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20730" windowHeight="11760" tabRatio="862" firstSheet="18" activeTab="20"/>
  </bookViews>
  <sheets>
    <sheet name="IdiPAZ" sheetId="54" r:id="rId1"/>
    <sheet name="15 Mejores Publicaciones" sheetId="55" r:id="rId2"/>
    <sheet name="Psiquiatría y Salud Mental" sheetId="1" r:id="rId3"/>
    <sheet name="Neurología y Enfermedades Cereb" sheetId="2" r:id="rId4"/>
    <sheet name="Estrategias Neuroprotectoras en" sheetId="3" r:id="rId5"/>
    <sheet name="Estructura, Neuroquímica y Plas" sheetId="4" r:id="rId6"/>
    <sheet name="Implicación de los Sistemas Gli" sheetId="5" r:id="rId7"/>
    <sheet name="Investigación en Cardiología Cl" sheetId="6" r:id="rId8"/>
    <sheet name="Epidemiología Cardiovascular y " sheetId="7" r:id="rId9"/>
    <sheet name="Coagulopatías y Alteraciones de" sheetId="8" r:id="rId10"/>
    <sheet name="Fisiología Y Farmacología Vascu" sheetId="9" r:id="rId11"/>
    <sheet name="Farmacología Vascular y Metabol" sheetId="10" r:id="rId12"/>
    <sheet name="SIDA y Enfermedades Infecciosas" sheetId="11" r:id="rId13"/>
    <sheet name="Microbiología Molecular" sheetId="12" r:id="rId14"/>
    <sheet name="Inmuno-Reumatología" sheetId="13" r:id="rId15"/>
    <sheet name="Repuesta Inmune Innata" sheetId="14" r:id="rId16"/>
    <sheet name="Diagnóstico y Tratamiento de Pa" sheetId="15" r:id="rId17"/>
    <sheet name="Fisiopatología Linfocitaria en " sheetId="16" r:id="rId18"/>
    <sheet name="Hipersensibilidad a Medicamento" sheetId="17" r:id="rId19"/>
    <sheet name="Patología Infecciosa Respirator" sheetId="18" r:id="rId20"/>
    <sheet name="Infecciones Sistémicas en Pedia" sheetId="19" r:id="rId21"/>
    <sheet name="Investigación Traslacional en C" sheetId="20" r:id="rId22"/>
    <sheet name="Medicina Interna y Enfermedades" sheetId="21" r:id="rId23"/>
    <sheet name="Difunción y Fallo Orgánico en l" sheetId="23" r:id="rId24"/>
    <sheet name="Enfermedades Respiratiorias" sheetId="24" r:id="rId25"/>
    <sheet name="Regulación de la Expresión Géni" sheetId="25" r:id="rId26"/>
    <sheet name="Nefrología" sheetId="26" r:id="rId27"/>
    <sheet name="Neonatología" sheetId="27" r:id="rId28"/>
    <sheet name="Envejecimiento y Fragilidad de " sheetId="28" r:id="rId29"/>
    <sheet name="Hepatología Molecular" sheetId="29" r:id="rId30"/>
    <sheet name="Diagnóstico y Tratamiento de l " sheetId="30" r:id="rId31"/>
    <sheet name="Ginecología Oncológica" sheetId="31" r:id="rId32"/>
    <sheet name="Gestión del Paciente Sangrant" sheetId="32" r:id="rId33"/>
    <sheet name="Enfermedades Endocrinas" sheetId="33" r:id="rId34"/>
    <sheet name="Urología" sheetId="34" r:id="rId35"/>
    <sheet name="Investigación en Cuidados de la" sheetId="35" r:id="rId36"/>
    <sheet name="Medicina Materno Fetal" sheetId="56" r:id="rId37"/>
    <sheet name="Patología Urgente y Emergente " sheetId="36" r:id="rId38"/>
    <sheet name="Instituto de Genética Médica y " sheetId="37" r:id="rId39"/>
    <sheet name="Oncología Traslacional" sheetId="38" r:id="rId40"/>
    <sheet name="Terapias Experimentales y Bioma" sheetId="39" r:id="rId41"/>
    <sheet name="Investigación en Otoneurocirugí" sheetId="40" r:id="rId42"/>
    <sheet name="Patología Molecular del Cáncer " sheetId="41" r:id="rId43"/>
    <sheet name="Mecanismos de Progresión Tumora" sheetId="42" r:id="rId44"/>
    <sheet name="Modelos Animales y Celulares pa" sheetId="43" r:id="rId45"/>
    <sheet name="Investigación y Diagnóstico de " sheetId="44" r:id="rId46"/>
    <sheet name="Genética Molecular de las Ciclo" sheetId="45" r:id="rId47"/>
    <sheet name="Cirugía de Malformaciones Congé" sheetId="46" r:id="rId48"/>
    <sheet name="Fisiopatlogías Ósea y Biomateri" sheetId="47" r:id="rId49"/>
    <sheet name="Ingeniería Celular" sheetId="48" r:id="rId50"/>
    <sheet name="Farmacología Clínica" sheetId="49" r:id="rId51"/>
    <sheet name="Investigación en Cirugía OsteoA" sheetId="50" r:id="rId52"/>
    <sheet name="Cirugía Reconstructiva y Repara" sheetId="51" r:id="rId53"/>
    <sheet name="Trasplante" sheetId="52" r:id="rId54"/>
    <sheet name="Revistas" sheetId="53" state="hidden" r:id="rId55"/>
  </sheets>
  <definedNames>
    <definedName name="_xlnm._FilterDatabase" localSheetId="8" hidden="1">'Epidemiología Cardiovascular y '!$B$1:$BU$1</definedName>
    <definedName name="_xlnm._FilterDatabase" localSheetId="0" hidden="1">IdiPAZ!$B$1:$DU$1085</definedName>
    <definedName name="_xlnm._FilterDatabase" localSheetId="49" hidden="1">'Ingeniería Celular'!$A$1:$AZ$16</definedName>
    <definedName name="_xlnm._FilterDatabase" localSheetId="38" hidden="1">'Instituto de Genética Médica y '!$B$1:$AZ$52</definedName>
    <definedName name="_xlnm._FilterDatabase" localSheetId="41" hidden="1">'Investigación en Otoneurocirugí'!$A$1:$AZ$13</definedName>
    <definedName name="_xlnm._FilterDatabase" localSheetId="45" hidden="1">'Investigación y Diagnóstico de '!$A$1:$U$27</definedName>
    <definedName name="_xlnm._FilterDatabase" localSheetId="43" hidden="1">'Mecanismos de Progresión Tumora'!$A$1:$AZ$17</definedName>
    <definedName name="_xlnm._FilterDatabase" localSheetId="44" hidden="1">'Modelos Animales y Celulares pa'!$A$1:$AZ$28</definedName>
    <definedName name="_xlnm._FilterDatabase" localSheetId="39" hidden="1">'Oncología Traslacional'!$A$1:$AZ$64</definedName>
    <definedName name="_xlnm._FilterDatabase" localSheetId="42" hidden="1">'Patología Molecular del Cáncer '!$A$1:$AZ$20</definedName>
    <definedName name="_xlnm._FilterDatabase" localSheetId="2" hidden="1">'Psiquiatría y Salud Mental'!$B$1:$T$11</definedName>
    <definedName name="_xlnm._FilterDatabase" localSheetId="15" hidden="1">'Repuesta Inmune Innata'!$B$1:$CO$33</definedName>
    <definedName name="_xlnm._FilterDatabase" localSheetId="40" hidden="1">'Terapias Experimentales y Bioma'!$A$1:$AZ$30</definedName>
    <definedName name="_xlnm._FilterDatabase" localSheetId="53" hidden="1">Trasplante!$A$1:$AZ$21</definedName>
  </definedNames>
  <calcPr calcId="125725"/>
</workbook>
</file>

<file path=xl/calcChain.xml><?xml version="1.0" encoding="utf-8"?>
<calcChain xmlns="http://schemas.openxmlformats.org/spreadsheetml/2006/main">
  <c r="A16" i="5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A994"/>
  <c r="A995"/>
  <c r="A996"/>
  <c r="A997"/>
  <c r="A998"/>
  <c r="A999"/>
  <c r="A1000"/>
  <c r="A1001"/>
  <c r="A1002"/>
  <c r="A1003"/>
  <c r="A1004"/>
  <c r="A1005"/>
  <c r="A1006"/>
  <c r="A1007"/>
  <c r="A1008"/>
  <c r="A1009"/>
  <c r="A1010"/>
  <c r="A1011"/>
  <c r="A1012"/>
  <c r="A1013"/>
  <c r="A1014"/>
  <c r="A1015"/>
  <c r="A1016"/>
  <c r="A1017"/>
  <c r="A1018"/>
  <c r="A1019"/>
  <c r="A1020"/>
  <c r="A1021"/>
  <c r="A1022"/>
  <c r="A1023"/>
  <c r="A1024"/>
  <c r="A1025"/>
  <c r="A1026"/>
  <c r="A1027"/>
  <c r="A1028"/>
  <c r="A1029"/>
  <c r="A1030"/>
  <c r="A1031"/>
  <c r="A1032"/>
  <c r="A1033"/>
  <c r="A1034"/>
  <c r="A1035"/>
  <c r="A1036"/>
  <c r="A1037"/>
  <c r="A1038"/>
  <c r="A1039"/>
  <c r="A1040"/>
  <c r="A1041"/>
  <c r="A1042"/>
  <c r="A1043"/>
  <c r="A1044"/>
  <c r="A1045"/>
  <c r="A1046"/>
  <c r="A1047"/>
  <c r="A1048"/>
  <c r="A1049"/>
  <c r="A1050"/>
  <c r="A1051"/>
  <c r="A1052"/>
  <c r="A1053"/>
  <c r="A1054"/>
  <c r="A1055"/>
  <c r="A1056"/>
  <c r="A1057"/>
  <c r="A1058"/>
  <c r="A1059"/>
  <c r="A1060"/>
  <c r="A1061"/>
  <c r="A1062"/>
  <c r="A1063"/>
  <c r="A1064"/>
  <c r="A1065"/>
  <c r="A1066"/>
  <c r="A1067"/>
  <c r="A1068"/>
  <c r="A1069"/>
  <c r="A1070"/>
  <c r="A1071"/>
  <c r="A1072"/>
  <c r="A1073"/>
  <c r="A1074"/>
  <c r="A1075"/>
  <c r="A1076"/>
  <c r="A1077"/>
  <c r="A1078"/>
  <c r="A1079"/>
  <c r="A1080"/>
  <c r="A1081"/>
  <c r="A1082"/>
  <c r="A1083"/>
  <c r="A1084"/>
  <c r="A1085"/>
  <c r="A1086"/>
  <c r="A1087"/>
  <c r="A1088"/>
  <c r="A1090"/>
  <c r="A1091"/>
  <c r="A1093"/>
  <c r="A1094"/>
  <c r="A1096"/>
  <c r="A1097"/>
  <c r="A1099"/>
  <c r="A1100"/>
  <c r="A1101"/>
  <c r="A1103"/>
  <c r="A1104"/>
  <c r="A1106"/>
  <c r="K1105"/>
  <c r="G1114" s="1"/>
  <c r="H1105"/>
  <c r="F1114" s="1"/>
  <c r="E1105"/>
  <c r="E1114" s="1"/>
  <c r="C1105"/>
  <c r="C1114" s="1"/>
  <c r="C1102"/>
  <c r="C1113" s="1"/>
  <c r="C1098"/>
  <c r="C1112" s="1"/>
  <c r="K1095"/>
  <c r="G1111" s="1"/>
  <c r="H1095"/>
  <c r="F1111" s="1"/>
  <c r="E1095"/>
  <c r="E1111" s="1"/>
  <c r="C1095"/>
  <c r="C1111" s="1"/>
  <c r="K1092"/>
  <c r="G1110" s="1"/>
  <c r="H1092"/>
  <c r="F1110" s="1"/>
  <c r="E1092"/>
  <c r="E1110" s="1"/>
  <c r="C1092"/>
  <c r="C1110" s="1"/>
  <c r="C1089"/>
  <c r="C1109" s="1"/>
  <c r="F3"/>
  <c r="A3" s="1"/>
  <c r="G3"/>
  <c r="H3"/>
  <c r="I3"/>
  <c r="J3"/>
  <c r="F4"/>
  <c r="A4" s="1"/>
  <c r="G4"/>
  <c r="H4"/>
  <c r="I4"/>
  <c r="J4"/>
  <c r="F5"/>
  <c r="A5" s="1"/>
  <c r="G5"/>
  <c r="H5"/>
  <c r="I5"/>
  <c r="J5"/>
  <c r="F6"/>
  <c r="A6" s="1"/>
  <c r="G6"/>
  <c r="H6"/>
  <c r="I6"/>
  <c r="J6"/>
  <c r="F7"/>
  <c r="A7" s="1"/>
  <c r="G7"/>
  <c r="H7"/>
  <c r="I7"/>
  <c r="J7"/>
  <c r="F8"/>
  <c r="A8" s="1"/>
  <c r="G8"/>
  <c r="H8"/>
  <c r="I8"/>
  <c r="J8"/>
  <c r="F9"/>
  <c r="A9" s="1"/>
  <c r="G9"/>
  <c r="H9"/>
  <c r="I9"/>
  <c r="J9"/>
  <c r="F10"/>
  <c r="A10" s="1"/>
  <c r="G10"/>
  <c r="H10"/>
  <c r="I10"/>
  <c r="J10"/>
  <c r="F11"/>
  <c r="A11" s="1"/>
  <c r="G11"/>
  <c r="H11"/>
  <c r="I11"/>
  <c r="J11"/>
  <c r="F12"/>
  <c r="A12" s="1"/>
  <c r="G12"/>
  <c r="H12"/>
  <c r="I12"/>
  <c r="J12"/>
  <c r="F13"/>
  <c r="A13" s="1"/>
  <c r="G13"/>
  <c r="H13"/>
  <c r="I13"/>
  <c r="J13"/>
  <c r="F14"/>
  <c r="A14" s="1"/>
  <c r="G14"/>
  <c r="H14"/>
  <c r="I14"/>
  <c r="J14"/>
  <c r="F15"/>
  <c r="E1098" s="1"/>
  <c r="E1112" s="1"/>
  <c r="G15"/>
  <c r="H1098" s="1"/>
  <c r="F1112" s="1"/>
  <c r="H15"/>
  <c r="I15"/>
  <c r="J15"/>
  <c r="K1098" s="1"/>
  <c r="G1112" s="1"/>
  <c r="J2"/>
  <c r="K1089" s="1"/>
  <c r="G1109" s="1"/>
  <c r="J2" i="35"/>
  <c r="I2" i="56"/>
  <c r="I2" i="35"/>
  <c r="H2" i="56"/>
  <c r="H2" i="35"/>
  <c r="G2" i="56"/>
  <c r="H1089" s="1"/>
  <c r="F1109" s="1"/>
  <c r="G2" i="35"/>
  <c r="F2" i="56"/>
  <c r="E1089" s="1"/>
  <c r="E1109" s="1"/>
  <c r="F2" i="35"/>
  <c r="A2" s="1"/>
  <c r="A2" i="56" l="1"/>
  <c r="A1095"/>
  <c r="A15"/>
  <c r="A1092"/>
  <c r="A1105"/>
  <c r="A1089"/>
  <c r="A1098"/>
  <c r="H1102"/>
  <c r="F1113" s="1"/>
  <c r="K1102"/>
  <c r="G1113" s="1"/>
  <c r="E1102"/>
  <c r="E1113" s="1"/>
  <c r="E1116" s="1"/>
  <c r="E1115"/>
  <c r="A20" i="3"/>
  <c r="A21"/>
  <c r="A22"/>
  <c r="A23"/>
  <c r="A24"/>
  <c r="A25"/>
  <c r="A26"/>
  <c r="A27"/>
  <c r="A28"/>
  <c r="A29"/>
  <c r="A30"/>
  <c r="A31"/>
  <c r="A32"/>
  <c r="A33"/>
  <c r="A34"/>
  <c r="A35"/>
  <c r="A36"/>
  <c r="A37"/>
  <c r="A38"/>
  <c r="A39"/>
  <c r="A40"/>
  <c r="A41"/>
  <c r="A42"/>
  <c r="A43"/>
  <c r="A44"/>
  <c r="A45"/>
  <c r="A46"/>
  <c r="A47"/>
  <c r="A48"/>
  <c r="A49"/>
  <c r="A50"/>
  <c r="A51"/>
  <c r="A52"/>
  <c r="A53"/>
  <c r="A54"/>
  <c r="A55"/>
  <c r="A56"/>
  <c r="A57"/>
  <c r="A58"/>
  <c r="A59"/>
  <c r="A10" i="4"/>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9" i="5"/>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48" i="7"/>
  <c r="A49"/>
  <c r="A50"/>
  <c r="A51"/>
  <c r="A52"/>
  <c r="A53"/>
  <c r="A54"/>
  <c r="A55"/>
  <c r="A56"/>
  <c r="A57"/>
  <c r="A58"/>
  <c r="A59"/>
  <c r="A20" i="8"/>
  <c r="A21"/>
  <c r="A22"/>
  <c r="A23"/>
  <c r="A24"/>
  <c r="A25"/>
  <c r="A26"/>
  <c r="A27"/>
  <c r="A28"/>
  <c r="A29"/>
  <c r="A30"/>
  <c r="A31"/>
  <c r="A32"/>
  <c r="A33"/>
  <c r="A34"/>
  <c r="A35"/>
  <c r="A36"/>
  <c r="A37"/>
  <c r="A38"/>
  <c r="A39"/>
  <c r="A40"/>
  <c r="A41"/>
  <c r="A42"/>
  <c r="A43"/>
  <c r="A44"/>
  <c r="A45"/>
  <c r="A46"/>
  <c r="A47"/>
  <c r="A48"/>
  <c r="A49"/>
  <c r="A50"/>
  <c r="A51"/>
  <c r="A52"/>
  <c r="A53"/>
  <c r="A54"/>
  <c r="A55"/>
  <c r="A56"/>
  <c r="A57"/>
  <c r="A58"/>
  <c r="A59"/>
  <c r="A16" i="9"/>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13" i="10"/>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35" i="11"/>
  <c r="A36"/>
  <c r="A37"/>
  <c r="A38"/>
  <c r="A39"/>
  <c r="A40"/>
  <c r="A41"/>
  <c r="A42"/>
  <c r="A43"/>
  <c r="A44"/>
  <c r="A45"/>
  <c r="A46"/>
  <c r="A47"/>
  <c r="A48"/>
  <c r="A49"/>
  <c r="A50"/>
  <c r="A51"/>
  <c r="A52"/>
  <c r="A53"/>
  <c r="A54"/>
  <c r="A55"/>
  <c r="A56"/>
  <c r="A57"/>
  <c r="A58"/>
  <c r="A59"/>
  <c r="A29" i="12"/>
  <c r="A30"/>
  <c r="A31"/>
  <c r="A32"/>
  <c r="A33"/>
  <c r="A34"/>
  <c r="A35"/>
  <c r="A36"/>
  <c r="A37"/>
  <c r="A38"/>
  <c r="A39"/>
  <c r="A40"/>
  <c r="A41"/>
  <c r="A42"/>
  <c r="A43"/>
  <c r="A44"/>
  <c r="A45"/>
  <c r="A46"/>
  <c r="A47"/>
  <c r="A48"/>
  <c r="A49"/>
  <c r="A50"/>
  <c r="A51"/>
  <c r="A52"/>
  <c r="A53"/>
  <c r="A54"/>
  <c r="A55"/>
  <c r="A56"/>
  <c r="A57"/>
  <c r="A58"/>
  <c r="A59"/>
  <c r="A35" i="14"/>
  <c r="A36"/>
  <c r="A37"/>
  <c r="A38"/>
  <c r="A39"/>
  <c r="A40"/>
  <c r="A41"/>
  <c r="A42"/>
  <c r="A43"/>
  <c r="A44"/>
  <c r="A45"/>
  <c r="A46"/>
  <c r="A47"/>
  <c r="A48"/>
  <c r="A49"/>
  <c r="A50"/>
  <c r="A51"/>
  <c r="A52"/>
  <c r="A53"/>
  <c r="A54"/>
  <c r="A55"/>
  <c r="A56"/>
  <c r="A57"/>
  <c r="A58"/>
  <c r="A59"/>
  <c r="A20" i="15"/>
  <c r="A21"/>
  <c r="A22"/>
  <c r="A23"/>
  <c r="A24"/>
  <c r="A25"/>
  <c r="A26"/>
  <c r="A27"/>
  <c r="A28"/>
  <c r="A29"/>
  <c r="A30"/>
  <c r="A31"/>
  <c r="A32"/>
  <c r="A33"/>
  <c r="A34"/>
  <c r="A35"/>
  <c r="A36"/>
  <c r="A37"/>
  <c r="A38"/>
  <c r="A39"/>
  <c r="A40"/>
  <c r="A41"/>
  <c r="A42"/>
  <c r="A43"/>
  <c r="A44"/>
  <c r="A45"/>
  <c r="A46"/>
  <c r="A47"/>
  <c r="A48"/>
  <c r="A49"/>
  <c r="A50"/>
  <c r="A51"/>
  <c r="A52"/>
  <c r="A53"/>
  <c r="A54"/>
  <c r="A55"/>
  <c r="A56"/>
  <c r="A57"/>
  <c r="A58"/>
  <c r="A59"/>
  <c r="A23" i="16"/>
  <c r="A24"/>
  <c r="A25"/>
  <c r="A26"/>
  <c r="A27"/>
  <c r="A28"/>
  <c r="A29"/>
  <c r="A30"/>
  <c r="A31"/>
  <c r="A32"/>
  <c r="A33"/>
  <c r="A34"/>
  <c r="A35"/>
  <c r="A36"/>
  <c r="A37"/>
  <c r="A38"/>
  <c r="A39"/>
  <c r="A40"/>
  <c r="A41"/>
  <c r="A42"/>
  <c r="A43"/>
  <c r="A44"/>
  <c r="A45"/>
  <c r="A46"/>
  <c r="A47"/>
  <c r="A48"/>
  <c r="A49"/>
  <c r="A50"/>
  <c r="A51"/>
  <c r="A52"/>
  <c r="A53"/>
  <c r="A54"/>
  <c r="A55"/>
  <c r="A56"/>
  <c r="A57"/>
  <c r="A58"/>
  <c r="A59"/>
  <c r="A24" i="17"/>
  <c r="A25"/>
  <c r="A26"/>
  <c r="A27"/>
  <c r="A28"/>
  <c r="A29"/>
  <c r="A30"/>
  <c r="A31"/>
  <c r="A32"/>
  <c r="A33"/>
  <c r="A34"/>
  <c r="A35"/>
  <c r="A36"/>
  <c r="A37"/>
  <c r="A38"/>
  <c r="A39"/>
  <c r="A40"/>
  <c r="A41"/>
  <c r="A42"/>
  <c r="A43"/>
  <c r="A44"/>
  <c r="A45"/>
  <c r="A46"/>
  <c r="A47"/>
  <c r="A48"/>
  <c r="A49"/>
  <c r="A50"/>
  <c r="A51"/>
  <c r="A52"/>
  <c r="A53"/>
  <c r="A54"/>
  <c r="A55"/>
  <c r="A56"/>
  <c r="A57"/>
  <c r="A58"/>
  <c r="A59"/>
  <c r="A29" i="18"/>
  <c r="A30"/>
  <c r="A31"/>
  <c r="A32"/>
  <c r="A33"/>
  <c r="A34"/>
  <c r="A35"/>
  <c r="A36"/>
  <c r="A37"/>
  <c r="A38"/>
  <c r="A39"/>
  <c r="A40"/>
  <c r="A41"/>
  <c r="A42"/>
  <c r="A43"/>
  <c r="A44"/>
  <c r="A45"/>
  <c r="A46"/>
  <c r="A47"/>
  <c r="A48"/>
  <c r="A49"/>
  <c r="A50"/>
  <c r="A51"/>
  <c r="A52"/>
  <c r="A53"/>
  <c r="A54"/>
  <c r="A55"/>
  <c r="A56"/>
  <c r="A57"/>
  <c r="A58"/>
  <c r="A59"/>
  <c r="A37" i="19"/>
  <c r="A38"/>
  <c r="A39"/>
  <c r="A40"/>
  <c r="A41"/>
  <c r="A42"/>
  <c r="A43"/>
  <c r="A44"/>
  <c r="A45"/>
  <c r="A46"/>
  <c r="A47"/>
  <c r="A48"/>
  <c r="A49"/>
  <c r="A50"/>
  <c r="A51"/>
  <c r="A52"/>
  <c r="A53"/>
  <c r="A54"/>
  <c r="A55"/>
  <c r="A56"/>
  <c r="A57"/>
  <c r="A58"/>
  <c r="A59"/>
  <c r="A18" i="20"/>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29" i="21"/>
  <c r="A30"/>
  <c r="A31"/>
  <c r="A32"/>
  <c r="A33"/>
  <c r="A34"/>
  <c r="A35"/>
  <c r="A36"/>
  <c r="A37"/>
  <c r="A38"/>
  <c r="A39"/>
  <c r="A40"/>
  <c r="A41"/>
  <c r="A42"/>
  <c r="A43"/>
  <c r="A44"/>
  <c r="A45"/>
  <c r="A46"/>
  <c r="A47"/>
  <c r="A48"/>
  <c r="A49"/>
  <c r="A50"/>
  <c r="A51"/>
  <c r="A52"/>
  <c r="A53"/>
  <c r="A54"/>
  <c r="A55"/>
  <c r="A56"/>
  <c r="A57"/>
  <c r="A58"/>
  <c r="A59"/>
  <c r="A21" i="23"/>
  <c r="A22"/>
  <c r="A23"/>
  <c r="A24"/>
  <c r="A25"/>
  <c r="A26"/>
  <c r="A27"/>
  <c r="A28"/>
  <c r="A29"/>
  <c r="A30"/>
  <c r="A31"/>
  <c r="A32"/>
  <c r="A33"/>
  <c r="A34"/>
  <c r="A35"/>
  <c r="A36"/>
  <c r="A37"/>
  <c r="A38"/>
  <c r="A39"/>
  <c r="A40"/>
  <c r="A41"/>
  <c r="A42"/>
  <c r="A43"/>
  <c r="A44"/>
  <c r="A45"/>
  <c r="A46"/>
  <c r="A47"/>
  <c r="A48"/>
  <c r="A49"/>
  <c r="A50"/>
  <c r="A51"/>
  <c r="A52"/>
  <c r="A53"/>
  <c r="A54"/>
  <c r="A55"/>
  <c r="A56"/>
  <c r="A57"/>
  <c r="A58"/>
  <c r="A59"/>
  <c r="A31" i="24"/>
  <c r="A32"/>
  <c r="A33"/>
  <c r="A34"/>
  <c r="A35"/>
  <c r="A36"/>
  <c r="A37"/>
  <c r="A38"/>
  <c r="A39"/>
  <c r="A40"/>
  <c r="A41"/>
  <c r="A42"/>
  <c r="A43"/>
  <c r="A44"/>
  <c r="A45"/>
  <c r="A46"/>
  <c r="A47"/>
  <c r="A48"/>
  <c r="A49"/>
  <c r="A50"/>
  <c r="A51"/>
  <c r="A52"/>
  <c r="A53"/>
  <c r="A54"/>
  <c r="A55"/>
  <c r="A56"/>
  <c r="A57"/>
  <c r="A58"/>
  <c r="A59"/>
  <c r="A6" i="25"/>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50" i="26"/>
  <c r="A51"/>
  <c r="A52"/>
  <c r="A53"/>
  <c r="A54"/>
  <c r="A55"/>
  <c r="A56"/>
  <c r="A57"/>
  <c r="A58"/>
  <c r="A59"/>
  <c r="A19" i="27"/>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25" i="28"/>
  <c r="A26"/>
  <c r="A27"/>
  <c r="A28"/>
  <c r="A29"/>
  <c r="A30"/>
  <c r="A31"/>
  <c r="A32"/>
  <c r="A33"/>
  <c r="A34"/>
  <c r="A35"/>
  <c r="A36"/>
  <c r="A37"/>
  <c r="A38"/>
  <c r="A39"/>
  <c r="A40"/>
  <c r="A41"/>
  <c r="A42"/>
  <c r="A43"/>
  <c r="A44"/>
  <c r="A45"/>
  <c r="A46"/>
  <c r="A47"/>
  <c r="A48"/>
  <c r="A49"/>
  <c r="A50"/>
  <c r="A51"/>
  <c r="A52"/>
  <c r="A53"/>
  <c r="A54"/>
  <c r="A55"/>
  <c r="A56"/>
  <c r="A57"/>
  <c r="A58"/>
  <c r="A59"/>
  <c r="A16" i="29"/>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19" i="31"/>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20" i="32"/>
  <c r="A21"/>
  <c r="A22"/>
  <c r="A23"/>
  <c r="A24"/>
  <c r="A25"/>
  <c r="A26"/>
  <c r="A27"/>
  <c r="A28"/>
  <c r="A29"/>
  <c r="A30"/>
  <c r="A31"/>
  <c r="A32"/>
  <c r="A33"/>
  <c r="A34"/>
  <c r="A35"/>
  <c r="A36"/>
  <c r="A37"/>
  <c r="A38"/>
  <c r="A39"/>
  <c r="A40"/>
  <c r="A41"/>
  <c r="A42"/>
  <c r="A43"/>
  <c r="A44"/>
  <c r="A45"/>
  <c r="A46"/>
  <c r="A47"/>
  <c r="A48"/>
  <c r="A49"/>
  <c r="A50"/>
  <c r="A51"/>
  <c r="A52"/>
  <c r="A53"/>
  <c r="A54"/>
  <c r="A55"/>
  <c r="A56"/>
  <c r="A57"/>
  <c r="A58"/>
  <c r="A59"/>
  <c r="A14" i="33"/>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36" i="34"/>
  <c r="A37"/>
  <c r="A38"/>
  <c r="A39"/>
  <c r="A40"/>
  <c r="A41"/>
  <c r="A42"/>
  <c r="A43"/>
  <c r="A44"/>
  <c r="A45"/>
  <c r="A46"/>
  <c r="A47"/>
  <c r="A48"/>
  <c r="A49"/>
  <c r="A50"/>
  <c r="A51"/>
  <c r="A52"/>
  <c r="A53"/>
  <c r="A54"/>
  <c r="A55"/>
  <c r="A56"/>
  <c r="A57"/>
  <c r="A58"/>
  <c r="A59"/>
  <c r="A5" i="3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16" i="3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54" i="37"/>
  <c r="A55"/>
  <c r="A56"/>
  <c r="A57"/>
  <c r="A58"/>
  <c r="A59"/>
  <c r="A32" i="39"/>
  <c r="A33"/>
  <c r="A34"/>
  <c r="A35"/>
  <c r="A36"/>
  <c r="A37"/>
  <c r="A38"/>
  <c r="A39"/>
  <c r="A40"/>
  <c r="A41"/>
  <c r="A42"/>
  <c r="A43"/>
  <c r="A44"/>
  <c r="A45"/>
  <c r="A46"/>
  <c r="A47"/>
  <c r="A48"/>
  <c r="A49"/>
  <c r="A50"/>
  <c r="A51"/>
  <c r="A52"/>
  <c r="A53"/>
  <c r="A54"/>
  <c r="A55"/>
  <c r="A56"/>
  <c r="A57"/>
  <c r="A58"/>
  <c r="A59"/>
  <c r="A15" i="40"/>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22" i="41"/>
  <c r="A23"/>
  <c r="A24"/>
  <c r="A25"/>
  <c r="A26"/>
  <c r="A27"/>
  <c r="A28"/>
  <c r="A29"/>
  <c r="A30"/>
  <c r="A31"/>
  <c r="A32"/>
  <c r="A33"/>
  <c r="A34"/>
  <c r="A35"/>
  <c r="A36"/>
  <c r="A37"/>
  <c r="A38"/>
  <c r="A39"/>
  <c r="A40"/>
  <c r="A41"/>
  <c r="A42"/>
  <c r="A43"/>
  <c r="A44"/>
  <c r="A45"/>
  <c r="A46"/>
  <c r="A47"/>
  <c r="A48"/>
  <c r="A49"/>
  <c r="A50"/>
  <c r="A51"/>
  <c r="A52"/>
  <c r="A53"/>
  <c r="A54"/>
  <c r="A55"/>
  <c r="A56"/>
  <c r="A57"/>
  <c r="A58"/>
  <c r="A59"/>
  <c r="A19" i="42"/>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30" i="43"/>
  <c r="A31"/>
  <c r="A32"/>
  <c r="A33"/>
  <c r="A34"/>
  <c r="A35"/>
  <c r="A36"/>
  <c r="A37"/>
  <c r="A38"/>
  <c r="A39"/>
  <c r="A40"/>
  <c r="A41"/>
  <c r="A42"/>
  <c r="A43"/>
  <c r="A44"/>
  <c r="A45"/>
  <c r="A46"/>
  <c r="A47"/>
  <c r="A48"/>
  <c r="A49"/>
  <c r="A50"/>
  <c r="A51"/>
  <c r="A52"/>
  <c r="A53"/>
  <c r="A54"/>
  <c r="A55"/>
  <c r="A56"/>
  <c r="A57"/>
  <c r="A58"/>
  <c r="A59"/>
  <c r="A29" i="44"/>
  <c r="A30"/>
  <c r="A31"/>
  <c r="A32"/>
  <c r="A33"/>
  <c r="A34"/>
  <c r="A35"/>
  <c r="A36"/>
  <c r="A37"/>
  <c r="A38"/>
  <c r="A39"/>
  <c r="A40"/>
  <c r="A41"/>
  <c r="A42"/>
  <c r="A43"/>
  <c r="A44"/>
  <c r="A45"/>
  <c r="A46"/>
  <c r="A47"/>
  <c r="A48"/>
  <c r="A49"/>
  <c r="A50"/>
  <c r="A51"/>
  <c r="A52"/>
  <c r="A53"/>
  <c r="A54"/>
  <c r="A55"/>
  <c r="A56"/>
  <c r="A57"/>
  <c r="A58"/>
  <c r="A59"/>
  <c r="A4" i="45"/>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18" i="46"/>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13" i="47"/>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18" i="4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18" i="49"/>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35" i="50"/>
  <c r="A36"/>
  <c r="A37"/>
  <c r="A38"/>
  <c r="A39"/>
  <c r="A40"/>
  <c r="A41"/>
  <c r="A42"/>
  <c r="A43"/>
  <c r="A44"/>
  <c r="A45"/>
  <c r="A46"/>
  <c r="A47"/>
  <c r="A48"/>
  <c r="A49"/>
  <c r="A50"/>
  <c r="A51"/>
  <c r="A52"/>
  <c r="A53"/>
  <c r="A54"/>
  <c r="A55"/>
  <c r="A56"/>
  <c r="A57"/>
  <c r="A58"/>
  <c r="A59"/>
  <c r="A6" i="51"/>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23" i="52"/>
  <c r="A24"/>
  <c r="A25"/>
  <c r="A26"/>
  <c r="A27"/>
  <c r="A28"/>
  <c r="A29"/>
  <c r="A30"/>
  <c r="A31"/>
  <c r="A32"/>
  <c r="A33"/>
  <c r="A34"/>
  <c r="A35"/>
  <c r="A36"/>
  <c r="A37"/>
  <c r="A38"/>
  <c r="A39"/>
  <c r="A40"/>
  <c r="A41"/>
  <c r="A42"/>
  <c r="A43"/>
  <c r="A44"/>
  <c r="A45"/>
  <c r="A46"/>
  <c r="A47"/>
  <c r="A48"/>
  <c r="A49"/>
  <c r="A50"/>
  <c r="A51"/>
  <c r="A52"/>
  <c r="A53"/>
  <c r="A54"/>
  <c r="A55"/>
  <c r="A56"/>
  <c r="A57"/>
  <c r="A58"/>
  <c r="A59"/>
  <c r="A1102" i="56" l="1"/>
  <c r="E13" i="55"/>
  <c r="F13"/>
  <c r="G13"/>
  <c r="H13"/>
  <c r="I13"/>
  <c r="E14"/>
  <c r="F14"/>
  <c r="G14"/>
  <c r="H14"/>
  <c r="I14"/>
  <c r="E15"/>
  <c r="F15"/>
  <c r="G15"/>
  <c r="H15"/>
  <c r="I15"/>
  <c r="E16"/>
  <c r="F16"/>
  <c r="G16"/>
  <c r="H16"/>
  <c r="I16"/>
  <c r="I12"/>
  <c r="H12"/>
  <c r="G12"/>
  <c r="F12"/>
  <c r="E12"/>
  <c r="I3"/>
  <c r="H3"/>
  <c r="G3"/>
  <c r="F3"/>
  <c r="E3"/>
  <c r="I11"/>
  <c r="H11"/>
  <c r="G11"/>
  <c r="F11"/>
  <c r="E11"/>
  <c r="I6"/>
  <c r="H6"/>
  <c r="G6"/>
  <c r="F6"/>
  <c r="E6"/>
  <c r="I2"/>
  <c r="H2"/>
  <c r="G2"/>
  <c r="F2"/>
  <c r="E2"/>
  <c r="I9"/>
  <c r="H9"/>
  <c r="G9"/>
  <c r="F9"/>
  <c r="E9"/>
  <c r="I4"/>
  <c r="H4"/>
  <c r="G4"/>
  <c r="F4"/>
  <c r="E4"/>
  <c r="I8"/>
  <c r="H8"/>
  <c r="G8"/>
  <c r="F8"/>
  <c r="E8"/>
  <c r="I7"/>
  <c r="H7"/>
  <c r="G7"/>
  <c r="F7"/>
  <c r="E7"/>
  <c r="I5"/>
  <c r="H5"/>
  <c r="G5"/>
  <c r="F5"/>
  <c r="E5"/>
  <c r="I10"/>
  <c r="H10"/>
  <c r="G10"/>
  <c r="F10"/>
  <c r="E10"/>
  <c r="E1108" i="1" l="1"/>
  <c r="E1108" i="4"/>
  <c r="E1108" i="5"/>
  <c r="E1108" i="11"/>
  <c r="E1108" i="12"/>
  <c r="E1108" i="15"/>
  <c r="E1108" i="16"/>
  <c r="E1108" i="18"/>
  <c r="E1108" i="19"/>
  <c r="E1108" i="20"/>
  <c r="E1108" i="24"/>
  <c r="E1108" i="25"/>
  <c r="E1108" i="27"/>
  <c r="E1108" i="31"/>
  <c r="E1108" i="33"/>
  <c r="E1108" i="35"/>
  <c r="E1108" i="36"/>
  <c r="E1107" i="42"/>
  <c r="E1108" i="43"/>
  <c r="E1108" i="45"/>
  <c r="E1108" i="47"/>
  <c r="E1108" i="48"/>
  <c r="E1108" i="49"/>
  <c r="E1108" i="51"/>
  <c r="E1108" i="52"/>
  <c r="E1105" i="4"/>
  <c r="E1105" i="7"/>
  <c r="E1105" i="18"/>
  <c r="E1105" i="23"/>
  <c r="E1105" i="24"/>
  <c r="E1105" i="25"/>
  <c r="E1105" i="28"/>
  <c r="E1105" i="31"/>
  <c r="E1105" i="35"/>
  <c r="E1105" i="45"/>
  <c r="E1105" i="46"/>
  <c r="E1105" i="47"/>
  <c r="E1105" i="49"/>
  <c r="E1105" i="50"/>
  <c r="E1101" i="1"/>
  <c r="E1101" i="2"/>
  <c r="E1101" i="3"/>
  <c r="E1101" i="4"/>
  <c r="E1101" i="8"/>
  <c r="E1101" i="9"/>
  <c r="E1101" i="13"/>
  <c r="E1101" i="15"/>
  <c r="E1101" i="16"/>
  <c r="E1114" s="1"/>
  <c r="E1101" i="21"/>
  <c r="E1101" i="25"/>
  <c r="E1101" i="27"/>
  <c r="E1101" i="28"/>
  <c r="E1101" i="29"/>
  <c r="E1101" i="31"/>
  <c r="E1101" i="32"/>
  <c r="E1101" i="33"/>
  <c r="E1101" i="35"/>
  <c r="E1101" i="38"/>
  <c r="E1101" i="39"/>
  <c r="E1101" i="40"/>
  <c r="E1101" i="41"/>
  <c r="E1100" i="42"/>
  <c r="E1101" i="43"/>
  <c r="E1101" i="45"/>
  <c r="E1101" i="46"/>
  <c r="E1101" i="48"/>
  <c r="E1101" i="51"/>
  <c r="E1098" i="1"/>
  <c r="E1098" i="3"/>
  <c r="E1098" i="4"/>
  <c r="E1098" i="5"/>
  <c r="E1098" i="6"/>
  <c r="E1098" i="8"/>
  <c r="E1098" i="9"/>
  <c r="E1098" i="11"/>
  <c r="E1098" i="12"/>
  <c r="E1098" i="15"/>
  <c r="E1098" i="16"/>
  <c r="E1113" s="1"/>
  <c r="E1098" i="17"/>
  <c r="E1098" i="18"/>
  <c r="E1098" i="19"/>
  <c r="E1098" i="20"/>
  <c r="E1098" i="23"/>
  <c r="E1098" i="24"/>
  <c r="E1098" i="25"/>
  <c r="E1098" i="27"/>
  <c r="E1098" i="28"/>
  <c r="E1098" i="30"/>
  <c r="E1098" i="31"/>
  <c r="E1098" i="32"/>
  <c r="E1098" i="33"/>
  <c r="E1098" i="34"/>
  <c r="E1098" i="35"/>
  <c r="E1098" i="36"/>
  <c r="E1096" i="37"/>
  <c r="E1098" i="38"/>
  <c r="E1098" i="39"/>
  <c r="E1098" i="40"/>
  <c r="E1098" i="41"/>
  <c r="E1097" i="42"/>
  <c r="E1098" i="43"/>
  <c r="E1098" i="45"/>
  <c r="E1098" i="46"/>
  <c r="E1098" i="47"/>
  <c r="E1098" i="48"/>
  <c r="E1098" i="49"/>
  <c r="E1098" i="51"/>
  <c r="E1098" i="52"/>
  <c r="E1095" i="1"/>
  <c r="E1095" i="3"/>
  <c r="E1095" i="4"/>
  <c r="E1095" i="5"/>
  <c r="E1095" i="9"/>
  <c r="E1095" i="10"/>
  <c r="E1095" i="15"/>
  <c r="E1095" i="20"/>
  <c r="E1095" i="25"/>
  <c r="E1095" i="27"/>
  <c r="E1095" i="29"/>
  <c r="E1095" i="31"/>
  <c r="E1095" i="34"/>
  <c r="E1095" i="35"/>
  <c r="E1095" i="36"/>
  <c r="E1095" i="38"/>
  <c r="E1095" i="40"/>
  <c r="E1094" i="42"/>
  <c r="E1095" i="45"/>
  <c r="E1095" i="46"/>
  <c r="E1095" i="47"/>
  <c r="E1095" i="48"/>
  <c r="E1095" i="51"/>
  <c r="K1108" i="1"/>
  <c r="K1108" i="4"/>
  <c r="K1108" i="5"/>
  <c r="K1108" i="11"/>
  <c r="K1108" i="12"/>
  <c r="K1108" i="15"/>
  <c r="K1108" i="16"/>
  <c r="G1116" s="1"/>
  <c r="K1108" i="18"/>
  <c r="K1108" i="19"/>
  <c r="K1108" i="20"/>
  <c r="K1108" i="24"/>
  <c r="K1108" i="25"/>
  <c r="K1108" i="27"/>
  <c r="K1108" i="31"/>
  <c r="K1108" i="33"/>
  <c r="K1108" i="35"/>
  <c r="K1108" i="36"/>
  <c r="K1107" i="42"/>
  <c r="K1108" i="43"/>
  <c r="K1108" i="45"/>
  <c r="K1108" i="47"/>
  <c r="K1108" i="48"/>
  <c r="K1108" i="49"/>
  <c r="K1108" i="51"/>
  <c r="K1108" i="52"/>
  <c r="K1105" i="4"/>
  <c r="K1105" i="7"/>
  <c r="K1105" i="18"/>
  <c r="K1105" i="23"/>
  <c r="K1105" i="24"/>
  <c r="K1105" i="25"/>
  <c r="K1105" i="28"/>
  <c r="K1105" i="31"/>
  <c r="K1105" i="35"/>
  <c r="K1105" i="45"/>
  <c r="K1105" i="46"/>
  <c r="K1105" i="47"/>
  <c r="K1105" i="49"/>
  <c r="K1105" i="50"/>
  <c r="K1101" i="1"/>
  <c r="K1101" i="2"/>
  <c r="K1101" i="3"/>
  <c r="K1101" i="4"/>
  <c r="K1101" i="8"/>
  <c r="K1101" i="9"/>
  <c r="K1101" i="13"/>
  <c r="K1101" i="15"/>
  <c r="K1101" i="16"/>
  <c r="G1114" s="1"/>
  <c r="K1101" i="21"/>
  <c r="K1101" i="25"/>
  <c r="K1101" i="27"/>
  <c r="K1101" i="28"/>
  <c r="K1101" i="29"/>
  <c r="K1101" i="31"/>
  <c r="K1101" i="32"/>
  <c r="K1101" i="33"/>
  <c r="K1101" i="35"/>
  <c r="K1101" i="38"/>
  <c r="K1101" i="39"/>
  <c r="K1101" i="40"/>
  <c r="K1101" i="41"/>
  <c r="K1100" i="42"/>
  <c r="K1101" i="43"/>
  <c r="K1101" i="45"/>
  <c r="K1101" i="46"/>
  <c r="K1101" i="48"/>
  <c r="K1101" i="51"/>
  <c r="K1098" i="1"/>
  <c r="K1098" i="3"/>
  <c r="K1098" i="4"/>
  <c r="K1098" i="5"/>
  <c r="K1098" i="6"/>
  <c r="K1098" i="8"/>
  <c r="K1098" i="9"/>
  <c r="K1098" i="11"/>
  <c r="K1098" i="12"/>
  <c r="K1098" i="15"/>
  <c r="K1098" i="16"/>
  <c r="G1113" s="1"/>
  <c r="K1098" i="17"/>
  <c r="G1113" s="1"/>
  <c r="K1098" i="18"/>
  <c r="K1098" i="19"/>
  <c r="K1098" i="20"/>
  <c r="K1098" i="23"/>
  <c r="K1098" i="24"/>
  <c r="K1098" i="25"/>
  <c r="K1098" i="27"/>
  <c r="K1098" i="28"/>
  <c r="K1098" i="30"/>
  <c r="K1098" i="31"/>
  <c r="K1098" i="32"/>
  <c r="K1098" i="33"/>
  <c r="K1098" i="34"/>
  <c r="K1098" i="35"/>
  <c r="K1098" i="36"/>
  <c r="K1096" i="37"/>
  <c r="K1098" i="38"/>
  <c r="K1098" i="39"/>
  <c r="K1098" i="40"/>
  <c r="K1098" i="41"/>
  <c r="K1097" i="42"/>
  <c r="K1098" i="43"/>
  <c r="K1098" i="45"/>
  <c r="K1098" i="46"/>
  <c r="K1098" i="47"/>
  <c r="K1098" i="48"/>
  <c r="K1098" i="49"/>
  <c r="K1098" i="51"/>
  <c r="K1098" i="52"/>
  <c r="K1095" i="1"/>
  <c r="K1095" i="3"/>
  <c r="K1095" i="4"/>
  <c r="K1095" i="5"/>
  <c r="K1095" i="9"/>
  <c r="K1095" i="10"/>
  <c r="K1095" i="15"/>
  <c r="K1095" i="20"/>
  <c r="K1095" i="25"/>
  <c r="K1095" i="27"/>
  <c r="K1095" i="29"/>
  <c r="K1095" i="31"/>
  <c r="K1095" i="34"/>
  <c r="K1095" i="35"/>
  <c r="K1095" i="36"/>
  <c r="K1095" i="38"/>
  <c r="K1095" i="40"/>
  <c r="K1094" i="42"/>
  <c r="K1095" i="45"/>
  <c r="K1095" i="46"/>
  <c r="K1095" i="47"/>
  <c r="K1095" i="48"/>
  <c r="K1095" i="51"/>
  <c r="H1108" i="1"/>
  <c r="H1108" i="4"/>
  <c r="H1108" i="5"/>
  <c r="H1108" i="11"/>
  <c r="H1108" i="12"/>
  <c r="H1108" i="15"/>
  <c r="H1108" i="16"/>
  <c r="F1116" s="1"/>
  <c r="H1108" i="18"/>
  <c r="H1108" i="19"/>
  <c r="H1108" i="20"/>
  <c r="H1108" i="24"/>
  <c r="H1108" i="25"/>
  <c r="H1108" i="27"/>
  <c r="H1108" i="31"/>
  <c r="H1108" i="33"/>
  <c r="H1108" i="35"/>
  <c r="H1108" i="36"/>
  <c r="H1107" i="42"/>
  <c r="H1108" i="43"/>
  <c r="H1108" i="45"/>
  <c r="H1108" i="47"/>
  <c r="H1108" i="48"/>
  <c r="H1108" i="49"/>
  <c r="H1108" i="51"/>
  <c r="H1108" i="52"/>
  <c r="H1105" i="4"/>
  <c r="H1105" i="7"/>
  <c r="H1105" i="18"/>
  <c r="H1105" i="23"/>
  <c r="H1105" i="24"/>
  <c r="H1105" i="25"/>
  <c r="H1105" i="28"/>
  <c r="H1105" i="31"/>
  <c r="H1105" i="35"/>
  <c r="H1105" i="45"/>
  <c r="H1105" i="46"/>
  <c r="H1105" i="47"/>
  <c r="H1105" i="49"/>
  <c r="H1105" i="50"/>
  <c r="H1101" i="1"/>
  <c r="H1101" i="2"/>
  <c r="H1101" i="3"/>
  <c r="H1101" i="4"/>
  <c r="H1101" i="8"/>
  <c r="H1101" i="9"/>
  <c r="H1101" i="13"/>
  <c r="H1101" i="15"/>
  <c r="H1101" i="16"/>
  <c r="H1101" i="21"/>
  <c r="H1101" i="25"/>
  <c r="H1101" i="27"/>
  <c r="H1101" i="28"/>
  <c r="H1101" i="29"/>
  <c r="H1101" i="31"/>
  <c r="H1101" i="32"/>
  <c r="H1101" i="33"/>
  <c r="H1101" i="35"/>
  <c r="H1101" i="38"/>
  <c r="H1101" i="39"/>
  <c r="H1101" i="40"/>
  <c r="H1101" i="41"/>
  <c r="H1100" i="42"/>
  <c r="H1101" i="43"/>
  <c r="H1101" i="45"/>
  <c r="H1101" i="46"/>
  <c r="H1101" i="48"/>
  <c r="H1101" i="51"/>
  <c r="H1098" i="1"/>
  <c r="H1098" i="3"/>
  <c r="H1098" i="4"/>
  <c r="H1098" i="5"/>
  <c r="H1098" i="6"/>
  <c r="H1098" i="8"/>
  <c r="H1098" i="9"/>
  <c r="H1098" i="11"/>
  <c r="H1098" i="12"/>
  <c r="H1098" i="15"/>
  <c r="H1098" i="16"/>
  <c r="H1098" i="17"/>
  <c r="F1113" s="1"/>
  <c r="H1098" i="18"/>
  <c r="H1098" i="19"/>
  <c r="H1098" i="20"/>
  <c r="H1098" i="23"/>
  <c r="H1098" i="24"/>
  <c r="H1098" i="25"/>
  <c r="H1098" i="27"/>
  <c r="H1098" i="28"/>
  <c r="H1098" i="30"/>
  <c r="H1098" i="31"/>
  <c r="H1098" i="32"/>
  <c r="H1098" i="33"/>
  <c r="H1098" i="34"/>
  <c r="H1098" i="35"/>
  <c r="H1098" i="36"/>
  <c r="H1096" i="37"/>
  <c r="H1098" i="38"/>
  <c r="H1098" i="39"/>
  <c r="H1098" i="40"/>
  <c r="H1098" i="41"/>
  <c r="H1097" i="42"/>
  <c r="H1098" i="43"/>
  <c r="H1098" i="45"/>
  <c r="H1098" i="46"/>
  <c r="H1098" i="47"/>
  <c r="H1098" i="48"/>
  <c r="H1098" i="49"/>
  <c r="H1098" i="51"/>
  <c r="H1098" i="52"/>
  <c r="H1095" i="1"/>
  <c r="H1095" i="3"/>
  <c r="H1095" i="4"/>
  <c r="H1095" i="5"/>
  <c r="H1095" i="9"/>
  <c r="H1095" i="10"/>
  <c r="H1095" i="15"/>
  <c r="H1095" i="20"/>
  <c r="H1095" i="25"/>
  <c r="H1095" i="27"/>
  <c r="H1095" i="29"/>
  <c r="H1095" i="31"/>
  <c r="H1095" i="34"/>
  <c r="H1095" i="35"/>
  <c r="H1095" i="36"/>
  <c r="H1095" i="38"/>
  <c r="H1095" i="40"/>
  <c r="H1094" i="42"/>
  <c r="H1095" i="45"/>
  <c r="H1095" i="46"/>
  <c r="H1095" i="47"/>
  <c r="H1095" i="48"/>
  <c r="H1095" i="51"/>
  <c r="C1108" i="1"/>
  <c r="C1108" i="2"/>
  <c r="C1115" s="1"/>
  <c r="C1108" i="3"/>
  <c r="C1113" s="1"/>
  <c r="C1108" i="4"/>
  <c r="C1108" i="5"/>
  <c r="C1108" i="6"/>
  <c r="C1115" s="1"/>
  <c r="C1108" i="7"/>
  <c r="C1115" s="1"/>
  <c r="C1108" i="8"/>
  <c r="C1114" s="1"/>
  <c r="C1108" i="9"/>
  <c r="C1108" i="10"/>
  <c r="C1115" s="1"/>
  <c r="C1108" i="11"/>
  <c r="C1108" i="12"/>
  <c r="C1108" i="13"/>
  <c r="C1115" s="1"/>
  <c r="C1108" i="14"/>
  <c r="C1116" s="1"/>
  <c r="C1108" i="15"/>
  <c r="C1108" i="16"/>
  <c r="C1108" i="17"/>
  <c r="C1108" i="18"/>
  <c r="C1108" i="19"/>
  <c r="C1108" i="20"/>
  <c r="C1108" i="21"/>
  <c r="C1115" s="1"/>
  <c r="C1108" i="23"/>
  <c r="C1114" s="1"/>
  <c r="C1108" i="24"/>
  <c r="C1108" i="25"/>
  <c r="C1108" i="26"/>
  <c r="C1116" s="1"/>
  <c r="C1108" i="27"/>
  <c r="C1108" i="28"/>
  <c r="C1113" s="1"/>
  <c r="C1108" i="29"/>
  <c r="C1108" i="30"/>
  <c r="C1115" s="1"/>
  <c r="C1108" i="31"/>
  <c r="C1108" i="32"/>
  <c r="C1114" s="1"/>
  <c r="C1108" i="33"/>
  <c r="C1108" i="34"/>
  <c r="C1114" s="1"/>
  <c r="C1108" i="35"/>
  <c r="C1108" i="36"/>
  <c r="C1106" i="37"/>
  <c r="C1113" s="1"/>
  <c r="C1108" i="38"/>
  <c r="C1108" i="39"/>
  <c r="C1114" s="1"/>
  <c r="C1108" i="40"/>
  <c r="C1108" i="41"/>
  <c r="C1114" s="1"/>
  <c r="C1107" i="42"/>
  <c r="C1108" i="43"/>
  <c r="C1108" i="44"/>
  <c r="C1116" s="1"/>
  <c r="C1108" i="45"/>
  <c r="C1108" i="46"/>
  <c r="C1112" s="1"/>
  <c r="C1108" i="47"/>
  <c r="C1108" i="48"/>
  <c r="C1108" i="49"/>
  <c r="C1108" i="50"/>
  <c r="C1115" s="1"/>
  <c r="C1108" i="51"/>
  <c r="C1108" i="52"/>
  <c r="C1105" i="54"/>
  <c r="C1113" s="1"/>
  <c r="C1105" i="1"/>
  <c r="C1112" s="1"/>
  <c r="C1105" i="2"/>
  <c r="C1114" s="1"/>
  <c r="C1105" i="3"/>
  <c r="C1112" s="1"/>
  <c r="C1105" i="4"/>
  <c r="C1105" i="5"/>
  <c r="C1105" i="6"/>
  <c r="C1114" s="1"/>
  <c r="C1105" i="7"/>
  <c r="C1105" i="8"/>
  <c r="C1113" s="1"/>
  <c r="C1105" i="9"/>
  <c r="C1112" s="1"/>
  <c r="C1105" i="10"/>
  <c r="C1114" s="1"/>
  <c r="C1105" i="11"/>
  <c r="C1114" s="1"/>
  <c r="C1105" i="12"/>
  <c r="C1114" s="1"/>
  <c r="C1105" i="13"/>
  <c r="C1114" s="1"/>
  <c r="C1105" i="14"/>
  <c r="C1105" i="15"/>
  <c r="C1112" s="1"/>
  <c r="C1105" i="16"/>
  <c r="C1115" s="1"/>
  <c r="C1105" i="17"/>
  <c r="C1105" i="18"/>
  <c r="C1105" i="19"/>
  <c r="C1114" s="1"/>
  <c r="C1105" i="20"/>
  <c r="C1113" s="1"/>
  <c r="C1105" i="21"/>
  <c r="C1114" s="1"/>
  <c r="C1105" i="23"/>
  <c r="C1105" i="24"/>
  <c r="C1105" i="25"/>
  <c r="C1105" i="26"/>
  <c r="C1115" s="1"/>
  <c r="C1105" i="27"/>
  <c r="C1112" s="1"/>
  <c r="C1105" i="28"/>
  <c r="C1105" i="29"/>
  <c r="C1113" s="1"/>
  <c r="C1105" i="30"/>
  <c r="C1114" s="1"/>
  <c r="C1105" i="31"/>
  <c r="C1105" i="32"/>
  <c r="C1113" s="1"/>
  <c r="C1105" i="33"/>
  <c r="C1113" s="1"/>
  <c r="C1105" i="34"/>
  <c r="C1113" s="1"/>
  <c r="C1105" i="35"/>
  <c r="C1105" i="36"/>
  <c r="C1113" s="1"/>
  <c r="C1103" i="37"/>
  <c r="C1112" s="1"/>
  <c r="C1105" i="38"/>
  <c r="C1112" s="1"/>
  <c r="C1105" i="39"/>
  <c r="C1113" s="1"/>
  <c r="C1105" i="40"/>
  <c r="C1112" s="1"/>
  <c r="C1105" i="41"/>
  <c r="C1113" s="1"/>
  <c r="C1104" i="42"/>
  <c r="C1111" s="1"/>
  <c r="C1105" i="43"/>
  <c r="C1113" s="1"/>
  <c r="C1105" i="44"/>
  <c r="C1115" s="1"/>
  <c r="C1105" i="45"/>
  <c r="C1105" i="46"/>
  <c r="C1105" i="47"/>
  <c r="C1105" i="48"/>
  <c r="C1112" s="1"/>
  <c r="C1105" i="49"/>
  <c r="C1105" i="50"/>
  <c r="C1105" i="51"/>
  <c r="C1112" s="1"/>
  <c r="C1105" i="52"/>
  <c r="C1114" s="1"/>
  <c r="C1102" i="54"/>
  <c r="C1112" s="1"/>
  <c r="C1101" i="1"/>
  <c r="C1101" i="2"/>
  <c r="C1101" i="3"/>
  <c r="C1101" i="4"/>
  <c r="C1101" i="5"/>
  <c r="C1112" s="1"/>
  <c r="C1101" i="6"/>
  <c r="C1113" s="1"/>
  <c r="C1101" i="7"/>
  <c r="C1114" s="1"/>
  <c r="C1101" i="8"/>
  <c r="C1101" i="9"/>
  <c r="C1101" i="10"/>
  <c r="C1113" s="1"/>
  <c r="C1101" i="11"/>
  <c r="C1113" s="1"/>
  <c r="C1101" i="12"/>
  <c r="C1113" s="1"/>
  <c r="C1101" i="13"/>
  <c r="C1101" i="14"/>
  <c r="C1114" s="1"/>
  <c r="C1101" i="15"/>
  <c r="C1101" i="16"/>
  <c r="C1114" s="1"/>
  <c r="C1101" i="17"/>
  <c r="C1114" s="1"/>
  <c r="C1101" i="18"/>
  <c r="C1101" i="19"/>
  <c r="C1113" s="1"/>
  <c r="C1101" i="20"/>
  <c r="C1112" s="1"/>
  <c r="C1101" i="21"/>
  <c r="C1101" i="23"/>
  <c r="C1113" s="1"/>
  <c r="C1101" i="24"/>
  <c r="C1113" s="1"/>
  <c r="C1101" i="25"/>
  <c r="C1101" i="26"/>
  <c r="C1114" s="1"/>
  <c r="C1101" i="27"/>
  <c r="C1101" i="28"/>
  <c r="C1101" i="29"/>
  <c r="C1101" i="30"/>
  <c r="C1113" s="1"/>
  <c r="C1101" i="31"/>
  <c r="C1101" i="32"/>
  <c r="C1101" i="33"/>
  <c r="C1101" i="34"/>
  <c r="C1112" s="1"/>
  <c r="C1101" i="35"/>
  <c r="C1101" i="36"/>
  <c r="C1112" s="1"/>
  <c r="C1099" i="37"/>
  <c r="C1111" s="1"/>
  <c r="C1101" i="38"/>
  <c r="C1101" i="39"/>
  <c r="C1101" i="40"/>
  <c r="C1101" i="41"/>
  <c r="C1100" i="42"/>
  <c r="C1101" i="43"/>
  <c r="C1101" i="44"/>
  <c r="C1114" s="1"/>
  <c r="C1101" i="45"/>
  <c r="C1101" i="46"/>
  <c r="C1101" i="47"/>
  <c r="C1101" i="48"/>
  <c r="C1101" i="49"/>
  <c r="C1113" s="1"/>
  <c r="C1101" i="50"/>
  <c r="C1114" s="1"/>
  <c r="C1101" i="51"/>
  <c r="C1101" i="52"/>
  <c r="C1113" s="1"/>
  <c r="C1098" i="54"/>
  <c r="C1111" s="1"/>
  <c r="C1098" i="1"/>
  <c r="C1098" i="2"/>
  <c r="C1113" s="1"/>
  <c r="C1098" i="3"/>
  <c r="C1098" i="4"/>
  <c r="C1098" i="5"/>
  <c r="C1098" i="6"/>
  <c r="C1098" i="7"/>
  <c r="C1113" s="1"/>
  <c r="C1098" i="8"/>
  <c r="C1098" i="9"/>
  <c r="C1098" i="10"/>
  <c r="C1112" s="1"/>
  <c r="C1098" i="11"/>
  <c r="C1098" i="12"/>
  <c r="C1098" i="13"/>
  <c r="C1113" s="1"/>
  <c r="C1098" i="14"/>
  <c r="C1113" s="1"/>
  <c r="C1098" i="15"/>
  <c r="C1098" i="16"/>
  <c r="C1113" s="1"/>
  <c r="C1098" i="17"/>
  <c r="C1113" s="1"/>
  <c r="C1098" i="18"/>
  <c r="C1098" i="19"/>
  <c r="C1098" i="20"/>
  <c r="C1098" i="21"/>
  <c r="C1113" s="1"/>
  <c r="C1098" i="23"/>
  <c r="C1098" i="24"/>
  <c r="C1098" i="25"/>
  <c r="C1098" i="26"/>
  <c r="C1113" s="1"/>
  <c r="C1098" i="27"/>
  <c r="C1098" i="28"/>
  <c r="C1098" i="29"/>
  <c r="C1112" s="1"/>
  <c r="C1098" i="30"/>
  <c r="C1098" i="31"/>
  <c r="C1098" i="32"/>
  <c r="C1098" i="33"/>
  <c r="C1098" i="34"/>
  <c r="C1098" i="35"/>
  <c r="C1098" i="36"/>
  <c r="C1096" i="37"/>
  <c r="C1098" i="38"/>
  <c r="C1098" i="39"/>
  <c r="C1098" i="40"/>
  <c r="C1098" i="41"/>
  <c r="C1097" i="42"/>
  <c r="C1098" i="43"/>
  <c r="C1098" i="44"/>
  <c r="C1113" s="1"/>
  <c r="C1098" i="45"/>
  <c r="C1098" i="46"/>
  <c r="C1098" i="47"/>
  <c r="C1098" i="48"/>
  <c r="C1098" i="49"/>
  <c r="C1098" i="50"/>
  <c r="C1113" s="1"/>
  <c r="C1098" i="51"/>
  <c r="C1098" i="52"/>
  <c r="C1095" i="54"/>
  <c r="C1110" s="1"/>
  <c r="C1095" i="1"/>
  <c r="C1095" i="2"/>
  <c r="C1112" s="1"/>
  <c r="C1095" i="3"/>
  <c r="C1095" i="4"/>
  <c r="C1095" i="5"/>
  <c r="C1095" i="6"/>
  <c r="C1112" s="1"/>
  <c r="C1095" i="7"/>
  <c r="C1112" s="1"/>
  <c r="C1095" i="8"/>
  <c r="C1112" s="1"/>
  <c r="C1095" i="9"/>
  <c r="C1095" i="10"/>
  <c r="C1095" i="11"/>
  <c r="C1112" s="1"/>
  <c r="C1095" i="12"/>
  <c r="C1112" s="1"/>
  <c r="C1095" i="13"/>
  <c r="C1112" s="1"/>
  <c r="C1095" i="14"/>
  <c r="C1112" s="1"/>
  <c r="C1095" i="15"/>
  <c r="C1095" i="16"/>
  <c r="C1112" s="1"/>
  <c r="C1095" i="17"/>
  <c r="C1112" s="1"/>
  <c r="C1095" i="18"/>
  <c r="C1112" s="1"/>
  <c r="C1095" i="19"/>
  <c r="C1112" s="1"/>
  <c r="C1095" i="20"/>
  <c r="C1095" i="21"/>
  <c r="C1112" s="1"/>
  <c r="C1095" i="23"/>
  <c r="C1112" s="1"/>
  <c r="C1095" i="24"/>
  <c r="C1112" s="1"/>
  <c r="C1095" i="25"/>
  <c r="C1095" i="26"/>
  <c r="C1112" s="1"/>
  <c r="C1095" i="27"/>
  <c r="C1095" i="28"/>
  <c r="C1112" s="1"/>
  <c r="C1095" i="29"/>
  <c r="C1095" i="30"/>
  <c r="C1112" s="1"/>
  <c r="C1095" i="31"/>
  <c r="C1095" i="32"/>
  <c r="C1112" s="1"/>
  <c r="C1095" i="33"/>
  <c r="C1112" s="1"/>
  <c r="C1095" i="34"/>
  <c r="C1095" i="35"/>
  <c r="C1095" i="36"/>
  <c r="C1093" i="37"/>
  <c r="C1110" s="1"/>
  <c r="C1095" i="38"/>
  <c r="C1095" i="39"/>
  <c r="C1112" s="1"/>
  <c r="C1095" i="40"/>
  <c r="C1095" i="41"/>
  <c r="C1112" s="1"/>
  <c r="C1094" i="42"/>
  <c r="C1095" i="43"/>
  <c r="C1112" s="1"/>
  <c r="C1095" i="44"/>
  <c r="C1112" s="1"/>
  <c r="C1095" i="45"/>
  <c r="C1095" i="46"/>
  <c r="C1095" i="47"/>
  <c r="C1095" i="48"/>
  <c r="C1095" i="49"/>
  <c r="C1112" s="1"/>
  <c r="C1095" i="50"/>
  <c r="C1112" s="1"/>
  <c r="C1095" i="51"/>
  <c r="C1095" i="52"/>
  <c r="C1112" s="1"/>
  <c r="C1092" i="54"/>
  <c r="C1109" s="1"/>
  <c r="C1092" i="1"/>
  <c r="C1111" s="1"/>
  <c r="C1092" i="2"/>
  <c r="C1111" s="1"/>
  <c r="C1092" i="3"/>
  <c r="C1111" s="1"/>
  <c r="C1092" i="4"/>
  <c r="C1111" s="1"/>
  <c r="C1092" i="5"/>
  <c r="C1111" s="1"/>
  <c r="C1092" i="6"/>
  <c r="C1111" s="1"/>
  <c r="C1092" i="7"/>
  <c r="C1111" s="1"/>
  <c r="C1092" i="8"/>
  <c r="C1111" s="1"/>
  <c r="C1092" i="9"/>
  <c r="C1111" s="1"/>
  <c r="C1092" i="10"/>
  <c r="C1111" s="1"/>
  <c r="C1092" i="11"/>
  <c r="C1111" s="1"/>
  <c r="C1092" i="12"/>
  <c r="C1111" s="1"/>
  <c r="C1092" i="13"/>
  <c r="C1111" s="1"/>
  <c r="C1092" i="14"/>
  <c r="C1111" s="1"/>
  <c r="C1092" i="15"/>
  <c r="C1111" s="1"/>
  <c r="C1092" i="16"/>
  <c r="C1111" s="1"/>
  <c r="C1092" i="17"/>
  <c r="C1111" s="1"/>
  <c r="C1092" i="18"/>
  <c r="C1111" s="1"/>
  <c r="C1092" i="19"/>
  <c r="C1111" s="1"/>
  <c r="C1092" i="20"/>
  <c r="C1111" s="1"/>
  <c r="C1092" i="21"/>
  <c r="C1111" s="1"/>
  <c r="C1092" i="23"/>
  <c r="C1111" s="1"/>
  <c r="C1092" i="24"/>
  <c r="C1111" s="1"/>
  <c r="C1092" i="25"/>
  <c r="C1111" s="1"/>
  <c r="C1092" i="26"/>
  <c r="C1111" s="1"/>
  <c r="C1092" i="27"/>
  <c r="C1111" s="1"/>
  <c r="C1092" i="28"/>
  <c r="C1111" s="1"/>
  <c r="C1092" i="29"/>
  <c r="C1111" s="1"/>
  <c r="C1092" i="30"/>
  <c r="C1111" s="1"/>
  <c r="C1092" i="31"/>
  <c r="C1111" s="1"/>
  <c r="C1092" i="32"/>
  <c r="C1111" s="1"/>
  <c r="C1092" i="33"/>
  <c r="C1111" s="1"/>
  <c r="C1092" i="34"/>
  <c r="C1111" s="1"/>
  <c r="C1092" i="35"/>
  <c r="C1111" s="1"/>
  <c r="C1092" i="36"/>
  <c r="C1111" s="1"/>
  <c r="C1090" i="37"/>
  <c r="C1109" s="1"/>
  <c r="C1092" i="38"/>
  <c r="C1111" s="1"/>
  <c r="C1092" i="39"/>
  <c r="C1111" s="1"/>
  <c r="C1092" i="40"/>
  <c r="C1111" s="1"/>
  <c r="C1092" i="41"/>
  <c r="C1111" s="1"/>
  <c r="C1091" i="42"/>
  <c r="C1110" s="1"/>
  <c r="C1092" i="43"/>
  <c r="C1111" s="1"/>
  <c r="C1092" i="44"/>
  <c r="C1111" s="1"/>
  <c r="C1092" i="45"/>
  <c r="C1111" s="1"/>
  <c r="C1092" i="46"/>
  <c r="C1111" s="1"/>
  <c r="C1092" i="47"/>
  <c r="C1111" s="1"/>
  <c r="C1092" i="48"/>
  <c r="C1111" s="1"/>
  <c r="C1092" i="49"/>
  <c r="C1111" s="1"/>
  <c r="C1092" i="50"/>
  <c r="C1111" s="1"/>
  <c r="C1092" i="51"/>
  <c r="C1111" s="1"/>
  <c r="C1092" i="52"/>
  <c r="C1111" s="1"/>
  <c r="C1089" i="54"/>
  <c r="C1108" s="1"/>
  <c r="C1113" i="5"/>
  <c r="C1113" i="9"/>
  <c r="C1115" i="14"/>
  <c r="E1116" i="16"/>
  <c r="C1116"/>
  <c r="F1114"/>
  <c r="F1113"/>
  <c r="C1116" i="17"/>
  <c r="C1115"/>
  <c r="E1113"/>
  <c r="C1113" i="18"/>
  <c r="C1114" i="29"/>
  <c r="C1113" i="38"/>
  <c r="C1113" i="40"/>
  <c r="C1112" i="47"/>
  <c r="J989" i="54" l="1"/>
  <c r="I989"/>
  <c r="H989"/>
  <c r="G989"/>
  <c r="F989"/>
  <c r="J860"/>
  <c r="I860"/>
  <c r="H860"/>
  <c r="G860"/>
  <c r="F860"/>
  <c r="J604"/>
  <c r="I604"/>
  <c r="H604"/>
  <c r="G604"/>
  <c r="F604"/>
  <c r="J1061"/>
  <c r="I1061"/>
  <c r="H1061"/>
  <c r="G1061"/>
  <c r="F1061"/>
  <c r="J440"/>
  <c r="I440"/>
  <c r="H440"/>
  <c r="G440"/>
  <c r="F440"/>
  <c r="J279"/>
  <c r="I279"/>
  <c r="H279"/>
  <c r="G279"/>
  <c r="F279"/>
  <c r="J478"/>
  <c r="I478"/>
  <c r="H478"/>
  <c r="G478"/>
  <c r="F478"/>
  <c r="J47"/>
  <c r="I47"/>
  <c r="H47"/>
  <c r="G47"/>
  <c r="F47"/>
  <c r="J780"/>
  <c r="I780"/>
  <c r="H780"/>
  <c r="G780"/>
  <c r="F780"/>
  <c r="J555"/>
  <c r="I555"/>
  <c r="H555"/>
  <c r="G555"/>
  <c r="F555"/>
  <c r="J998"/>
  <c r="I998"/>
  <c r="H998"/>
  <c r="G998"/>
  <c r="F998"/>
  <c r="J554"/>
  <c r="I554"/>
  <c r="H554"/>
  <c r="G554"/>
  <c r="F554"/>
  <c r="J280"/>
  <c r="I280"/>
  <c r="H280"/>
  <c r="G280"/>
  <c r="F280"/>
  <c r="J991"/>
  <c r="I991"/>
  <c r="H991"/>
  <c r="G991"/>
  <c r="F991"/>
  <c r="J954"/>
  <c r="I954"/>
  <c r="H954"/>
  <c r="G954"/>
  <c r="F954"/>
  <c r="J538"/>
  <c r="I538"/>
  <c r="H538"/>
  <c r="G538"/>
  <c r="F538"/>
  <c r="J251"/>
  <c r="I251"/>
  <c r="H251"/>
  <c r="G251"/>
  <c r="F251"/>
  <c r="J453"/>
  <c r="I453"/>
  <c r="H453"/>
  <c r="G453"/>
  <c r="F453"/>
  <c r="J871"/>
  <c r="I871"/>
  <c r="H871"/>
  <c r="G871"/>
  <c r="F871"/>
  <c r="J901"/>
  <c r="I901"/>
  <c r="H901"/>
  <c r="G901"/>
  <c r="F901"/>
  <c r="J166"/>
  <c r="I166"/>
  <c r="H166"/>
  <c r="G166"/>
  <c r="F166"/>
  <c r="J75"/>
  <c r="I75"/>
  <c r="H75"/>
  <c r="G75"/>
  <c r="F75"/>
  <c r="J1065"/>
  <c r="I1065"/>
  <c r="H1065"/>
  <c r="G1065"/>
  <c r="F1065"/>
  <c r="J567"/>
  <c r="I567"/>
  <c r="H567"/>
  <c r="G567"/>
  <c r="F567"/>
  <c r="J877"/>
  <c r="I877"/>
  <c r="H877"/>
  <c r="G877"/>
  <c r="F877"/>
  <c r="J876"/>
  <c r="I876"/>
  <c r="H876"/>
  <c r="G876"/>
  <c r="F876"/>
  <c r="J395"/>
  <c r="I395"/>
  <c r="H395"/>
  <c r="G395"/>
  <c r="F395"/>
  <c r="J511"/>
  <c r="I511"/>
  <c r="H511"/>
  <c r="G511"/>
  <c r="F511"/>
  <c r="J879"/>
  <c r="I879"/>
  <c r="H879"/>
  <c r="G879"/>
  <c r="F879"/>
  <c r="J878"/>
  <c r="I878"/>
  <c r="H878"/>
  <c r="G878"/>
  <c r="F878"/>
  <c r="J881"/>
  <c r="I881"/>
  <c r="H881"/>
  <c r="G881"/>
  <c r="F881"/>
  <c r="J880"/>
  <c r="I880"/>
  <c r="H880"/>
  <c r="G880"/>
  <c r="F880"/>
  <c r="J883"/>
  <c r="I883"/>
  <c r="H883"/>
  <c r="G883"/>
  <c r="F883"/>
  <c r="J882"/>
  <c r="I882"/>
  <c r="H882"/>
  <c r="G882"/>
  <c r="F882"/>
  <c r="J76"/>
  <c r="I76"/>
  <c r="H76"/>
  <c r="G76"/>
  <c r="F76"/>
  <c r="J1042"/>
  <c r="I1042"/>
  <c r="H1042"/>
  <c r="G1042"/>
  <c r="F1042"/>
  <c r="J424"/>
  <c r="I424"/>
  <c r="H424"/>
  <c r="G424"/>
  <c r="F424"/>
  <c r="J875"/>
  <c r="I875"/>
  <c r="H875"/>
  <c r="G875"/>
  <c r="F875"/>
  <c r="J874"/>
  <c r="I874"/>
  <c r="H874"/>
  <c r="G874"/>
  <c r="F874"/>
  <c r="J639"/>
  <c r="I639"/>
  <c r="H639"/>
  <c r="G639"/>
  <c r="F639"/>
  <c r="J873"/>
  <c r="I873"/>
  <c r="H873"/>
  <c r="G873"/>
  <c r="F873"/>
  <c r="J872"/>
  <c r="I872"/>
  <c r="H872"/>
  <c r="G872"/>
  <c r="F872"/>
  <c r="J17"/>
  <c r="I17"/>
  <c r="H17"/>
  <c r="G17"/>
  <c r="F17"/>
  <c r="J233"/>
  <c r="I233"/>
  <c r="H233"/>
  <c r="G233"/>
  <c r="F233"/>
  <c r="J234"/>
  <c r="I234"/>
  <c r="H234"/>
  <c r="G234"/>
  <c r="F234"/>
  <c r="J893"/>
  <c r="I893"/>
  <c r="H893"/>
  <c r="G893"/>
  <c r="F893"/>
  <c r="J146"/>
  <c r="I146"/>
  <c r="H146"/>
  <c r="G146"/>
  <c r="F146"/>
  <c r="J236"/>
  <c r="I236"/>
  <c r="H236"/>
  <c r="G236"/>
  <c r="F236"/>
  <c r="J235"/>
  <c r="I235"/>
  <c r="H235"/>
  <c r="G235"/>
  <c r="F235"/>
  <c r="J774"/>
  <c r="I774"/>
  <c r="H774"/>
  <c r="G774"/>
  <c r="F774"/>
  <c r="J635"/>
  <c r="I635"/>
  <c r="H635"/>
  <c r="G635"/>
  <c r="F635"/>
  <c r="J54"/>
  <c r="I54"/>
  <c r="H54"/>
  <c r="G54"/>
  <c r="F54"/>
  <c r="J254"/>
  <c r="I254"/>
  <c r="H254"/>
  <c r="G254"/>
  <c r="F254"/>
  <c r="J678"/>
  <c r="I678"/>
  <c r="H678"/>
  <c r="G678"/>
  <c r="F678"/>
  <c r="J266"/>
  <c r="I266"/>
  <c r="H266"/>
  <c r="G266"/>
  <c r="F266"/>
  <c r="J415"/>
  <c r="I415"/>
  <c r="H415"/>
  <c r="G415"/>
  <c r="F415"/>
  <c r="J907"/>
  <c r="I907"/>
  <c r="H907"/>
  <c r="G907"/>
  <c r="F907"/>
  <c r="J648"/>
  <c r="I648"/>
  <c r="H648"/>
  <c r="G648"/>
  <c r="F648"/>
  <c r="J922"/>
  <c r="I922"/>
  <c r="H922"/>
  <c r="G922"/>
  <c r="F922"/>
  <c r="J1050"/>
  <c r="I1050"/>
  <c r="H1050"/>
  <c r="G1050"/>
  <c r="F1050"/>
  <c r="J1059"/>
  <c r="I1059"/>
  <c r="H1059"/>
  <c r="G1059"/>
  <c r="F1059"/>
  <c r="J221"/>
  <c r="I221"/>
  <c r="H221"/>
  <c r="G221"/>
  <c r="F221"/>
  <c r="J380"/>
  <c r="I380"/>
  <c r="H380"/>
  <c r="G380"/>
  <c r="F380"/>
  <c r="J396"/>
  <c r="I396"/>
  <c r="H396"/>
  <c r="G396"/>
  <c r="F396"/>
  <c r="J337"/>
  <c r="I337"/>
  <c r="H337"/>
  <c r="G337"/>
  <c r="F337"/>
  <c r="J755"/>
  <c r="I755"/>
  <c r="H755"/>
  <c r="G755"/>
  <c r="F755"/>
  <c r="J649"/>
  <c r="I649"/>
  <c r="H649"/>
  <c r="G649"/>
  <c r="F649"/>
  <c r="J44"/>
  <c r="I44"/>
  <c r="H44"/>
  <c r="G44"/>
  <c r="F44"/>
  <c r="J906"/>
  <c r="I906"/>
  <c r="H906"/>
  <c r="G906"/>
  <c r="F906"/>
  <c r="J288"/>
  <c r="I288"/>
  <c r="H288"/>
  <c r="G288"/>
  <c r="F288"/>
  <c r="J287"/>
  <c r="I287"/>
  <c r="H287"/>
  <c r="G287"/>
  <c r="F287"/>
  <c r="J286"/>
  <c r="I286"/>
  <c r="H286"/>
  <c r="G286"/>
  <c r="F286"/>
  <c r="J1019"/>
  <c r="I1019"/>
  <c r="H1019"/>
  <c r="G1019"/>
  <c r="F1019"/>
  <c r="J1022"/>
  <c r="I1022"/>
  <c r="H1022"/>
  <c r="G1022"/>
  <c r="F1022"/>
  <c r="J1076"/>
  <c r="I1076"/>
  <c r="H1076"/>
  <c r="G1076"/>
  <c r="F1076"/>
  <c r="J284"/>
  <c r="I284"/>
  <c r="H284"/>
  <c r="G284"/>
  <c r="F284"/>
  <c r="J961"/>
  <c r="I961"/>
  <c r="H961"/>
  <c r="G961"/>
  <c r="F961"/>
  <c r="J387"/>
  <c r="I387"/>
  <c r="H387"/>
  <c r="G387"/>
  <c r="F387"/>
  <c r="J23"/>
  <c r="I23"/>
  <c r="H23"/>
  <c r="G23"/>
  <c r="F23"/>
  <c r="J851"/>
  <c r="I851"/>
  <c r="H851"/>
  <c r="G851"/>
  <c r="F851"/>
  <c r="J181"/>
  <c r="I181"/>
  <c r="H181"/>
  <c r="G181"/>
  <c r="F181"/>
  <c r="J1071"/>
  <c r="I1071"/>
  <c r="H1071"/>
  <c r="G1071"/>
  <c r="F1071"/>
  <c r="J964"/>
  <c r="I964"/>
  <c r="H964"/>
  <c r="G964"/>
  <c r="F964"/>
  <c r="J845"/>
  <c r="I845"/>
  <c r="H845"/>
  <c r="G845"/>
  <c r="F845"/>
  <c r="J506"/>
  <c r="I506"/>
  <c r="H506"/>
  <c r="G506"/>
  <c r="F506"/>
  <c r="J850"/>
  <c r="I850"/>
  <c r="H850"/>
  <c r="G850"/>
  <c r="F850"/>
  <c r="J147"/>
  <c r="I147"/>
  <c r="H147"/>
  <c r="G147"/>
  <c r="F147"/>
  <c r="J781"/>
  <c r="I781"/>
  <c r="H781"/>
  <c r="G781"/>
  <c r="F781"/>
  <c r="J852"/>
  <c r="I852"/>
  <c r="H852"/>
  <c r="G852"/>
  <c r="F852"/>
  <c r="J246"/>
  <c r="I246"/>
  <c r="H246"/>
  <c r="G246"/>
  <c r="F246"/>
  <c r="J245"/>
  <c r="I245"/>
  <c r="H245"/>
  <c r="G245"/>
  <c r="F245"/>
  <c r="J99"/>
  <c r="I99"/>
  <c r="H99"/>
  <c r="G99"/>
  <c r="F99"/>
  <c r="J215"/>
  <c r="I215"/>
  <c r="H215"/>
  <c r="G215"/>
  <c r="F215"/>
  <c r="J681"/>
  <c r="I681"/>
  <c r="H681"/>
  <c r="G681"/>
  <c r="F681"/>
  <c r="J471"/>
  <c r="I471"/>
  <c r="H471"/>
  <c r="G471"/>
  <c r="F471"/>
  <c r="J1070"/>
  <c r="I1070"/>
  <c r="H1070"/>
  <c r="G1070"/>
  <c r="F1070"/>
  <c r="J129"/>
  <c r="I129"/>
  <c r="H129"/>
  <c r="G129"/>
  <c r="F129"/>
  <c r="J216"/>
  <c r="I216"/>
  <c r="H216"/>
  <c r="G216"/>
  <c r="F216"/>
  <c r="J455"/>
  <c r="I455"/>
  <c r="H455"/>
  <c r="G455"/>
  <c r="F455"/>
  <c r="J419"/>
  <c r="I419"/>
  <c r="H419"/>
  <c r="G419"/>
  <c r="F419"/>
  <c r="J773"/>
  <c r="I773"/>
  <c r="H773"/>
  <c r="G773"/>
  <c r="F773"/>
  <c r="J367"/>
  <c r="I367"/>
  <c r="H367"/>
  <c r="G367"/>
  <c r="F367"/>
  <c r="J470"/>
  <c r="I470"/>
  <c r="H470"/>
  <c r="G470"/>
  <c r="F470"/>
  <c r="J736"/>
  <c r="I736"/>
  <c r="H736"/>
  <c r="G736"/>
  <c r="F736"/>
  <c r="J34"/>
  <c r="I34"/>
  <c r="H34"/>
  <c r="G34"/>
  <c r="F34"/>
  <c r="J805"/>
  <c r="I805"/>
  <c r="H805"/>
  <c r="G805"/>
  <c r="F805"/>
  <c r="J153"/>
  <c r="I153"/>
  <c r="H153"/>
  <c r="G153"/>
  <c r="F153"/>
  <c r="J962"/>
  <c r="I962"/>
  <c r="H962"/>
  <c r="G962"/>
  <c r="F962"/>
  <c r="J355"/>
  <c r="I355"/>
  <c r="H355"/>
  <c r="G355"/>
  <c r="F355"/>
  <c r="J482"/>
  <c r="I482"/>
  <c r="H482"/>
  <c r="G482"/>
  <c r="F482"/>
  <c r="J546"/>
  <c r="I546"/>
  <c r="H546"/>
  <c r="G546"/>
  <c r="F546"/>
  <c r="J609"/>
  <c r="I609"/>
  <c r="H609"/>
  <c r="G609"/>
  <c r="F609"/>
  <c r="J31"/>
  <c r="I31"/>
  <c r="H31"/>
  <c r="G31"/>
  <c r="F31"/>
  <c r="J152"/>
  <c r="I152"/>
  <c r="H152"/>
  <c r="G152"/>
  <c r="F152"/>
  <c r="J252"/>
  <c r="I252"/>
  <c r="H252"/>
  <c r="G252"/>
  <c r="F252"/>
  <c r="J495"/>
  <c r="I495"/>
  <c r="H495"/>
  <c r="G495"/>
  <c r="F495"/>
  <c r="J694"/>
  <c r="I694"/>
  <c r="H694"/>
  <c r="G694"/>
  <c r="F694"/>
  <c r="J979"/>
  <c r="I979"/>
  <c r="H979"/>
  <c r="G979"/>
  <c r="F979"/>
  <c r="J503"/>
  <c r="I503"/>
  <c r="H503"/>
  <c r="G503"/>
  <c r="F503"/>
  <c r="J481"/>
  <c r="I481"/>
  <c r="H481"/>
  <c r="G481"/>
  <c r="F481"/>
  <c r="J827"/>
  <c r="I827"/>
  <c r="H827"/>
  <c r="G827"/>
  <c r="F827"/>
  <c r="J696"/>
  <c r="I696"/>
  <c r="H696"/>
  <c r="G696"/>
  <c r="F696"/>
  <c r="J483"/>
  <c r="I483"/>
  <c r="H483"/>
  <c r="G483"/>
  <c r="F483"/>
  <c r="J919"/>
  <c r="I919"/>
  <c r="H919"/>
  <c r="G919"/>
  <c r="F919"/>
  <c r="J828"/>
  <c r="I828"/>
  <c r="H828"/>
  <c r="G828"/>
  <c r="F828"/>
  <c r="J725"/>
  <c r="I725"/>
  <c r="H725"/>
  <c r="G725"/>
  <c r="F725"/>
  <c r="J950"/>
  <c r="I950"/>
  <c r="H950"/>
  <c r="G950"/>
  <c r="F950"/>
  <c r="J230"/>
  <c r="I230"/>
  <c r="H230"/>
  <c r="G230"/>
  <c r="F230"/>
  <c r="J225"/>
  <c r="I225"/>
  <c r="H225"/>
  <c r="G225"/>
  <c r="F225"/>
  <c r="J658"/>
  <c r="I658"/>
  <c r="H658"/>
  <c r="G658"/>
  <c r="F658"/>
  <c r="J949"/>
  <c r="I949"/>
  <c r="H949"/>
  <c r="G949"/>
  <c r="F949"/>
  <c r="J73"/>
  <c r="I73"/>
  <c r="H73"/>
  <c r="G73"/>
  <c r="F73"/>
  <c r="J705"/>
  <c r="I705"/>
  <c r="H705"/>
  <c r="G705"/>
  <c r="F705"/>
  <c r="J273"/>
  <c r="I273"/>
  <c r="H273"/>
  <c r="G273"/>
  <c r="F273"/>
  <c r="J200"/>
  <c r="I200"/>
  <c r="H200"/>
  <c r="G200"/>
  <c r="F200"/>
  <c r="J403"/>
  <c r="I403"/>
  <c r="H403"/>
  <c r="G403"/>
  <c r="F403"/>
  <c r="J347"/>
  <c r="I347"/>
  <c r="H347"/>
  <c r="G347"/>
  <c r="F347"/>
  <c r="J892"/>
  <c r="I892"/>
  <c r="H892"/>
  <c r="G892"/>
  <c r="F892"/>
  <c r="J948"/>
  <c r="I948"/>
  <c r="H948"/>
  <c r="G948"/>
  <c r="F948"/>
  <c r="J928"/>
  <c r="I928"/>
  <c r="H928"/>
  <c r="G928"/>
  <c r="F928"/>
  <c r="J231"/>
  <c r="I231"/>
  <c r="H231"/>
  <c r="G231"/>
  <c r="F231"/>
  <c r="J404"/>
  <c r="I404"/>
  <c r="H404"/>
  <c r="G404"/>
  <c r="F404"/>
  <c r="J405"/>
  <c r="I405"/>
  <c r="H405"/>
  <c r="G405"/>
  <c r="F405"/>
  <c r="J596"/>
  <c r="I596"/>
  <c r="H596"/>
  <c r="G596"/>
  <c r="F596"/>
  <c r="J804"/>
  <c r="I804"/>
  <c r="H804"/>
  <c r="G804"/>
  <c r="F804"/>
  <c r="J124"/>
  <c r="I124"/>
  <c r="H124"/>
  <c r="G124"/>
  <c r="F124"/>
  <c r="J70"/>
  <c r="I70"/>
  <c r="H70"/>
  <c r="G70"/>
  <c r="F70"/>
  <c r="J551"/>
  <c r="I551"/>
  <c r="H551"/>
  <c r="G551"/>
  <c r="F551"/>
  <c r="J760"/>
  <c r="I760"/>
  <c r="H760"/>
  <c r="G760"/>
  <c r="F760"/>
  <c r="J951"/>
  <c r="I951"/>
  <c r="H951"/>
  <c r="G951"/>
  <c r="F951"/>
  <c r="J844"/>
  <c r="I844"/>
  <c r="H844"/>
  <c r="G844"/>
  <c r="F844"/>
  <c r="J377"/>
  <c r="I377"/>
  <c r="H377"/>
  <c r="G377"/>
  <c r="F377"/>
  <c r="J611"/>
  <c r="I611"/>
  <c r="H611"/>
  <c r="G611"/>
  <c r="F611"/>
  <c r="J867"/>
  <c r="I867"/>
  <c r="H867"/>
  <c r="G867"/>
  <c r="F867"/>
  <c r="J195"/>
  <c r="I195"/>
  <c r="H195"/>
  <c r="G195"/>
  <c r="F195"/>
  <c r="J541"/>
  <c r="I541"/>
  <c r="H541"/>
  <c r="G541"/>
  <c r="F541"/>
  <c r="J1048"/>
  <c r="I1048"/>
  <c r="H1048"/>
  <c r="G1048"/>
  <c r="F1048"/>
  <c r="J400"/>
  <c r="I400"/>
  <c r="H400"/>
  <c r="G400"/>
  <c r="F400"/>
  <c r="J51"/>
  <c r="I51"/>
  <c r="H51"/>
  <c r="G51"/>
  <c r="F51"/>
  <c r="J39"/>
  <c r="I39"/>
  <c r="H39"/>
  <c r="G39"/>
  <c r="F39"/>
  <c r="J401"/>
  <c r="I401"/>
  <c r="H401"/>
  <c r="G401"/>
  <c r="F401"/>
  <c r="J402"/>
  <c r="I402"/>
  <c r="H402"/>
  <c r="G402"/>
  <c r="F402"/>
  <c r="J344"/>
  <c r="I344"/>
  <c r="H344"/>
  <c r="G344"/>
  <c r="F344"/>
  <c r="J199"/>
  <c r="I199"/>
  <c r="H199"/>
  <c r="G199"/>
  <c r="F199"/>
  <c r="J205"/>
  <c r="I205"/>
  <c r="H205"/>
  <c r="G205"/>
  <c r="F205"/>
  <c r="J176"/>
  <c r="I176"/>
  <c r="H176"/>
  <c r="G176"/>
  <c r="F176"/>
  <c r="J175"/>
  <c r="I175"/>
  <c r="H175"/>
  <c r="G175"/>
  <c r="F175"/>
  <c r="J243"/>
  <c r="I243"/>
  <c r="H243"/>
  <c r="G243"/>
  <c r="F243"/>
  <c r="J371"/>
  <c r="I371"/>
  <c r="H371"/>
  <c r="G371"/>
  <c r="F371"/>
  <c r="J516"/>
  <c r="I516"/>
  <c r="H516"/>
  <c r="G516"/>
  <c r="F516"/>
  <c r="J497"/>
  <c r="I497"/>
  <c r="H497"/>
  <c r="G497"/>
  <c r="F497"/>
  <c r="J241"/>
  <c r="I241"/>
  <c r="H241"/>
  <c r="G241"/>
  <c r="F241"/>
  <c r="J842"/>
  <c r="I842"/>
  <c r="H842"/>
  <c r="G842"/>
  <c r="F842"/>
  <c r="J517"/>
  <c r="I517"/>
  <c r="H517"/>
  <c r="G517"/>
  <c r="F517"/>
  <c r="J220"/>
  <c r="I220"/>
  <c r="H220"/>
  <c r="G220"/>
  <c r="F220"/>
  <c r="J242"/>
  <c r="I242"/>
  <c r="H242"/>
  <c r="G242"/>
  <c r="F242"/>
  <c r="J436"/>
  <c r="I436"/>
  <c r="H436"/>
  <c r="G436"/>
  <c r="F436"/>
  <c r="J798"/>
  <c r="I798"/>
  <c r="H798"/>
  <c r="G798"/>
  <c r="F798"/>
  <c r="J732"/>
  <c r="I732"/>
  <c r="H732"/>
  <c r="G732"/>
  <c r="F732"/>
  <c r="J522"/>
  <c r="I522"/>
  <c r="H522"/>
  <c r="G522"/>
  <c r="F522"/>
  <c r="J612"/>
  <c r="I612"/>
  <c r="H612"/>
  <c r="G612"/>
  <c r="F612"/>
  <c r="J375"/>
  <c r="I375"/>
  <c r="H375"/>
  <c r="G375"/>
  <c r="F375"/>
  <c r="J376"/>
  <c r="I376"/>
  <c r="H376"/>
  <c r="G376"/>
  <c r="F376"/>
  <c r="J155"/>
  <c r="I155"/>
  <c r="H155"/>
  <c r="G155"/>
  <c r="F155"/>
  <c r="J170"/>
  <c r="I170"/>
  <c r="H170"/>
  <c r="G170"/>
  <c r="F170"/>
  <c r="J620"/>
  <c r="I620"/>
  <c r="H620"/>
  <c r="G620"/>
  <c r="F620"/>
  <c r="J977"/>
  <c r="I977"/>
  <c r="H977"/>
  <c r="G977"/>
  <c r="F977"/>
  <c r="J435"/>
  <c r="I435"/>
  <c r="H435"/>
  <c r="G435"/>
  <c r="F435"/>
  <c r="J314"/>
  <c r="I314"/>
  <c r="H314"/>
  <c r="G314"/>
  <c r="F314"/>
  <c r="J364"/>
  <c r="I364"/>
  <c r="H364"/>
  <c r="G364"/>
  <c r="F364"/>
  <c r="J9"/>
  <c r="I9"/>
  <c r="H9"/>
  <c r="G9"/>
  <c r="F9"/>
  <c r="J1063"/>
  <c r="I1063"/>
  <c r="H1063"/>
  <c r="G1063"/>
  <c r="F1063"/>
  <c r="J896"/>
  <c r="I896"/>
  <c r="H896"/>
  <c r="G896"/>
  <c r="F896"/>
  <c r="J810"/>
  <c r="I810"/>
  <c r="H810"/>
  <c r="G810"/>
  <c r="F810"/>
  <c r="J825"/>
  <c r="I825"/>
  <c r="H825"/>
  <c r="G825"/>
  <c r="F825"/>
  <c r="J679"/>
  <c r="I679"/>
  <c r="H679"/>
  <c r="G679"/>
  <c r="F679"/>
  <c r="J607"/>
  <c r="I607"/>
  <c r="H607"/>
  <c r="G607"/>
  <c r="F607"/>
  <c r="J316"/>
  <c r="I316"/>
  <c r="H316"/>
  <c r="G316"/>
  <c r="F316"/>
  <c r="J524"/>
  <c r="I524"/>
  <c r="H524"/>
  <c r="G524"/>
  <c r="F524"/>
  <c r="J474"/>
  <c r="I474"/>
  <c r="H474"/>
  <c r="G474"/>
  <c r="F474"/>
  <c r="J811"/>
  <c r="I811"/>
  <c r="H811"/>
  <c r="G811"/>
  <c r="F811"/>
  <c r="J381"/>
  <c r="I381"/>
  <c r="H381"/>
  <c r="G381"/>
  <c r="F381"/>
  <c r="J171"/>
  <c r="I171"/>
  <c r="H171"/>
  <c r="G171"/>
  <c r="F171"/>
  <c r="J123"/>
  <c r="I123"/>
  <c r="H123"/>
  <c r="G123"/>
  <c r="F123"/>
  <c r="J46"/>
  <c r="I46"/>
  <c r="H46"/>
  <c r="G46"/>
  <c r="F46"/>
  <c r="J622"/>
  <c r="I622"/>
  <c r="H622"/>
  <c r="G622"/>
  <c r="F622"/>
  <c r="J40"/>
  <c r="I40"/>
  <c r="H40"/>
  <c r="G40"/>
  <c r="F40"/>
  <c r="J194"/>
  <c r="I194"/>
  <c r="H194"/>
  <c r="G194"/>
  <c r="F194"/>
  <c r="J764"/>
  <c r="I764"/>
  <c r="H764"/>
  <c r="G764"/>
  <c r="F764"/>
  <c r="J228"/>
  <c r="I228"/>
  <c r="H228"/>
  <c r="G228"/>
  <c r="F228"/>
  <c r="J354"/>
  <c r="I354"/>
  <c r="H354"/>
  <c r="G354"/>
  <c r="F354"/>
  <c r="J206"/>
  <c r="I206"/>
  <c r="H206"/>
  <c r="G206"/>
  <c r="F206"/>
  <c r="J636"/>
  <c r="I636"/>
  <c r="H636"/>
  <c r="G636"/>
  <c r="F636"/>
  <c r="J115"/>
  <c r="I115"/>
  <c r="H115"/>
  <c r="G115"/>
  <c r="F115"/>
  <c r="J244"/>
  <c r="I244"/>
  <c r="H244"/>
  <c r="G244"/>
  <c r="F244"/>
  <c r="J1033"/>
  <c r="I1033"/>
  <c r="H1033"/>
  <c r="G1033"/>
  <c r="F1033"/>
  <c r="J888"/>
  <c r="I888"/>
  <c r="H888"/>
  <c r="G888"/>
  <c r="F888"/>
  <c r="J265"/>
  <c r="I265"/>
  <c r="H265"/>
  <c r="G265"/>
  <c r="F265"/>
  <c r="J368"/>
  <c r="I368"/>
  <c r="H368"/>
  <c r="G368"/>
  <c r="F368"/>
  <c r="J264"/>
  <c r="I264"/>
  <c r="H264"/>
  <c r="G264"/>
  <c r="F264"/>
  <c r="J797"/>
  <c r="I797"/>
  <c r="H797"/>
  <c r="G797"/>
  <c r="F797"/>
  <c r="J975"/>
  <c r="I975"/>
  <c r="H975"/>
  <c r="G975"/>
  <c r="F975"/>
  <c r="J976"/>
  <c r="I976"/>
  <c r="H976"/>
  <c r="G976"/>
  <c r="F976"/>
  <c r="J19"/>
  <c r="I19"/>
  <c r="H19"/>
  <c r="G19"/>
  <c r="F19"/>
  <c r="J963"/>
  <c r="I963"/>
  <c r="H963"/>
  <c r="G963"/>
  <c r="F963"/>
  <c r="J372"/>
  <c r="I372"/>
  <c r="H372"/>
  <c r="G372"/>
  <c r="F372"/>
  <c r="J369"/>
  <c r="I369"/>
  <c r="H369"/>
  <c r="G369"/>
  <c r="F369"/>
  <c r="J772"/>
  <c r="I772"/>
  <c r="H772"/>
  <c r="G772"/>
  <c r="F772"/>
  <c r="J936"/>
  <c r="I936"/>
  <c r="H936"/>
  <c r="G936"/>
  <c r="F936"/>
  <c r="J833"/>
  <c r="I833"/>
  <c r="H833"/>
  <c r="G833"/>
  <c r="F833"/>
  <c r="J169"/>
  <c r="I169"/>
  <c r="H169"/>
  <c r="G169"/>
  <c r="F169"/>
  <c r="J683"/>
  <c r="I683"/>
  <c r="H683"/>
  <c r="G683"/>
  <c r="F683"/>
  <c r="J325"/>
  <c r="I325"/>
  <c r="H325"/>
  <c r="G325"/>
  <c r="F325"/>
  <c r="J428"/>
  <c r="I428"/>
  <c r="H428"/>
  <c r="G428"/>
  <c r="F428"/>
  <c r="J434"/>
  <c r="I434"/>
  <c r="H434"/>
  <c r="G434"/>
  <c r="F434"/>
  <c r="J154"/>
  <c r="I154"/>
  <c r="H154"/>
  <c r="G154"/>
  <c r="F154"/>
  <c r="J218"/>
  <c r="I218"/>
  <c r="H218"/>
  <c r="G218"/>
  <c r="F218"/>
  <c r="J42"/>
  <c r="I42"/>
  <c r="H42"/>
  <c r="G42"/>
  <c r="F42"/>
  <c r="J374"/>
  <c r="I374"/>
  <c r="H374"/>
  <c r="G374"/>
  <c r="F374"/>
  <c r="J332"/>
  <c r="I332"/>
  <c r="H332"/>
  <c r="G332"/>
  <c r="F332"/>
  <c r="J113"/>
  <c r="I113"/>
  <c r="H113"/>
  <c r="G113"/>
  <c r="F113"/>
  <c r="J112"/>
  <c r="I112"/>
  <c r="H112"/>
  <c r="G112"/>
  <c r="F112"/>
  <c r="J618"/>
  <c r="I618"/>
  <c r="H618"/>
  <c r="G618"/>
  <c r="F618"/>
  <c r="J853"/>
  <c r="I853"/>
  <c r="H853"/>
  <c r="G853"/>
  <c r="F853"/>
  <c r="J165"/>
  <c r="I165"/>
  <c r="H165"/>
  <c r="G165"/>
  <c r="F165"/>
  <c r="J1044"/>
  <c r="I1044"/>
  <c r="H1044"/>
  <c r="G1044"/>
  <c r="F1044"/>
  <c r="J671"/>
  <c r="I671"/>
  <c r="H671"/>
  <c r="G671"/>
  <c r="F671"/>
  <c r="J102"/>
  <c r="I102"/>
  <c r="H102"/>
  <c r="G102"/>
  <c r="F102"/>
  <c r="J710"/>
  <c r="I710"/>
  <c r="H710"/>
  <c r="G710"/>
  <c r="F710"/>
  <c r="J418"/>
  <c r="I418"/>
  <c r="H418"/>
  <c r="G418"/>
  <c r="F418"/>
  <c r="J1009"/>
  <c r="I1009"/>
  <c r="H1009"/>
  <c r="G1009"/>
  <c r="F1009"/>
  <c r="J393"/>
  <c r="I393"/>
  <c r="H393"/>
  <c r="G393"/>
  <c r="F393"/>
  <c r="J668"/>
  <c r="I668"/>
  <c r="H668"/>
  <c r="G668"/>
  <c r="F668"/>
  <c r="J894"/>
  <c r="I894"/>
  <c r="H894"/>
  <c r="G894"/>
  <c r="F894"/>
  <c r="J756"/>
  <c r="I756"/>
  <c r="H756"/>
  <c r="G756"/>
  <c r="F756"/>
  <c r="J1053"/>
  <c r="I1053"/>
  <c r="H1053"/>
  <c r="G1053"/>
  <c r="F1053"/>
  <c r="J864"/>
  <c r="I864"/>
  <c r="H864"/>
  <c r="G864"/>
  <c r="F864"/>
  <c r="J269"/>
  <c r="I269"/>
  <c r="H269"/>
  <c r="G269"/>
  <c r="F269"/>
  <c r="J365"/>
  <c r="I365"/>
  <c r="H365"/>
  <c r="G365"/>
  <c r="F365"/>
  <c r="J353"/>
  <c r="I353"/>
  <c r="H353"/>
  <c r="G353"/>
  <c r="F353"/>
  <c r="J757"/>
  <c r="I757"/>
  <c r="H757"/>
  <c r="G757"/>
  <c r="F757"/>
  <c r="J37"/>
  <c r="I37"/>
  <c r="H37"/>
  <c r="G37"/>
  <c r="F37"/>
  <c r="J27"/>
  <c r="I27"/>
  <c r="H27"/>
  <c r="G27"/>
  <c r="F27"/>
  <c r="J560"/>
  <c r="I560"/>
  <c r="H560"/>
  <c r="G560"/>
  <c r="F560"/>
  <c r="J447"/>
  <c r="I447"/>
  <c r="H447"/>
  <c r="G447"/>
  <c r="F447"/>
  <c r="J952"/>
  <c r="I952"/>
  <c r="H952"/>
  <c r="G952"/>
  <c r="F952"/>
  <c r="J79"/>
  <c r="I79"/>
  <c r="H79"/>
  <c r="G79"/>
  <c r="F79"/>
  <c r="J127"/>
  <c r="I127"/>
  <c r="H127"/>
  <c r="G127"/>
  <c r="F127"/>
  <c r="J937"/>
  <c r="I937"/>
  <c r="H937"/>
  <c r="G937"/>
  <c r="F937"/>
  <c r="J527"/>
  <c r="I527"/>
  <c r="H527"/>
  <c r="G527"/>
  <c r="F527"/>
  <c r="J992"/>
  <c r="I992"/>
  <c r="H992"/>
  <c r="G992"/>
  <c r="F992"/>
  <c r="J1010"/>
  <c r="I1010"/>
  <c r="H1010"/>
  <c r="G1010"/>
  <c r="F1010"/>
  <c r="J614"/>
  <c r="I614"/>
  <c r="H614"/>
  <c r="G614"/>
  <c r="F614"/>
  <c r="J549"/>
  <c r="I549"/>
  <c r="H549"/>
  <c r="G549"/>
  <c r="F549"/>
  <c r="J863"/>
  <c r="I863"/>
  <c r="H863"/>
  <c r="G863"/>
  <c r="F863"/>
  <c r="J996"/>
  <c r="I996"/>
  <c r="H996"/>
  <c r="G996"/>
  <c r="F996"/>
  <c r="J535"/>
  <c r="I535"/>
  <c r="H535"/>
  <c r="G535"/>
  <c r="F535"/>
  <c r="J995"/>
  <c r="I995"/>
  <c r="H995"/>
  <c r="G995"/>
  <c r="F995"/>
  <c r="J1067"/>
  <c r="I1067"/>
  <c r="H1067"/>
  <c r="G1067"/>
  <c r="F1067"/>
  <c r="J507"/>
  <c r="I507"/>
  <c r="H507"/>
  <c r="G507"/>
  <c r="F507"/>
  <c r="J753"/>
  <c r="I753"/>
  <c r="H753"/>
  <c r="G753"/>
  <c r="F753"/>
  <c r="J987"/>
  <c r="I987"/>
  <c r="H987"/>
  <c r="G987"/>
  <c r="F987"/>
  <c r="J87"/>
  <c r="I87"/>
  <c r="H87"/>
  <c r="G87"/>
  <c r="F87"/>
  <c r="J88"/>
  <c r="I88"/>
  <c r="H88"/>
  <c r="G88"/>
  <c r="F88"/>
  <c r="J249"/>
  <c r="I249"/>
  <c r="H249"/>
  <c r="G249"/>
  <c r="F249"/>
  <c r="J843"/>
  <c r="I843"/>
  <c r="H843"/>
  <c r="G843"/>
  <c r="F843"/>
  <c r="J285"/>
  <c r="I285"/>
  <c r="H285"/>
  <c r="G285"/>
  <c r="F285"/>
  <c r="J932"/>
  <c r="I932"/>
  <c r="H932"/>
  <c r="G932"/>
  <c r="F932"/>
  <c r="J751"/>
  <c r="I751"/>
  <c r="H751"/>
  <c r="G751"/>
  <c r="F751"/>
  <c r="J752"/>
  <c r="I752"/>
  <c r="H752"/>
  <c r="G752"/>
  <c r="F752"/>
  <c r="J134"/>
  <c r="I134"/>
  <c r="H134"/>
  <c r="G134"/>
  <c r="F134"/>
  <c r="J198"/>
  <c r="I198"/>
  <c r="H198"/>
  <c r="G198"/>
  <c r="F198"/>
  <c r="J126"/>
  <c r="I126"/>
  <c r="H126"/>
  <c r="G126"/>
  <c r="F126"/>
  <c r="J958"/>
  <c r="I958"/>
  <c r="H958"/>
  <c r="G958"/>
  <c r="F958"/>
  <c r="J326"/>
  <c r="I326"/>
  <c r="H326"/>
  <c r="G326"/>
  <c r="F326"/>
  <c r="J848"/>
  <c r="I848"/>
  <c r="H848"/>
  <c r="G848"/>
  <c r="F848"/>
  <c r="J477"/>
  <c r="I477"/>
  <c r="H477"/>
  <c r="G477"/>
  <c r="F477"/>
  <c r="J1001"/>
  <c r="I1001"/>
  <c r="H1001"/>
  <c r="G1001"/>
  <c r="F1001"/>
  <c r="J382"/>
  <c r="I382"/>
  <c r="H382"/>
  <c r="G382"/>
  <c r="F382"/>
  <c r="J187"/>
  <c r="I187"/>
  <c r="H187"/>
  <c r="G187"/>
  <c r="F187"/>
  <c r="J727"/>
  <c r="I727"/>
  <c r="H727"/>
  <c r="G727"/>
  <c r="F727"/>
  <c r="J599"/>
  <c r="I599"/>
  <c r="H599"/>
  <c r="G599"/>
  <c r="F599"/>
  <c r="J499"/>
  <c r="I499"/>
  <c r="H499"/>
  <c r="G499"/>
  <c r="F499"/>
  <c r="J1047"/>
  <c r="I1047"/>
  <c r="H1047"/>
  <c r="G1047"/>
  <c r="F1047"/>
  <c r="J704"/>
  <c r="I704"/>
  <c r="H704"/>
  <c r="G704"/>
  <c r="F704"/>
  <c r="J536"/>
  <c r="I536"/>
  <c r="H536"/>
  <c r="G536"/>
  <c r="F536"/>
  <c r="J846"/>
  <c r="I846"/>
  <c r="H846"/>
  <c r="G846"/>
  <c r="F846"/>
  <c r="J487"/>
  <c r="I487"/>
  <c r="H487"/>
  <c r="G487"/>
  <c r="F487"/>
  <c r="J180"/>
  <c r="I180"/>
  <c r="H180"/>
  <c r="G180"/>
  <c r="F180"/>
  <c r="J111"/>
  <c r="I111"/>
  <c r="H111"/>
  <c r="G111"/>
  <c r="F111"/>
  <c r="J164"/>
  <c r="I164"/>
  <c r="H164"/>
  <c r="G164"/>
  <c r="F164"/>
  <c r="J117"/>
  <c r="I117"/>
  <c r="H117"/>
  <c r="G117"/>
  <c r="F117"/>
  <c r="J256"/>
  <c r="I256"/>
  <c r="H256"/>
  <c r="G256"/>
  <c r="F256"/>
  <c r="J849"/>
  <c r="I849"/>
  <c r="H849"/>
  <c r="G849"/>
  <c r="F849"/>
  <c r="J1037"/>
  <c r="I1037"/>
  <c r="H1037"/>
  <c r="G1037"/>
  <c r="F1037"/>
  <c r="J731"/>
  <c r="I731"/>
  <c r="H731"/>
  <c r="G731"/>
  <c r="F731"/>
  <c r="J179"/>
  <c r="I179"/>
  <c r="H179"/>
  <c r="G179"/>
  <c r="F179"/>
  <c r="J13"/>
  <c r="I13"/>
  <c r="H13"/>
  <c r="G13"/>
  <c r="F13"/>
  <c r="J847"/>
  <c r="I847"/>
  <c r="H847"/>
  <c r="G847"/>
  <c r="F847"/>
  <c r="J186"/>
  <c r="I186"/>
  <c r="H186"/>
  <c r="G186"/>
  <c r="F186"/>
  <c r="J1027"/>
  <c r="I1027"/>
  <c r="H1027"/>
  <c r="G1027"/>
  <c r="F1027"/>
  <c r="J891"/>
  <c r="I891"/>
  <c r="H891"/>
  <c r="G891"/>
  <c r="F891"/>
  <c r="J420"/>
  <c r="I420"/>
  <c r="H420"/>
  <c r="G420"/>
  <c r="F420"/>
  <c r="J703"/>
  <c r="I703"/>
  <c r="H703"/>
  <c r="G703"/>
  <c r="F703"/>
  <c r="J968"/>
  <c r="I968"/>
  <c r="H968"/>
  <c r="G968"/>
  <c r="F968"/>
  <c r="J58"/>
  <c r="I58"/>
  <c r="H58"/>
  <c r="G58"/>
  <c r="F58"/>
  <c r="J523"/>
  <c r="I523"/>
  <c r="H523"/>
  <c r="G523"/>
  <c r="F523"/>
  <c r="J777"/>
  <c r="I777"/>
  <c r="H777"/>
  <c r="G777"/>
  <c r="F777"/>
  <c r="J227"/>
  <c r="I227"/>
  <c r="H227"/>
  <c r="G227"/>
  <c r="F227"/>
  <c r="J28"/>
  <c r="I28"/>
  <c r="H28"/>
  <c r="G28"/>
  <c r="F28"/>
  <c r="J109"/>
  <c r="I109"/>
  <c r="H109"/>
  <c r="G109"/>
  <c r="F109"/>
  <c r="J644"/>
  <c r="I644"/>
  <c r="H644"/>
  <c r="G644"/>
  <c r="F644"/>
  <c r="J459"/>
  <c r="I459"/>
  <c r="H459"/>
  <c r="G459"/>
  <c r="F459"/>
  <c r="J559"/>
  <c r="I559"/>
  <c r="H559"/>
  <c r="G559"/>
  <c r="F559"/>
  <c r="J86"/>
  <c r="I86"/>
  <c r="H86"/>
  <c r="G86"/>
  <c r="F86"/>
  <c r="J1006"/>
  <c r="I1006"/>
  <c r="H1006"/>
  <c r="G1006"/>
  <c r="F1006"/>
  <c r="J761"/>
  <c r="I761"/>
  <c r="H761"/>
  <c r="G761"/>
  <c r="F761"/>
  <c r="J545"/>
  <c r="I545"/>
  <c r="H545"/>
  <c r="G545"/>
  <c r="F545"/>
  <c r="J295"/>
  <c r="I295"/>
  <c r="H295"/>
  <c r="G295"/>
  <c r="F295"/>
  <c r="J519"/>
  <c r="I519"/>
  <c r="H519"/>
  <c r="G519"/>
  <c r="F519"/>
  <c r="J708"/>
  <c r="I708"/>
  <c r="H708"/>
  <c r="G708"/>
  <c r="F708"/>
  <c r="J532"/>
  <c r="I532"/>
  <c r="H532"/>
  <c r="G532"/>
  <c r="F532"/>
  <c r="J391"/>
  <c r="I391"/>
  <c r="H391"/>
  <c r="G391"/>
  <c r="F391"/>
  <c r="J77"/>
  <c r="I77"/>
  <c r="H77"/>
  <c r="G77"/>
  <c r="F77"/>
  <c r="J296"/>
  <c r="I296"/>
  <c r="H296"/>
  <c r="G296"/>
  <c r="F296"/>
  <c r="J544"/>
  <c r="I544"/>
  <c r="H544"/>
  <c r="G544"/>
  <c r="F544"/>
  <c r="J276"/>
  <c r="I276"/>
  <c r="H276"/>
  <c r="G276"/>
  <c r="F276"/>
  <c r="J814"/>
  <c r="I814"/>
  <c r="H814"/>
  <c r="G814"/>
  <c r="F814"/>
  <c r="J709"/>
  <c r="I709"/>
  <c r="H709"/>
  <c r="G709"/>
  <c r="F709"/>
  <c r="J174"/>
  <c r="I174"/>
  <c r="H174"/>
  <c r="G174"/>
  <c r="F174"/>
  <c r="J275"/>
  <c r="I275"/>
  <c r="H275"/>
  <c r="G275"/>
  <c r="F275"/>
  <c r="J274"/>
  <c r="I274"/>
  <c r="H274"/>
  <c r="G274"/>
  <c r="F274"/>
  <c r="J759"/>
  <c r="I759"/>
  <c r="H759"/>
  <c r="G759"/>
  <c r="F759"/>
  <c r="J550"/>
  <c r="I550"/>
  <c r="H550"/>
  <c r="G550"/>
  <c r="F550"/>
  <c r="J1078"/>
  <c r="I1078"/>
  <c r="H1078"/>
  <c r="G1078"/>
  <c r="F1078"/>
  <c r="J370"/>
  <c r="I370"/>
  <c r="H370"/>
  <c r="G370"/>
  <c r="F370"/>
  <c r="J467"/>
  <c r="I467"/>
  <c r="H467"/>
  <c r="G467"/>
  <c r="F467"/>
  <c r="J1074"/>
  <c r="I1074"/>
  <c r="H1074"/>
  <c r="G1074"/>
  <c r="F1074"/>
  <c r="J803"/>
  <c r="I803"/>
  <c r="H803"/>
  <c r="G803"/>
  <c r="F803"/>
  <c r="J32"/>
  <c r="I32"/>
  <c r="H32"/>
  <c r="G32"/>
  <c r="F32"/>
  <c r="J558"/>
  <c r="I558"/>
  <c r="H558"/>
  <c r="G558"/>
  <c r="F558"/>
  <c r="J505"/>
  <c r="I505"/>
  <c r="H505"/>
  <c r="G505"/>
  <c r="F505"/>
  <c r="J1079"/>
  <c r="I1079"/>
  <c r="H1079"/>
  <c r="G1079"/>
  <c r="F1079"/>
  <c r="J488"/>
  <c r="I488"/>
  <c r="H488"/>
  <c r="G488"/>
  <c r="F488"/>
  <c r="J687"/>
  <c r="I687"/>
  <c r="H687"/>
  <c r="G687"/>
  <c r="F687"/>
  <c r="J931"/>
  <c r="I931"/>
  <c r="H931"/>
  <c r="G931"/>
  <c r="F931"/>
  <c r="J672"/>
  <c r="I672"/>
  <c r="H672"/>
  <c r="G672"/>
  <c r="F672"/>
  <c r="J78"/>
  <c r="I78"/>
  <c r="H78"/>
  <c r="G78"/>
  <c r="F78"/>
  <c r="J637"/>
  <c r="I637"/>
  <c r="H637"/>
  <c r="G637"/>
  <c r="F637"/>
  <c r="J378"/>
  <c r="I378"/>
  <c r="H378"/>
  <c r="G378"/>
  <c r="F378"/>
  <c r="J575"/>
  <c r="I575"/>
  <c r="H575"/>
  <c r="G575"/>
  <c r="F575"/>
  <c r="J713"/>
  <c r="I713"/>
  <c r="H713"/>
  <c r="G713"/>
  <c r="F713"/>
  <c r="J143"/>
  <c r="I143"/>
  <c r="H143"/>
  <c r="G143"/>
  <c r="F143"/>
  <c r="J162"/>
  <c r="I162"/>
  <c r="H162"/>
  <c r="G162"/>
  <c r="F162"/>
  <c r="J283"/>
  <c r="I283"/>
  <c r="H283"/>
  <c r="G283"/>
  <c r="F283"/>
  <c r="J816"/>
  <c r="I816"/>
  <c r="H816"/>
  <c r="G816"/>
  <c r="F816"/>
  <c r="J438"/>
  <c r="I438"/>
  <c r="H438"/>
  <c r="G438"/>
  <c r="F438"/>
  <c r="J801"/>
  <c r="I801"/>
  <c r="H801"/>
  <c r="G801"/>
  <c r="F801"/>
  <c r="J323"/>
  <c r="I323"/>
  <c r="H323"/>
  <c r="G323"/>
  <c r="F323"/>
  <c r="J792"/>
  <c r="I792"/>
  <c r="H792"/>
  <c r="G792"/>
  <c r="F792"/>
  <c r="J605"/>
  <c r="I605"/>
  <c r="H605"/>
  <c r="G605"/>
  <c r="F605"/>
  <c r="J1051"/>
  <c r="I1051"/>
  <c r="H1051"/>
  <c r="G1051"/>
  <c r="F1051"/>
  <c r="J660"/>
  <c r="I660"/>
  <c r="H660"/>
  <c r="G660"/>
  <c r="F660"/>
  <c r="J108"/>
  <c r="I108"/>
  <c r="H108"/>
  <c r="G108"/>
  <c r="F108"/>
  <c r="J144"/>
  <c r="I144"/>
  <c r="H144"/>
  <c r="G144"/>
  <c r="F144"/>
  <c r="J139"/>
  <c r="I139"/>
  <c r="H139"/>
  <c r="G139"/>
  <c r="F139"/>
  <c r="J815"/>
  <c r="I815"/>
  <c r="H815"/>
  <c r="G815"/>
  <c r="F815"/>
  <c r="J135"/>
  <c r="I135"/>
  <c r="H135"/>
  <c r="G135"/>
  <c r="F135"/>
  <c r="J688"/>
  <c r="I688"/>
  <c r="H688"/>
  <c r="G688"/>
  <c r="F688"/>
  <c r="J933"/>
  <c r="I933"/>
  <c r="H933"/>
  <c r="G933"/>
  <c r="F933"/>
  <c r="J645"/>
  <c r="I645"/>
  <c r="H645"/>
  <c r="G645"/>
  <c r="F645"/>
  <c r="J638"/>
  <c r="I638"/>
  <c r="H638"/>
  <c r="G638"/>
  <c r="F638"/>
  <c r="J427"/>
  <c r="I427"/>
  <c r="H427"/>
  <c r="G427"/>
  <c r="F427"/>
  <c r="J597"/>
  <c r="I597"/>
  <c r="H597"/>
  <c r="G597"/>
  <c r="F597"/>
  <c r="J715"/>
  <c r="I715"/>
  <c r="H715"/>
  <c r="G715"/>
  <c r="F715"/>
  <c r="J578"/>
  <c r="I578"/>
  <c r="H578"/>
  <c r="G578"/>
  <c r="F578"/>
  <c r="J145"/>
  <c r="I145"/>
  <c r="H145"/>
  <c r="G145"/>
  <c r="F145"/>
  <c r="J799"/>
  <c r="I799"/>
  <c r="H799"/>
  <c r="G799"/>
  <c r="F799"/>
  <c r="J661"/>
  <c r="I661"/>
  <c r="H661"/>
  <c r="G661"/>
  <c r="F661"/>
  <c r="J529"/>
  <c r="I529"/>
  <c r="H529"/>
  <c r="G529"/>
  <c r="F529"/>
  <c r="J3"/>
  <c r="I3"/>
  <c r="H3"/>
  <c r="G3"/>
  <c r="F3"/>
  <c r="J537"/>
  <c r="I537"/>
  <c r="H537"/>
  <c r="G537"/>
  <c r="F537"/>
  <c r="J576"/>
  <c r="I576"/>
  <c r="H576"/>
  <c r="G576"/>
  <c r="F576"/>
  <c r="J282"/>
  <c r="I282"/>
  <c r="H282"/>
  <c r="G282"/>
  <c r="F282"/>
  <c r="J993"/>
  <c r="I993"/>
  <c r="H993"/>
  <c r="G993"/>
  <c r="F993"/>
  <c r="J437"/>
  <c r="I437"/>
  <c r="H437"/>
  <c r="G437"/>
  <c r="F437"/>
  <c r="J1077"/>
  <c r="I1077"/>
  <c r="H1077"/>
  <c r="G1077"/>
  <c r="F1077"/>
  <c r="J662"/>
  <c r="I662"/>
  <c r="H662"/>
  <c r="G662"/>
  <c r="F662"/>
  <c r="J498"/>
  <c r="I498"/>
  <c r="H498"/>
  <c r="G498"/>
  <c r="F498"/>
  <c r="J663"/>
  <c r="I663"/>
  <c r="H663"/>
  <c r="G663"/>
  <c r="F663"/>
  <c r="J163"/>
  <c r="I163"/>
  <c r="H163"/>
  <c r="G163"/>
  <c r="F163"/>
  <c r="J577"/>
  <c r="I577"/>
  <c r="H577"/>
  <c r="G577"/>
  <c r="F577"/>
  <c r="J294"/>
  <c r="I294"/>
  <c r="H294"/>
  <c r="G294"/>
  <c r="F294"/>
  <c r="J934"/>
  <c r="I934"/>
  <c r="H934"/>
  <c r="G934"/>
  <c r="F934"/>
  <c r="J1036"/>
  <c r="I1036"/>
  <c r="H1036"/>
  <c r="G1036"/>
  <c r="F1036"/>
  <c r="J616"/>
  <c r="I616"/>
  <c r="H616"/>
  <c r="G616"/>
  <c r="F616"/>
  <c r="J141"/>
  <c r="I141"/>
  <c r="H141"/>
  <c r="G141"/>
  <c r="F141"/>
  <c r="J452"/>
  <c r="I452"/>
  <c r="H452"/>
  <c r="G452"/>
  <c r="F452"/>
  <c r="J1040"/>
  <c r="I1040"/>
  <c r="H1040"/>
  <c r="G1040"/>
  <c r="F1040"/>
  <c r="J443"/>
  <c r="I443"/>
  <c r="H443"/>
  <c r="G443"/>
  <c r="F443"/>
  <c r="J817"/>
  <c r="I817"/>
  <c r="H817"/>
  <c r="G817"/>
  <c r="F817"/>
  <c r="J1064"/>
  <c r="I1064"/>
  <c r="H1064"/>
  <c r="G1064"/>
  <c r="F1064"/>
  <c r="J571"/>
  <c r="I571"/>
  <c r="H571"/>
  <c r="G571"/>
  <c r="F571"/>
  <c r="J158"/>
  <c r="I158"/>
  <c r="H158"/>
  <c r="G158"/>
  <c r="F158"/>
  <c r="J510"/>
  <c r="I510"/>
  <c r="H510"/>
  <c r="G510"/>
  <c r="F510"/>
  <c r="J665"/>
  <c r="I665"/>
  <c r="H665"/>
  <c r="G665"/>
  <c r="F665"/>
  <c r="J685"/>
  <c r="I685"/>
  <c r="H685"/>
  <c r="G685"/>
  <c r="F685"/>
  <c r="J518"/>
  <c r="I518"/>
  <c r="H518"/>
  <c r="G518"/>
  <c r="F518"/>
  <c r="J133"/>
  <c r="I133"/>
  <c r="H133"/>
  <c r="G133"/>
  <c r="F133"/>
  <c r="J763"/>
  <c r="I763"/>
  <c r="H763"/>
  <c r="G763"/>
  <c r="F763"/>
  <c r="J784"/>
  <c r="I784"/>
  <c r="H784"/>
  <c r="G784"/>
  <c r="F784"/>
  <c r="J762"/>
  <c r="I762"/>
  <c r="H762"/>
  <c r="G762"/>
  <c r="F762"/>
  <c r="J525"/>
  <c r="I525"/>
  <c r="H525"/>
  <c r="G525"/>
  <c r="F525"/>
  <c r="J889"/>
  <c r="I889"/>
  <c r="H889"/>
  <c r="G889"/>
  <c r="F889"/>
  <c r="J207"/>
  <c r="I207"/>
  <c r="H207"/>
  <c r="G207"/>
  <c r="F207"/>
  <c r="J698"/>
  <c r="I698"/>
  <c r="H698"/>
  <c r="G698"/>
  <c r="F698"/>
  <c r="J444"/>
  <c r="I444"/>
  <c r="H444"/>
  <c r="G444"/>
  <c r="F444"/>
  <c r="J270"/>
  <c r="I270"/>
  <c r="H270"/>
  <c r="G270"/>
  <c r="F270"/>
  <c r="J570"/>
  <c r="I570"/>
  <c r="H570"/>
  <c r="G570"/>
  <c r="F570"/>
  <c r="J917"/>
  <c r="I917"/>
  <c r="H917"/>
  <c r="G917"/>
  <c r="F917"/>
  <c r="J10"/>
  <c r="I10"/>
  <c r="H10"/>
  <c r="G10"/>
  <c r="F10"/>
  <c r="J579"/>
  <c r="I579"/>
  <c r="H579"/>
  <c r="G579"/>
  <c r="F579"/>
  <c r="J927"/>
  <c r="I927"/>
  <c r="H927"/>
  <c r="G927"/>
  <c r="F927"/>
  <c r="J1085"/>
  <c r="I1085"/>
  <c r="H1085"/>
  <c r="G1085"/>
  <c r="F1085"/>
  <c r="J826"/>
  <c r="I826"/>
  <c r="H826"/>
  <c r="G826"/>
  <c r="F826"/>
  <c r="J586"/>
  <c r="I586"/>
  <c r="H586"/>
  <c r="G586"/>
  <c r="F586"/>
  <c r="J528"/>
  <c r="I528"/>
  <c r="H528"/>
  <c r="G528"/>
  <c r="F528"/>
  <c r="J926"/>
  <c r="I926"/>
  <c r="H926"/>
  <c r="G926"/>
  <c r="F926"/>
  <c r="J11"/>
  <c r="I11"/>
  <c r="H11"/>
  <c r="G11"/>
  <c r="F11"/>
  <c r="J8"/>
  <c r="I8"/>
  <c r="H8"/>
  <c r="G8"/>
  <c r="F8"/>
  <c r="J12"/>
  <c r="I12"/>
  <c r="H12"/>
  <c r="G12"/>
  <c r="F12"/>
  <c r="J585"/>
  <c r="I585"/>
  <c r="H585"/>
  <c r="G585"/>
  <c r="F585"/>
  <c r="J778"/>
  <c r="I778"/>
  <c r="H778"/>
  <c r="G778"/>
  <c r="F778"/>
  <c r="J177"/>
  <c r="I177"/>
  <c r="H177"/>
  <c r="G177"/>
  <c r="F177"/>
  <c r="J800"/>
  <c r="I800"/>
  <c r="H800"/>
  <c r="G800"/>
  <c r="F800"/>
  <c r="J646"/>
  <c r="I646"/>
  <c r="H646"/>
  <c r="G646"/>
  <c r="F646"/>
  <c r="J262"/>
  <c r="I262"/>
  <c r="H262"/>
  <c r="G262"/>
  <c r="F262"/>
  <c r="J724"/>
  <c r="I724"/>
  <c r="H724"/>
  <c r="G724"/>
  <c r="F724"/>
  <c r="J1084"/>
  <c r="I1084"/>
  <c r="H1084"/>
  <c r="G1084"/>
  <c r="F1084"/>
  <c r="J592"/>
  <c r="I592"/>
  <c r="H592"/>
  <c r="G592"/>
  <c r="F592"/>
  <c r="J600"/>
  <c r="I600"/>
  <c r="H600"/>
  <c r="G600"/>
  <c r="F600"/>
  <c r="J542"/>
  <c r="I542"/>
  <c r="H542"/>
  <c r="G542"/>
  <c r="F542"/>
  <c r="J62"/>
  <c r="I62"/>
  <c r="H62"/>
  <c r="G62"/>
  <c r="F62"/>
  <c r="J1060"/>
  <c r="I1060"/>
  <c r="H1060"/>
  <c r="G1060"/>
  <c r="F1060"/>
  <c r="J190"/>
  <c r="I190"/>
  <c r="H190"/>
  <c r="G190"/>
  <c r="F190"/>
  <c r="J60"/>
  <c r="I60"/>
  <c r="H60"/>
  <c r="G60"/>
  <c r="F60"/>
  <c r="J912"/>
  <c r="I912"/>
  <c r="H912"/>
  <c r="G912"/>
  <c r="F912"/>
  <c r="J650"/>
  <c r="I650"/>
  <c r="H650"/>
  <c r="G650"/>
  <c r="F650"/>
  <c r="J610"/>
  <c r="I610"/>
  <c r="H610"/>
  <c r="G610"/>
  <c r="F610"/>
  <c r="J508"/>
  <c r="I508"/>
  <c r="H508"/>
  <c r="G508"/>
  <c r="F508"/>
  <c r="J388"/>
  <c r="I388"/>
  <c r="H388"/>
  <c r="G388"/>
  <c r="F388"/>
  <c r="J421"/>
  <c r="I421"/>
  <c r="H421"/>
  <c r="G421"/>
  <c r="F421"/>
  <c r="J565"/>
  <c r="I565"/>
  <c r="H565"/>
  <c r="G565"/>
  <c r="F565"/>
  <c r="J430"/>
  <c r="I430"/>
  <c r="H430"/>
  <c r="G430"/>
  <c r="F430"/>
  <c r="J343"/>
  <c r="I343"/>
  <c r="H343"/>
  <c r="G343"/>
  <c r="F343"/>
  <c r="J189"/>
  <c r="I189"/>
  <c r="H189"/>
  <c r="G189"/>
  <c r="F189"/>
  <c r="J345"/>
  <c r="I345"/>
  <c r="H345"/>
  <c r="G345"/>
  <c r="F345"/>
  <c r="J652"/>
  <c r="I652"/>
  <c r="H652"/>
  <c r="G652"/>
  <c r="F652"/>
  <c r="J594"/>
  <c r="I594"/>
  <c r="H594"/>
  <c r="G594"/>
  <c r="F594"/>
  <c r="J789"/>
  <c r="I789"/>
  <c r="H789"/>
  <c r="G789"/>
  <c r="F789"/>
  <c r="J429"/>
  <c r="I429"/>
  <c r="H429"/>
  <c r="G429"/>
  <c r="F429"/>
  <c r="J739"/>
  <c r="I739"/>
  <c r="H739"/>
  <c r="G739"/>
  <c r="F739"/>
  <c r="J738"/>
  <c r="I738"/>
  <c r="H738"/>
  <c r="G738"/>
  <c r="F738"/>
  <c r="J74"/>
  <c r="I74"/>
  <c r="H74"/>
  <c r="G74"/>
  <c r="F74"/>
  <c r="J1062"/>
  <c r="I1062"/>
  <c r="H1062"/>
  <c r="G1062"/>
  <c r="F1062"/>
  <c r="J473"/>
  <c r="I473"/>
  <c r="H473"/>
  <c r="G473"/>
  <c r="F473"/>
  <c r="J363"/>
  <c r="I363"/>
  <c r="H363"/>
  <c r="G363"/>
  <c r="F363"/>
  <c r="J714"/>
  <c r="I714"/>
  <c r="H714"/>
  <c r="G714"/>
  <c r="F714"/>
  <c r="J737"/>
  <c r="I737"/>
  <c r="H737"/>
  <c r="G737"/>
  <c r="F737"/>
  <c r="J651"/>
  <c r="I651"/>
  <c r="H651"/>
  <c r="G651"/>
  <c r="F651"/>
  <c r="J788"/>
  <c r="I788"/>
  <c r="H788"/>
  <c r="G788"/>
  <c r="F788"/>
  <c r="J909"/>
  <c r="I909"/>
  <c r="H909"/>
  <c r="G909"/>
  <c r="F909"/>
  <c r="J643"/>
  <c r="I643"/>
  <c r="H643"/>
  <c r="G643"/>
  <c r="F643"/>
  <c r="J807"/>
  <c r="I807"/>
  <c r="H807"/>
  <c r="G807"/>
  <c r="F807"/>
  <c r="J690"/>
  <c r="I690"/>
  <c r="H690"/>
  <c r="G690"/>
  <c r="F690"/>
  <c r="J1023"/>
  <c r="I1023"/>
  <c r="H1023"/>
  <c r="G1023"/>
  <c r="F1023"/>
  <c r="J229"/>
  <c r="I229"/>
  <c r="H229"/>
  <c r="G229"/>
  <c r="F229"/>
  <c r="J806"/>
  <c r="I806"/>
  <c r="H806"/>
  <c r="G806"/>
  <c r="F806"/>
  <c r="J941"/>
  <c r="I941"/>
  <c r="H941"/>
  <c r="G941"/>
  <c r="F941"/>
  <c r="J938"/>
  <c r="I938"/>
  <c r="H938"/>
  <c r="G938"/>
  <c r="F938"/>
  <c r="J939"/>
  <c r="I939"/>
  <c r="H939"/>
  <c r="G939"/>
  <c r="F939"/>
  <c r="J940"/>
  <c r="I940"/>
  <c r="H940"/>
  <c r="G940"/>
  <c r="F940"/>
  <c r="J767"/>
  <c r="I767"/>
  <c r="H767"/>
  <c r="G767"/>
  <c r="F767"/>
  <c r="J566"/>
  <c r="I566"/>
  <c r="H566"/>
  <c r="G566"/>
  <c r="F566"/>
  <c r="J959"/>
  <c r="I959"/>
  <c r="H959"/>
  <c r="G959"/>
  <c r="F959"/>
  <c r="J521"/>
  <c r="I521"/>
  <c r="H521"/>
  <c r="G521"/>
  <c r="F521"/>
  <c r="J167"/>
  <c r="I167"/>
  <c r="H167"/>
  <c r="G167"/>
  <c r="F167"/>
  <c r="J723"/>
  <c r="I723"/>
  <c r="H723"/>
  <c r="G723"/>
  <c r="F723"/>
  <c r="J667"/>
  <c r="I667"/>
  <c r="H667"/>
  <c r="G667"/>
  <c r="F667"/>
  <c r="J500"/>
  <c r="I500"/>
  <c r="H500"/>
  <c r="G500"/>
  <c r="F500"/>
  <c r="J808"/>
  <c r="I808"/>
  <c r="H808"/>
  <c r="G808"/>
  <c r="F808"/>
  <c r="J689"/>
  <c r="I689"/>
  <c r="H689"/>
  <c r="G689"/>
  <c r="F689"/>
  <c r="J1000"/>
  <c r="I1000"/>
  <c r="H1000"/>
  <c r="G1000"/>
  <c r="F1000"/>
  <c r="J628"/>
  <c r="I628"/>
  <c r="H628"/>
  <c r="G628"/>
  <c r="F628"/>
  <c r="J1075"/>
  <c r="I1075"/>
  <c r="H1075"/>
  <c r="G1075"/>
  <c r="F1075"/>
  <c r="J91"/>
  <c r="I91"/>
  <c r="H91"/>
  <c r="G91"/>
  <c r="F91"/>
  <c r="J1015"/>
  <c r="I1015"/>
  <c r="H1015"/>
  <c r="G1015"/>
  <c r="F1015"/>
  <c r="J184"/>
  <c r="I184"/>
  <c r="H184"/>
  <c r="G184"/>
  <c r="F184"/>
  <c r="J18"/>
  <c r="I18"/>
  <c r="H18"/>
  <c r="G18"/>
  <c r="F18"/>
  <c r="J935"/>
  <c r="I935"/>
  <c r="H935"/>
  <c r="G935"/>
  <c r="F935"/>
  <c r="J397"/>
  <c r="I397"/>
  <c r="H397"/>
  <c r="G397"/>
  <c r="F397"/>
  <c r="J55"/>
  <c r="I55"/>
  <c r="H55"/>
  <c r="G55"/>
  <c r="F55"/>
  <c r="J666"/>
  <c r="I666"/>
  <c r="H666"/>
  <c r="G666"/>
  <c r="F666"/>
  <c r="J90"/>
  <c r="I90"/>
  <c r="H90"/>
  <c r="G90"/>
  <c r="F90"/>
  <c r="J399"/>
  <c r="I399"/>
  <c r="H399"/>
  <c r="G399"/>
  <c r="F399"/>
  <c r="J398"/>
  <c r="I398"/>
  <c r="H398"/>
  <c r="G398"/>
  <c r="F398"/>
  <c r="J627"/>
  <c r="I627"/>
  <c r="H627"/>
  <c r="G627"/>
  <c r="F627"/>
  <c r="J994"/>
  <c r="I994"/>
  <c r="H994"/>
  <c r="G994"/>
  <c r="F994"/>
  <c r="J318"/>
  <c r="I318"/>
  <c r="H318"/>
  <c r="G318"/>
  <c r="F318"/>
  <c r="J333"/>
  <c r="I333"/>
  <c r="H333"/>
  <c r="G333"/>
  <c r="F333"/>
  <c r="J822"/>
  <c r="I822"/>
  <c r="H822"/>
  <c r="G822"/>
  <c r="F822"/>
  <c r="J1054"/>
  <c r="I1054"/>
  <c r="H1054"/>
  <c r="G1054"/>
  <c r="F1054"/>
  <c r="J942"/>
  <c r="I942"/>
  <c r="H942"/>
  <c r="G942"/>
  <c r="F942"/>
  <c r="J862"/>
  <c r="I862"/>
  <c r="H862"/>
  <c r="G862"/>
  <c r="F862"/>
  <c r="J319"/>
  <c r="I319"/>
  <c r="H319"/>
  <c r="G319"/>
  <c r="F319"/>
  <c r="J45"/>
  <c r="I45"/>
  <c r="H45"/>
  <c r="G45"/>
  <c r="F45"/>
  <c r="J161"/>
  <c r="I161"/>
  <c r="H161"/>
  <c r="G161"/>
  <c r="F161"/>
  <c r="J271"/>
  <c r="I271"/>
  <c r="H271"/>
  <c r="G271"/>
  <c r="F271"/>
  <c r="J821"/>
  <c r="I821"/>
  <c r="H821"/>
  <c r="G821"/>
  <c r="F821"/>
  <c r="J831"/>
  <c r="I831"/>
  <c r="H831"/>
  <c r="G831"/>
  <c r="F831"/>
  <c r="J659"/>
  <c r="I659"/>
  <c r="H659"/>
  <c r="G659"/>
  <c r="F659"/>
  <c r="J706"/>
  <c r="I706"/>
  <c r="H706"/>
  <c r="G706"/>
  <c r="F706"/>
  <c r="J900"/>
  <c r="I900"/>
  <c r="H900"/>
  <c r="G900"/>
  <c r="F900"/>
  <c r="J899"/>
  <c r="I899"/>
  <c r="H899"/>
  <c r="G899"/>
  <c r="F899"/>
  <c r="J1005"/>
  <c r="I1005"/>
  <c r="H1005"/>
  <c r="G1005"/>
  <c r="F1005"/>
  <c r="J125"/>
  <c r="I125"/>
  <c r="H125"/>
  <c r="G125"/>
  <c r="F125"/>
  <c r="J973"/>
  <c r="I973"/>
  <c r="H973"/>
  <c r="G973"/>
  <c r="F973"/>
  <c r="J911"/>
  <c r="I911"/>
  <c r="H911"/>
  <c r="G911"/>
  <c r="F911"/>
  <c r="J43"/>
  <c r="I43"/>
  <c r="H43"/>
  <c r="G43"/>
  <c r="F43"/>
  <c r="J359"/>
  <c r="I359"/>
  <c r="H359"/>
  <c r="G359"/>
  <c r="F359"/>
  <c r="J910"/>
  <c r="I910"/>
  <c r="H910"/>
  <c r="G910"/>
  <c r="F910"/>
  <c r="J24"/>
  <c r="I24"/>
  <c r="H24"/>
  <c r="G24"/>
  <c r="F24"/>
  <c r="J449"/>
  <c r="I449"/>
  <c r="H449"/>
  <c r="G449"/>
  <c r="F449"/>
  <c r="J1020"/>
  <c r="I1020"/>
  <c r="H1020"/>
  <c r="G1020"/>
  <c r="F1020"/>
  <c r="J858"/>
  <c r="I858"/>
  <c r="H858"/>
  <c r="G858"/>
  <c r="F858"/>
  <c r="J335"/>
  <c r="I335"/>
  <c r="H335"/>
  <c r="G335"/>
  <c r="F335"/>
  <c r="J137"/>
  <c r="I137"/>
  <c r="H137"/>
  <c r="G137"/>
  <c r="F137"/>
  <c r="J136"/>
  <c r="I136"/>
  <c r="H136"/>
  <c r="G136"/>
  <c r="F136"/>
  <c r="J82"/>
  <c r="I82"/>
  <c r="H82"/>
  <c r="G82"/>
  <c r="F82"/>
  <c r="J81"/>
  <c r="I81"/>
  <c r="H81"/>
  <c r="G81"/>
  <c r="F81"/>
  <c r="J80"/>
  <c r="I80"/>
  <c r="H80"/>
  <c r="G80"/>
  <c r="F80"/>
  <c r="J916"/>
  <c r="I916"/>
  <c r="H916"/>
  <c r="G916"/>
  <c r="F916"/>
  <c r="J1035"/>
  <c r="I1035"/>
  <c r="H1035"/>
  <c r="G1035"/>
  <c r="F1035"/>
  <c r="J348"/>
  <c r="I348"/>
  <c r="H348"/>
  <c r="G348"/>
  <c r="F348"/>
  <c r="J201"/>
  <c r="I201"/>
  <c r="H201"/>
  <c r="G201"/>
  <c r="F201"/>
  <c r="J310"/>
  <c r="I310"/>
  <c r="H310"/>
  <c r="G310"/>
  <c r="F310"/>
  <c r="J330"/>
  <c r="I330"/>
  <c r="H330"/>
  <c r="G330"/>
  <c r="F330"/>
  <c r="J561"/>
  <c r="I561"/>
  <c r="H561"/>
  <c r="G561"/>
  <c r="F561"/>
  <c r="J329"/>
  <c r="I329"/>
  <c r="H329"/>
  <c r="G329"/>
  <c r="F329"/>
  <c r="J173"/>
  <c r="I173"/>
  <c r="H173"/>
  <c r="G173"/>
  <c r="F173"/>
  <c r="J920"/>
  <c r="I920"/>
  <c r="H920"/>
  <c r="G920"/>
  <c r="F920"/>
  <c r="J349"/>
  <c r="I349"/>
  <c r="H349"/>
  <c r="G349"/>
  <c r="F349"/>
  <c r="J913"/>
  <c r="I913"/>
  <c r="H913"/>
  <c r="G913"/>
  <c r="F913"/>
  <c r="J978"/>
  <c r="I978"/>
  <c r="H978"/>
  <c r="G978"/>
  <c r="F978"/>
  <c r="J71"/>
  <c r="I71"/>
  <c r="H71"/>
  <c r="G71"/>
  <c r="F71"/>
  <c r="J967"/>
  <c r="I967"/>
  <c r="H967"/>
  <c r="G967"/>
  <c r="F967"/>
  <c r="J809"/>
  <c r="I809"/>
  <c r="H809"/>
  <c r="G809"/>
  <c r="F809"/>
  <c r="J793"/>
  <c r="I793"/>
  <c r="H793"/>
  <c r="G793"/>
  <c r="F793"/>
  <c r="J520"/>
  <c r="I520"/>
  <c r="H520"/>
  <c r="G520"/>
  <c r="F520"/>
  <c r="J779"/>
  <c r="I779"/>
  <c r="H779"/>
  <c r="G779"/>
  <c r="F779"/>
  <c r="J966"/>
  <c r="I966"/>
  <c r="H966"/>
  <c r="G966"/>
  <c r="F966"/>
  <c r="J261"/>
  <c r="I261"/>
  <c r="H261"/>
  <c r="G261"/>
  <c r="F261"/>
  <c r="J988"/>
  <c r="I988"/>
  <c r="H988"/>
  <c r="G988"/>
  <c r="F988"/>
  <c r="J248"/>
  <c r="I248"/>
  <c r="H248"/>
  <c r="G248"/>
  <c r="F248"/>
  <c r="J53"/>
  <c r="I53"/>
  <c r="H53"/>
  <c r="G53"/>
  <c r="F53"/>
  <c r="J451"/>
  <c r="I451"/>
  <c r="H451"/>
  <c r="G451"/>
  <c r="F451"/>
  <c r="J918"/>
  <c r="I918"/>
  <c r="H918"/>
  <c r="G918"/>
  <c r="F918"/>
  <c r="J72"/>
  <c r="I72"/>
  <c r="H72"/>
  <c r="G72"/>
  <c r="F72"/>
  <c r="J674"/>
  <c r="I674"/>
  <c r="H674"/>
  <c r="G674"/>
  <c r="F674"/>
  <c r="J422"/>
  <c r="I422"/>
  <c r="H422"/>
  <c r="G422"/>
  <c r="F422"/>
  <c r="J292"/>
  <c r="I292"/>
  <c r="H292"/>
  <c r="G292"/>
  <c r="F292"/>
  <c r="J204"/>
  <c r="I204"/>
  <c r="H204"/>
  <c r="G204"/>
  <c r="F204"/>
  <c r="J965"/>
  <c r="I965"/>
  <c r="H965"/>
  <c r="G965"/>
  <c r="F965"/>
  <c r="J999"/>
  <c r="I999"/>
  <c r="H999"/>
  <c r="G999"/>
  <c r="F999"/>
  <c r="J116"/>
  <c r="I116"/>
  <c r="H116"/>
  <c r="G116"/>
  <c r="F116"/>
  <c r="J148"/>
  <c r="I148"/>
  <c r="H148"/>
  <c r="G148"/>
  <c r="F148"/>
  <c r="J386"/>
  <c r="I386"/>
  <c r="H386"/>
  <c r="G386"/>
  <c r="F386"/>
  <c r="J14"/>
  <c r="I14"/>
  <c r="H14"/>
  <c r="G14"/>
  <c r="F14"/>
  <c r="J150"/>
  <c r="I150"/>
  <c r="H150"/>
  <c r="G150"/>
  <c r="F150"/>
  <c r="J7"/>
  <c r="I7"/>
  <c r="H7"/>
  <c r="G7"/>
  <c r="F7"/>
  <c r="J253"/>
  <c r="I253"/>
  <c r="H253"/>
  <c r="G253"/>
  <c r="F253"/>
  <c r="J675"/>
  <c r="I675"/>
  <c r="H675"/>
  <c r="G675"/>
  <c r="F675"/>
  <c r="J552"/>
  <c r="I552"/>
  <c r="H552"/>
  <c r="G552"/>
  <c r="F552"/>
  <c r="J676"/>
  <c r="I676"/>
  <c r="H676"/>
  <c r="G676"/>
  <c r="F676"/>
  <c r="J677"/>
  <c r="I677"/>
  <c r="H677"/>
  <c r="G677"/>
  <c r="F677"/>
  <c r="J138"/>
  <c r="I138"/>
  <c r="H138"/>
  <c r="G138"/>
  <c r="F138"/>
  <c r="J818"/>
  <c r="I818"/>
  <c r="H818"/>
  <c r="G818"/>
  <c r="F818"/>
  <c r="J819"/>
  <c r="I819"/>
  <c r="H819"/>
  <c r="G819"/>
  <c r="F819"/>
  <c r="J6"/>
  <c r="I6"/>
  <c r="H6"/>
  <c r="G6"/>
  <c r="F6"/>
  <c r="J921"/>
  <c r="I921"/>
  <c r="H921"/>
  <c r="G921"/>
  <c r="F921"/>
  <c r="J114"/>
  <c r="I114"/>
  <c r="H114"/>
  <c r="G114"/>
  <c r="F114"/>
  <c r="J838"/>
  <c r="I838"/>
  <c r="H838"/>
  <c r="G838"/>
  <c r="F838"/>
  <c r="J182"/>
  <c r="I182"/>
  <c r="H182"/>
  <c r="G182"/>
  <c r="F182"/>
  <c r="J450"/>
  <c r="I450"/>
  <c r="H450"/>
  <c r="G450"/>
  <c r="F450"/>
  <c r="J619"/>
  <c r="I619"/>
  <c r="H619"/>
  <c r="G619"/>
  <c r="F619"/>
  <c r="J813"/>
  <c r="I813"/>
  <c r="H813"/>
  <c r="G813"/>
  <c r="F813"/>
  <c r="J840"/>
  <c r="I840"/>
  <c r="H840"/>
  <c r="G840"/>
  <c r="F840"/>
  <c r="J157"/>
  <c r="I157"/>
  <c r="H157"/>
  <c r="G157"/>
  <c r="F157"/>
  <c r="J1029"/>
  <c r="I1029"/>
  <c r="H1029"/>
  <c r="G1029"/>
  <c r="F1029"/>
  <c r="J839"/>
  <c r="I839"/>
  <c r="H839"/>
  <c r="G839"/>
  <c r="F839"/>
  <c r="J352"/>
  <c r="I352"/>
  <c r="H352"/>
  <c r="G352"/>
  <c r="F352"/>
  <c r="J389"/>
  <c r="I389"/>
  <c r="H389"/>
  <c r="G389"/>
  <c r="F389"/>
  <c r="J691"/>
  <c r="I691"/>
  <c r="H691"/>
  <c r="G691"/>
  <c r="F691"/>
  <c r="J742"/>
  <c r="I742"/>
  <c r="H742"/>
  <c r="G742"/>
  <c r="F742"/>
  <c r="J823"/>
  <c r="I823"/>
  <c r="H823"/>
  <c r="G823"/>
  <c r="F823"/>
  <c r="J595"/>
  <c r="I595"/>
  <c r="H595"/>
  <c r="G595"/>
  <c r="F595"/>
  <c r="J924"/>
  <c r="I924"/>
  <c r="H924"/>
  <c r="G924"/>
  <c r="F924"/>
  <c r="J925"/>
  <c r="I925"/>
  <c r="H925"/>
  <c r="G925"/>
  <c r="F925"/>
  <c r="J239"/>
  <c r="I239"/>
  <c r="H239"/>
  <c r="G239"/>
  <c r="F239"/>
  <c r="J986"/>
  <c r="I986"/>
  <c r="H986"/>
  <c r="G986"/>
  <c r="F986"/>
  <c r="J439"/>
  <c r="I439"/>
  <c r="H439"/>
  <c r="G439"/>
  <c r="F439"/>
  <c r="J238"/>
  <c r="I238"/>
  <c r="H238"/>
  <c r="G238"/>
  <c r="F238"/>
  <c r="J655"/>
  <c r="I655"/>
  <c r="H655"/>
  <c r="G655"/>
  <c r="F655"/>
  <c r="J824"/>
  <c r="I824"/>
  <c r="H824"/>
  <c r="G824"/>
  <c r="F824"/>
  <c r="J456"/>
  <c r="I456"/>
  <c r="H456"/>
  <c r="G456"/>
  <c r="F456"/>
  <c r="J1052"/>
  <c r="I1052"/>
  <c r="H1052"/>
  <c r="G1052"/>
  <c r="F1052"/>
  <c r="J328"/>
  <c r="I328"/>
  <c r="H328"/>
  <c r="G328"/>
  <c r="F328"/>
  <c r="J331"/>
  <c r="I331"/>
  <c r="H331"/>
  <c r="G331"/>
  <c r="F331"/>
  <c r="J466"/>
  <c r="I466"/>
  <c r="H466"/>
  <c r="G466"/>
  <c r="F466"/>
  <c r="J327"/>
  <c r="I327"/>
  <c r="H327"/>
  <c r="G327"/>
  <c r="F327"/>
  <c r="J464"/>
  <c r="I464"/>
  <c r="H464"/>
  <c r="G464"/>
  <c r="F464"/>
  <c r="J1025"/>
  <c r="I1025"/>
  <c r="H1025"/>
  <c r="G1025"/>
  <c r="F1025"/>
  <c r="J463"/>
  <c r="I463"/>
  <c r="H463"/>
  <c r="G463"/>
  <c r="F463"/>
  <c r="J534"/>
  <c r="I534"/>
  <c r="H534"/>
  <c r="G534"/>
  <c r="F534"/>
  <c r="J203"/>
  <c r="I203"/>
  <c r="H203"/>
  <c r="G203"/>
  <c r="F203"/>
  <c r="J110"/>
  <c r="I110"/>
  <c r="H110"/>
  <c r="G110"/>
  <c r="F110"/>
  <c r="J613"/>
  <c r="I613"/>
  <c r="H613"/>
  <c r="G613"/>
  <c r="F613"/>
  <c r="J641"/>
  <c r="I641"/>
  <c r="H641"/>
  <c r="G641"/>
  <c r="F641"/>
  <c r="J178"/>
  <c r="I178"/>
  <c r="H178"/>
  <c r="G178"/>
  <c r="F178"/>
  <c r="J642"/>
  <c r="I642"/>
  <c r="H642"/>
  <c r="G642"/>
  <c r="F642"/>
  <c r="J212"/>
  <c r="I212"/>
  <c r="H212"/>
  <c r="G212"/>
  <c r="F212"/>
  <c r="J1026"/>
  <c r="I1026"/>
  <c r="H1026"/>
  <c r="G1026"/>
  <c r="F1026"/>
  <c r="J460"/>
  <c r="I460"/>
  <c r="H460"/>
  <c r="G460"/>
  <c r="F460"/>
  <c r="J462"/>
  <c r="I462"/>
  <c r="H462"/>
  <c r="G462"/>
  <c r="F462"/>
  <c r="J857"/>
  <c r="I857"/>
  <c r="H857"/>
  <c r="G857"/>
  <c r="F857"/>
  <c r="J392"/>
  <c r="I392"/>
  <c r="H392"/>
  <c r="G392"/>
  <c r="F392"/>
  <c r="J502"/>
  <c r="I502"/>
  <c r="H502"/>
  <c r="G502"/>
  <c r="F502"/>
  <c r="J351"/>
  <c r="I351"/>
  <c r="H351"/>
  <c r="G351"/>
  <c r="F351"/>
  <c r="J132"/>
  <c r="I132"/>
  <c r="H132"/>
  <c r="G132"/>
  <c r="F132"/>
  <c r="J94"/>
  <c r="I94"/>
  <c r="H94"/>
  <c r="G94"/>
  <c r="F94"/>
  <c r="J315"/>
  <c r="I315"/>
  <c r="H315"/>
  <c r="G315"/>
  <c r="F315"/>
  <c r="J22"/>
  <c r="I22"/>
  <c r="H22"/>
  <c r="G22"/>
  <c r="F22"/>
  <c r="J583"/>
  <c r="I583"/>
  <c r="H583"/>
  <c r="G583"/>
  <c r="F583"/>
  <c r="J312"/>
  <c r="I312"/>
  <c r="H312"/>
  <c r="G312"/>
  <c r="F312"/>
  <c r="J673"/>
  <c r="I673"/>
  <c r="H673"/>
  <c r="G673"/>
  <c r="F673"/>
  <c r="J423"/>
  <c r="I423"/>
  <c r="H423"/>
  <c r="G423"/>
  <c r="F423"/>
  <c r="J1017"/>
  <c r="I1017"/>
  <c r="H1017"/>
  <c r="G1017"/>
  <c r="F1017"/>
  <c r="J290"/>
  <c r="I290"/>
  <c r="H290"/>
  <c r="G290"/>
  <c r="F290"/>
  <c r="J213"/>
  <c r="I213"/>
  <c r="H213"/>
  <c r="G213"/>
  <c r="F213"/>
  <c r="J868"/>
  <c r="I868"/>
  <c r="H868"/>
  <c r="G868"/>
  <c r="F868"/>
  <c r="J1016"/>
  <c r="I1016"/>
  <c r="H1016"/>
  <c r="G1016"/>
  <c r="F1016"/>
  <c r="J413"/>
  <c r="I413"/>
  <c r="H413"/>
  <c r="G413"/>
  <c r="F413"/>
  <c r="J358"/>
  <c r="I358"/>
  <c r="H358"/>
  <c r="G358"/>
  <c r="F358"/>
  <c r="J526"/>
  <c r="I526"/>
  <c r="H526"/>
  <c r="G526"/>
  <c r="F526"/>
  <c r="J494"/>
  <c r="I494"/>
  <c r="H494"/>
  <c r="G494"/>
  <c r="F494"/>
  <c r="J342"/>
  <c r="I342"/>
  <c r="H342"/>
  <c r="G342"/>
  <c r="F342"/>
  <c r="J890"/>
  <c r="I890"/>
  <c r="H890"/>
  <c r="G890"/>
  <c r="F890"/>
  <c r="J653"/>
  <c r="I653"/>
  <c r="H653"/>
  <c r="G653"/>
  <c r="F653"/>
  <c r="J547"/>
  <c r="I547"/>
  <c r="H547"/>
  <c r="G547"/>
  <c r="F547"/>
  <c r="J930"/>
  <c r="I930"/>
  <c r="H930"/>
  <c r="G930"/>
  <c r="F930"/>
  <c r="J63"/>
  <c r="I63"/>
  <c r="H63"/>
  <c r="G63"/>
  <c r="F63"/>
  <c r="J501"/>
  <c r="I501"/>
  <c r="H501"/>
  <c r="G501"/>
  <c r="F501"/>
  <c r="J223"/>
  <c r="I223"/>
  <c r="H223"/>
  <c r="G223"/>
  <c r="F223"/>
  <c r="J1030"/>
  <c r="I1030"/>
  <c r="H1030"/>
  <c r="G1030"/>
  <c r="F1030"/>
  <c r="J426"/>
  <c r="I426"/>
  <c r="H426"/>
  <c r="G426"/>
  <c r="F426"/>
  <c r="J56"/>
  <c r="I56"/>
  <c r="H56"/>
  <c r="G56"/>
  <c r="F56"/>
  <c r="J226"/>
  <c r="I226"/>
  <c r="H226"/>
  <c r="G226"/>
  <c r="F226"/>
  <c r="J4"/>
  <c r="I4"/>
  <c r="H4"/>
  <c r="G4"/>
  <c r="F4"/>
  <c r="J1056"/>
  <c r="I1056"/>
  <c r="H1056"/>
  <c r="G1056"/>
  <c r="F1056"/>
  <c r="J720"/>
  <c r="I720"/>
  <c r="H720"/>
  <c r="G720"/>
  <c r="F720"/>
  <c r="J317"/>
  <c r="I317"/>
  <c r="H317"/>
  <c r="G317"/>
  <c r="F317"/>
  <c r="J865"/>
  <c r="I865"/>
  <c r="H865"/>
  <c r="G865"/>
  <c r="F865"/>
  <c r="J990"/>
  <c r="I990"/>
  <c r="H990"/>
  <c r="G990"/>
  <c r="F990"/>
  <c r="J915"/>
  <c r="I915"/>
  <c r="H915"/>
  <c r="G915"/>
  <c r="F915"/>
  <c r="J758"/>
  <c r="I758"/>
  <c r="H758"/>
  <c r="G758"/>
  <c r="F758"/>
  <c r="J30"/>
  <c r="I30"/>
  <c r="H30"/>
  <c r="G30"/>
  <c r="F30"/>
  <c r="J485"/>
  <c r="I485"/>
  <c r="H485"/>
  <c r="G485"/>
  <c r="F485"/>
  <c r="J222"/>
  <c r="I222"/>
  <c r="H222"/>
  <c r="G222"/>
  <c r="F222"/>
  <c r="J1081"/>
  <c r="I1081"/>
  <c r="H1081"/>
  <c r="G1081"/>
  <c r="F1081"/>
  <c r="J625"/>
  <c r="I625"/>
  <c r="H625"/>
  <c r="G625"/>
  <c r="F625"/>
  <c r="J657"/>
  <c r="I657"/>
  <c r="H657"/>
  <c r="G657"/>
  <c r="F657"/>
  <c r="J775"/>
  <c r="I775"/>
  <c r="H775"/>
  <c r="G775"/>
  <c r="F775"/>
  <c r="J130"/>
  <c r="I130"/>
  <c r="H130"/>
  <c r="G130"/>
  <c r="F130"/>
  <c r="J1031"/>
  <c r="I1031"/>
  <c r="H1031"/>
  <c r="G1031"/>
  <c r="F1031"/>
  <c r="J445"/>
  <c r="I445"/>
  <c r="H445"/>
  <c r="G445"/>
  <c r="F445"/>
  <c r="J982"/>
  <c r="I982"/>
  <c r="H982"/>
  <c r="G982"/>
  <c r="F982"/>
  <c r="J953"/>
  <c r="I953"/>
  <c r="H953"/>
  <c r="G953"/>
  <c r="F953"/>
  <c r="J820"/>
  <c r="I820"/>
  <c r="H820"/>
  <c r="G820"/>
  <c r="F820"/>
  <c r="J748"/>
  <c r="I748"/>
  <c r="H748"/>
  <c r="G748"/>
  <c r="F748"/>
  <c r="J712"/>
  <c r="I712"/>
  <c r="H712"/>
  <c r="G712"/>
  <c r="F712"/>
  <c r="J669"/>
  <c r="I669"/>
  <c r="H669"/>
  <c r="G669"/>
  <c r="F669"/>
  <c r="J670"/>
  <c r="I670"/>
  <c r="H670"/>
  <c r="G670"/>
  <c r="F670"/>
  <c r="J836"/>
  <c r="I836"/>
  <c r="H836"/>
  <c r="G836"/>
  <c r="F836"/>
  <c r="J593"/>
  <c r="I593"/>
  <c r="H593"/>
  <c r="G593"/>
  <c r="F593"/>
  <c r="J168"/>
  <c r="I168"/>
  <c r="H168"/>
  <c r="G168"/>
  <c r="F168"/>
  <c r="J540"/>
  <c r="I540"/>
  <c r="H540"/>
  <c r="G540"/>
  <c r="F540"/>
  <c r="J718"/>
  <c r="I718"/>
  <c r="H718"/>
  <c r="G718"/>
  <c r="F718"/>
  <c r="J188"/>
  <c r="I188"/>
  <c r="H188"/>
  <c r="G188"/>
  <c r="F188"/>
  <c r="J1066"/>
  <c r="I1066"/>
  <c r="H1066"/>
  <c r="G1066"/>
  <c r="F1066"/>
  <c r="J259"/>
  <c r="I259"/>
  <c r="H259"/>
  <c r="G259"/>
  <c r="F259"/>
  <c r="J776"/>
  <c r="I776"/>
  <c r="H776"/>
  <c r="G776"/>
  <c r="F776"/>
  <c r="J260"/>
  <c r="I260"/>
  <c r="H260"/>
  <c r="G260"/>
  <c r="F260"/>
  <c r="J686"/>
  <c r="I686"/>
  <c r="H686"/>
  <c r="G686"/>
  <c r="F686"/>
  <c r="J1014"/>
  <c r="I1014"/>
  <c r="H1014"/>
  <c r="G1014"/>
  <c r="F1014"/>
  <c r="J454"/>
  <c r="I454"/>
  <c r="H454"/>
  <c r="G454"/>
  <c r="F454"/>
  <c r="J64"/>
  <c r="I64"/>
  <c r="H64"/>
  <c r="G64"/>
  <c r="F64"/>
  <c r="J20"/>
  <c r="I20"/>
  <c r="H20"/>
  <c r="G20"/>
  <c r="F20"/>
  <c r="J1043"/>
  <c r="I1043"/>
  <c r="H1043"/>
  <c r="G1043"/>
  <c r="F1043"/>
  <c r="J95"/>
  <c r="I95"/>
  <c r="H95"/>
  <c r="G95"/>
  <c r="F95"/>
  <c r="J997"/>
  <c r="I997"/>
  <c r="H997"/>
  <c r="G997"/>
  <c r="F997"/>
  <c r="J448"/>
  <c r="I448"/>
  <c r="H448"/>
  <c r="G448"/>
  <c r="F448"/>
  <c r="J41"/>
  <c r="I41"/>
  <c r="H41"/>
  <c r="G41"/>
  <c r="F41"/>
  <c r="J1008"/>
  <c r="I1008"/>
  <c r="H1008"/>
  <c r="G1008"/>
  <c r="F1008"/>
  <c r="J324"/>
  <c r="I324"/>
  <c r="H324"/>
  <c r="G324"/>
  <c r="F324"/>
  <c r="J830"/>
  <c r="I830"/>
  <c r="H830"/>
  <c r="G830"/>
  <c r="F830"/>
  <c r="J291"/>
  <c r="I291"/>
  <c r="H291"/>
  <c r="G291"/>
  <c r="F291"/>
  <c r="J771"/>
  <c r="I771"/>
  <c r="H771"/>
  <c r="G771"/>
  <c r="F771"/>
  <c r="J631"/>
  <c r="I631"/>
  <c r="H631"/>
  <c r="G631"/>
  <c r="F631"/>
  <c r="J984"/>
  <c r="I984"/>
  <c r="H984"/>
  <c r="G984"/>
  <c r="F984"/>
  <c r="J841"/>
  <c r="I841"/>
  <c r="H841"/>
  <c r="G841"/>
  <c r="F841"/>
  <c r="J338"/>
  <c r="I338"/>
  <c r="H338"/>
  <c r="G338"/>
  <c r="F338"/>
  <c r="J530"/>
  <c r="I530"/>
  <c r="H530"/>
  <c r="G530"/>
  <c r="F530"/>
  <c r="J258"/>
  <c r="I258"/>
  <c r="H258"/>
  <c r="G258"/>
  <c r="F258"/>
  <c r="J699"/>
  <c r="I699"/>
  <c r="H699"/>
  <c r="G699"/>
  <c r="F699"/>
  <c r="J531"/>
  <c r="I531"/>
  <c r="H531"/>
  <c r="G531"/>
  <c r="F531"/>
  <c r="J1032"/>
  <c r="I1032"/>
  <c r="H1032"/>
  <c r="G1032"/>
  <c r="F1032"/>
  <c r="J192"/>
  <c r="I192"/>
  <c r="H192"/>
  <c r="G192"/>
  <c r="F192"/>
  <c r="J185"/>
  <c r="I185"/>
  <c r="H185"/>
  <c r="G185"/>
  <c r="F185"/>
  <c r="J407"/>
  <c r="I407"/>
  <c r="H407"/>
  <c r="G407"/>
  <c r="F407"/>
  <c r="J1011"/>
  <c r="I1011"/>
  <c r="H1011"/>
  <c r="G1011"/>
  <c r="F1011"/>
  <c r="J122"/>
  <c r="I122"/>
  <c r="H122"/>
  <c r="G122"/>
  <c r="F122"/>
  <c r="J1028"/>
  <c r="I1028"/>
  <c r="H1028"/>
  <c r="G1028"/>
  <c r="F1028"/>
  <c r="J794"/>
  <c r="I794"/>
  <c r="H794"/>
  <c r="G794"/>
  <c r="F794"/>
  <c r="J717"/>
  <c r="I717"/>
  <c r="H717"/>
  <c r="G717"/>
  <c r="F717"/>
  <c r="J96"/>
  <c r="I96"/>
  <c r="H96"/>
  <c r="G96"/>
  <c r="F96"/>
  <c r="J121"/>
  <c r="I121"/>
  <c r="H121"/>
  <c r="G121"/>
  <c r="F121"/>
  <c r="J902"/>
  <c r="I902"/>
  <c r="H902"/>
  <c r="G902"/>
  <c r="F902"/>
  <c r="J945"/>
  <c r="I945"/>
  <c r="H945"/>
  <c r="G945"/>
  <c r="F945"/>
  <c r="J406"/>
  <c r="I406"/>
  <c r="H406"/>
  <c r="G406"/>
  <c r="F406"/>
  <c r="J356"/>
  <c r="I356"/>
  <c r="H356"/>
  <c r="G356"/>
  <c r="F356"/>
  <c r="J957"/>
  <c r="I957"/>
  <c r="H957"/>
  <c r="G957"/>
  <c r="F957"/>
  <c r="J484"/>
  <c r="I484"/>
  <c r="H484"/>
  <c r="G484"/>
  <c r="F484"/>
  <c r="J630"/>
  <c r="I630"/>
  <c r="H630"/>
  <c r="G630"/>
  <c r="F630"/>
  <c r="J101"/>
  <c r="I101"/>
  <c r="H101"/>
  <c r="G101"/>
  <c r="F101"/>
  <c r="J289"/>
  <c r="I289"/>
  <c r="H289"/>
  <c r="G289"/>
  <c r="F289"/>
  <c r="J36"/>
  <c r="I36"/>
  <c r="H36"/>
  <c r="G36"/>
  <c r="F36"/>
  <c r="J1041"/>
  <c r="I1041"/>
  <c r="H1041"/>
  <c r="G1041"/>
  <c r="F1041"/>
  <c r="J120"/>
  <c r="I120"/>
  <c r="H120"/>
  <c r="G120"/>
  <c r="F120"/>
  <c r="J1069"/>
  <c r="I1069"/>
  <c r="H1069"/>
  <c r="G1069"/>
  <c r="F1069"/>
  <c r="J719"/>
  <c r="I719"/>
  <c r="H719"/>
  <c r="G719"/>
  <c r="F719"/>
  <c r="J795"/>
  <c r="I795"/>
  <c r="H795"/>
  <c r="G795"/>
  <c r="F795"/>
  <c r="J119"/>
  <c r="I119"/>
  <c r="H119"/>
  <c r="G119"/>
  <c r="F119"/>
  <c r="J697"/>
  <c r="I697"/>
  <c r="H697"/>
  <c r="G697"/>
  <c r="F697"/>
  <c r="J1012"/>
  <c r="I1012"/>
  <c r="H1012"/>
  <c r="G1012"/>
  <c r="F1012"/>
  <c r="J118"/>
  <c r="I118"/>
  <c r="H118"/>
  <c r="G118"/>
  <c r="F118"/>
  <c r="J946"/>
  <c r="I946"/>
  <c r="H946"/>
  <c r="G946"/>
  <c r="F946"/>
  <c r="J629"/>
  <c r="I629"/>
  <c r="H629"/>
  <c r="G629"/>
  <c r="F629"/>
  <c r="J835"/>
  <c r="I835"/>
  <c r="H835"/>
  <c r="G835"/>
  <c r="F835"/>
  <c r="J834"/>
  <c r="I834"/>
  <c r="H834"/>
  <c r="G834"/>
  <c r="F834"/>
  <c r="J617"/>
  <c r="I617"/>
  <c r="H617"/>
  <c r="G617"/>
  <c r="F617"/>
  <c r="J1038"/>
  <c r="I1038"/>
  <c r="H1038"/>
  <c r="G1038"/>
  <c r="F1038"/>
  <c r="J52"/>
  <c r="I52"/>
  <c r="H52"/>
  <c r="G52"/>
  <c r="F52"/>
  <c r="J746"/>
  <c r="I746"/>
  <c r="H746"/>
  <c r="G746"/>
  <c r="F746"/>
  <c r="J1034"/>
  <c r="I1034"/>
  <c r="H1034"/>
  <c r="G1034"/>
  <c r="F1034"/>
  <c r="J237"/>
  <c r="I237"/>
  <c r="H237"/>
  <c r="G237"/>
  <c r="F237"/>
  <c r="J5"/>
  <c r="I5"/>
  <c r="H5"/>
  <c r="G5"/>
  <c r="F5"/>
  <c r="J149"/>
  <c r="I149"/>
  <c r="H149"/>
  <c r="G149"/>
  <c r="F149"/>
  <c r="J556"/>
  <c r="I556"/>
  <c r="H556"/>
  <c r="G556"/>
  <c r="F556"/>
  <c r="J232"/>
  <c r="I232"/>
  <c r="H232"/>
  <c r="G232"/>
  <c r="F232"/>
  <c r="J1021"/>
  <c r="I1021"/>
  <c r="H1021"/>
  <c r="G1021"/>
  <c r="F1021"/>
  <c r="J1068"/>
  <c r="I1068"/>
  <c r="H1068"/>
  <c r="G1068"/>
  <c r="F1068"/>
  <c r="J943"/>
  <c r="I943"/>
  <c r="H943"/>
  <c r="G943"/>
  <c r="F943"/>
  <c r="J904"/>
  <c r="I904"/>
  <c r="H904"/>
  <c r="G904"/>
  <c r="F904"/>
  <c r="J656"/>
  <c r="I656"/>
  <c r="H656"/>
  <c r="G656"/>
  <c r="F656"/>
  <c r="J250"/>
  <c r="I250"/>
  <c r="H250"/>
  <c r="G250"/>
  <c r="F250"/>
  <c r="J322"/>
  <c r="I322"/>
  <c r="H322"/>
  <c r="G322"/>
  <c r="F322"/>
  <c r="J461"/>
  <c r="I461"/>
  <c r="H461"/>
  <c r="G461"/>
  <c r="F461"/>
  <c r="J196"/>
  <c r="I196"/>
  <c r="H196"/>
  <c r="G196"/>
  <c r="F196"/>
  <c r="J321"/>
  <c r="I321"/>
  <c r="H321"/>
  <c r="G321"/>
  <c r="F321"/>
  <c r="J598"/>
  <c r="I598"/>
  <c r="H598"/>
  <c r="G598"/>
  <c r="F598"/>
  <c r="J311"/>
  <c r="I311"/>
  <c r="H311"/>
  <c r="G311"/>
  <c r="F311"/>
  <c r="J1013"/>
  <c r="I1013"/>
  <c r="H1013"/>
  <c r="G1013"/>
  <c r="F1013"/>
  <c r="J859"/>
  <c r="I859"/>
  <c r="H859"/>
  <c r="G859"/>
  <c r="F859"/>
  <c r="J26"/>
  <c r="I26"/>
  <c r="H26"/>
  <c r="G26"/>
  <c r="F26"/>
  <c r="J722"/>
  <c r="I722"/>
  <c r="H722"/>
  <c r="G722"/>
  <c r="F722"/>
  <c r="J557"/>
  <c r="I557"/>
  <c r="H557"/>
  <c r="G557"/>
  <c r="F557"/>
  <c r="J615"/>
  <c r="I615"/>
  <c r="H615"/>
  <c r="G615"/>
  <c r="F615"/>
  <c r="J733"/>
  <c r="I733"/>
  <c r="H733"/>
  <c r="G733"/>
  <c r="F733"/>
  <c r="J956"/>
  <c r="I956"/>
  <c r="H956"/>
  <c r="G956"/>
  <c r="F956"/>
  <c r="J664"/>
  <c r="I664"/>
  <c r="H664"/>
  <c r="G664"/>
  <c r="F664"/>
  <c r="J297"/>
  <c r="I297"/>
  <c r="H297"/>
  <c r="G297"/>
  <c r="F297"/>
  <c r="J61"/>
  <c r="I61"/>
  <c r="H61"/>
  <c r="G61"/>
  <c r="F61"/>
  <c r="J980"/>
  <c r="I980"/>
  <c r="H980"/>
  <c r="G980"/>
  <c r="F980"/>
  <c r="J469"/>
  <c r="I469"/>
  <c r="H469"/>
  <c r="G469"/>
  <c r="F469"/>
  <c r="J379"/>
  <c r="I379"/>
  <c r="H379"/>
  <c r="G379"/>
  <c r="F379"/>
  <c r="J785"/>
  <c r="I785"/>
  <c r="H785"/>
  <c r="G785"/>
  <c r="F785"/>
  <c r="J50"/>
  <c r="I50"/>
  <c r="H50"/>
  <c r="G50"/>
  <c r="F50"/>
  <c r="J693"/>
  <c r="I693"/>
  <c r="H693"/>
  <c r="G693"/>
  <c r="F693"/>
  <c r="J981"/>
  <c r="I981"/>
  <c r="H981"/>
  <c r="G981"/>
  <c r="F981"/>
  <c r="J417"/>
  <c r="I417"/>
  <c r="H417"/>
  <c r="G417"/>
  <c r="F417"/>
  <c r="J49"/>
  <c r="I49"/>
  <c r="H49"/>
  <c r="G49"/>
  <c r="F49"/>
  <c r="J2"/>
  <c r="I2"/>
  <c r="H2"/>
  <c r="G2"/>
  <c r="F2"/>
  <c r="A2" s="1"/>
  <c r="J103"/>
  <c r="I103"/>
  <c r="H103"/>
  <c r="G103"/>
  <c r="F103"/>
  <c r="J972"/>
  <c r="I972"/>
  <c r="H972"/>
  <c r="G972"/>
  <c r="F972"/>
  <c r="J580"/>
  <c r="I580"/>
  <c r="H580"/>
  <c r="G580"/>
  <c r="F580"/>
  <c r="J581"/>
  <c r="I581"/>
  <c r="H581"/>
  <c r="G581"/>
  <c r="F581"/>
  <c r="J702"/>
  <c r="I702"/>
  <c r="H702"/>
  <c r="G702"/>
  <c r="F702"/>
  <c r="J854"/>
  <c r="I854"/>
  <c r="H854"/>
  <c r="G854"/>
  <c r="F854"/>
  <c r="J812"/>
  <c r="I812"/>
  <c r="H812"/>
  <c r="G812"/>
  <c r="F812"/>
  <c r="J608"/>
  <c r="I608"/>
  <c r="H608"/>
  <c r="G608"/>
  <c r="F608"/>
  <c r="J908"/>
  <c r="I908"/>
  <c r="H908"/>
  <c r="G908"/>
  <c r="F908"/>
  <c r="J955"/>
  <c r="I955"/>
  <c r="H955"/>
  <c r="G955"/>
  <c r="F955"/>
  <c r="J695"/>
  <c r="I695"/>
  <c r="H695"/>
  <c r="G695"/>
  <c r="F695"/>
  <c r="J770"/>
  <c r="I770"/>
  <c r="H770"/>
  <c r="G770"/>
  <c r="F770"/>
  <c r="J1082"/>
  <c r="I1082"/>
  <c r="H1082"/>
  <c r="G1082"/>
  <c r="F1082"/>
  <c r="J971"/>
  <c r="I971"/>
  <c r="H971"/>
  <c r="G971"/>
  <c r="F971"/>
  <c r="J769"/>
  <c r="I769"/>
  <c r="H769"/>
  <c r="G769"/>
  <c r="F769"/>
  <c r="J313"/>
  <c r="I313"/>
  <c r="H313"/>
  <c r="G313"/>
  <c r="F313"/>
  <c r="J929"/>
  <c r="I929"/>
  <c r="H929"/>
  <c r="G929"/>
  <c r="F929"/>
  <c r="J829"/>
  <c r="I829"/>
  <c r="H829"/>
  <c r="G829"/>
  <c r="F829"/>
  <c r="J903"/>
  <c r="I903"/>
  <c r="H903"/>
  <c r="G903"/>
  <c r="F903"/>
  <c r="J768"/>
  <c r="I768"/>
  <c r="H768"/>
  <c r="G768"/>
  <c r="F768"/>
  <c r="J281"/>
  <c r="I281"/>
  <c r="H281"/>
  <c r="G281"/>
  <c r="F281"/>
  <c r="J624"/>
  <c r="I624"/>
  <c r="H624"/>
  <c r="G624"/>
  <c r="F624"/>
  <c r="J465"/>
  <c r="I465"/>
  <c r="H465"/>
  <c r="G465"/>
  <c r="F465"/>
  <c r="J623"/>
  <c r="I623"/>
  <c r="H623"/>
  <c r="G623"/>
  <c r="F623"/>
  <c r="J729"/>
  <c r="I729"/>
  <c r="H729"/>
  <c r="G729"/>
  <c r="F729"/>
  <c r="J1018"/>
  <c r="I1018"/>
  <c r="H1018"/>
  <c r="G1018"/>
  <c r="F1018"/>
  <c r="J654"/>
  <c r="I654"/>
  <c r="H654"/>
  <c r="G654"/>
  <c r="F654"/>
  <c r="J855"/>
  <c r="I855"/>
  <c r="H855"/>
  <c r="G855"/>
  <c r="F855"/>
  <c r="J861"/>
  <c r="I861"/>
  <c r="H861"/>
  <c r="G861"/>
  <c r="F861"/>
  <c r="J754"/>
  <c r="I754"/>
  <c r="H754"/>
  <c r="G754"/>
  <c r="F754"/>
  <c r="J432"/>
  <c r="I432"/>
  <c r="H432"/>
  <c r="G432"/>
  <c r="F432"/>
  <c r="J131"/>
  <c r="I131"/>
  <c r="H131"/>
  <c r="G131"/>
  <c r="F131"/>
  <c r="J1007"/>
  <c r="I1007"/>
  <c r="H1007"/>
  <c r="G1007"/>
  <c r="F1007"/>
  <c r="J640"/>
  <c r="I640"/>
  <c r="H640"/>
  <c r="G640"/>
  <c r="F640"/>
  <c r="J89"/>
  <c r="I89"/>
  <c r="H89"/>
  <c r="G89"/>
  <c r="F89"/>
  <c r="J442"/>
  <c r="I442"/>
  <c r="H442"/>
  <c r="G442"/>
  <c r="F442"/>
  <c r="J336"/>
  <c r="I336"/>
  <c r="H336"/>
  <c r="G336"/>
  <c r="F336"/>
  <c r="J947"/>
  <c r="I947"/>
  <c r="H947"/>
  <c r="G947"/>
  <c r="F947"/>
  <c r="J562"/>
  <c r="I562"/>
  <c r="H562"/>
  <c r="G562"/>
  <c r="F562"/>
  <c r="J791"/>
  <c r="I791"/>
  <c r="H791"/>
  <c r="G791"/>
  <c r="F791"/>
  <c r="J707"/>
  <c r="I707"/>
  <c r="H707"/>
  <c r="G707"/>
  <c r="F707"/>
  <c r="J33"/>
  <c r="I33"/>
  <c r="H33"/>
  <c r="G33"/>
  <c r="F33"/>
  <c r="J107"/>
  <c r="I107"/>
  <c r="H107"/>
  <c r="G107"/>
  <c r="F107"/>
  <c r="J128"/>
  <c r="I128"/>
  <c r="H128"/>
  <c r="G128"/>
  <c r="F128"/>
  <c r="J621"/>
  <c r="I621"/>
  <c r="H621"/>
  <c r="G621"/>
  <c r="F621"/>
  <c r="J735"/>
  <c r="I735"/>
  <c r="H735"/>
  <c r="G735"/>
  <c r="F735"/>
  <c r="J475"/>
  <c r="I475"/>
  <c r="H475"/>
  <c r="G475"/>
  <c r="F475"/>
  <c r="J441"/>
  <c r="I441"/>
  <c r="H441"/>
  <c r="G441"/>
  <c r="F441"/>
  <c r="J29"/>
  <c r="I29"/>
  <c r="H29"/>
  <c r="G29"/>
  <c r="F29"/>
  <c r="J923"/>
  <c r="I923"/>
  <c r="H923"/>
  <c r="G923"/>
  <c r="F923"/>
  <c r="J278"/>
  <c r="I278"/>
  <c r="H278"/>
  <c r="G278"/>
  <c r="F278"/>
  <c r="J160"/>
  <c r="I160"/>
  <c r="H160"/>
  <c r="G160"/>
  <c r="F160"/>
  <c r="J159"/>
  <c r="I159"/>
  <c r="H159"/>
  <c r="G159"/>
  <c r="F159"/>
  <c r="J832"/>
  <c r="I832"/>
  <c r="H832"/>
  <c r="G832"/>
  <c r="F832"/>
  <c r="J782"/>
  <c r="I782"/>
  <c r="H782"/>
  <c r="G782"/>
  <c r="F782"/>
  <c r="J563"/>
  <c r="I563"/>
  <c r="H563"/>
  <c r="G563"/>
  <c r="F563"/>
  <c r="J633"/>
  <c r="I633"/>
  <c r="H633"/>
  <c r="G633"/>
  <c r="F633"/>
  <c r="J38"/>
  <c r="I38"/>
  <c r="H38"/>
  <c r="G38"/>
  <c r="F38"/>
  <c r="J98"/>
  <c r="I98"/>
  <c r="H98"/>
  <c r="G98"/>
  <c r="F98"/>
  <c r="J97"/>
  <c r="I97"/>
  <c r="H97"/>
  <c r="G97"/>
  <c r="F97"/>
  <c r="J741"/>
  <c r="I741"/>
  <c r="H741"/>
  <c r="G741"/>
  <c r="F741"/>
  <c r="J734"/>
  <c r="I734"/>
  <c r="H734"/>
  <c r="G734"/>
  <c r="F734"/>
  <c r="J914"/>
  <c r="I914"/>
  <c r="H914"/>
  <c r="G914"/>
  <c r="F914"/>
  <c r="J67"/>
  <c r="I67"/>
  <c r="H67"/>
  <c r="G67"/>
  <c r="F67"/>
  <c r="J632"/>
  <c r="I632"/>
  <c r="H632"/>
  <c r="G632"/>
  <c r="F632"/>
  <c r="J1024"/>
  <c r="I1024"/>
  <c r="H1024"/>
  <c r="G1024"/>
  <c r="F1024"/>
  <c r="J320"/>
  <c r="I320"/>
  <c r="H320"/>
  <c r="G320"/>
  <c r="F320"/>
  <c r="J1083"/>
  <c r="I1083"/>
  <c r="H1083"/>
  <c r="G1083"/>
  <c r="F1083"/>
  <c r="J634"/>
  <c r="I634"/>
  <c r="H634"/>
  <c r="G634"/>
  <c r="F634"/>
  <c r="J870"/>
  <c r="I870"/>
  <c r="H870"/>
  <c r="G870"/>
  <c r="F870"/>
  <c r="J68"/>
  <c r="I68"/>
  <c r="H68"/>
  <c r="G68"/>
  <c r="F68"/>
  <c r="J255"/>
  <c r="I255"/>
  <c r="H255"/>
  <c r="G255"/>
  <c r="F255"/>
  <c r="J66"/>
  <c r="I66"/>
  <c r="H66"/>
  <c r="G66"/>
  <c r="F66"/>
  <c r="J65"/>
  <c r="I65"/>
  <c r="H65"/>
  <c r="G65"/>
  <c r="F65"/>
  <c r="J1058"/>
  <c r="I1058"/>
  <c r="H1058"/>
  <c r="G1058"/>
  <c r="F1058"/>
  <c r="J496"/>
  <c r="I496"/>
  <c r="H496"/>
  <c r="G496"/>
  <c r="F496"/>
  <c r="J887"/>
  <c r="I887"/>
  <c r="H887"/>
  <c r="G887"/>
  <c r="F887"/>
  <c r="J383"/>
  <c r="I383"/>
  <c r="H383"/>
  <c r="G383"/>
  <c r="F383"/>
  <c r="J412"/>
  <c r="I412"/>
  <c r="H412"/>
  <c r="G412"/>
  <c r="F412"/>
  <c r="J69"/>
  <c r="I69"/>
  <c r="H69"/>
  <c r="G69"/>
  <c r="F69"/>
  <c r="J692"/>
  <c r="I692"/>
  <c r="H692"/>
  <c r="G692"/>
  <c r="F692"/>
  <c r="J100"/>
  <c r="I100"/>
  <c r="H100"/>
  <c r="G100"/>
  <c r="F100"/>
  <c r="J504"/>
  <c r="I504"/>
  <c r="H504"/>
  <c r="G504"/>
  <c r="F504"/>
  <c r="J385"/>
  <c r="I385"/>
  <c r="H385"/>
  <c r="G385"/>
  <c r="F385"/>
  <c r="J384"/>
  <c r="I384"/>
  <c r="H384"/>
  <c r="G384"/>
  <c r="F384"/>
  <c r="J591"/>
  <c r="I591"/>
  <c r="H591"/>
  <c r="G591"/>
  <c r="F591"/>
  <c r="J985"/>
  <c r="I985"/>
  <c r="H985"/>
  <c r="G985"/>
  <c r="F985"/>
  <c r="J564"/>
  <c r="I564"/>
  <c r="H564"/>
  <c r="G564"/>
  <c r="F564"/>
  <c r="J476"/>
  <c r="I476"/>
  <c r="H476"/>
  <c r="G476"/>
  <c r="F476"/>
  <c r="J191"/>
  <c r="I191"/>
  <c r="H191"/>
  <c r="G191"/>
  <c r="F191"/>
  <c r="J468"/>
  <c r="I468"/>
  <c r="H468"/>
  <c r="G468"/>
  <c r="F468"/>
  <c r="J480"/>
  <c r="I480"/>
  <c r="H480"/>
  <c r="G480"/>
  <c r="F480"/>
  <c r="J202"/>
  <c r="I202"/>
  <c r="H202"/>
  <c r="G202"/>
  <c r="F202"/>
  <c r="J548"/>
  <c r="I548"/>
  <c r="H548"/>
  <c r="G548"/>
  <c r="F548"/>
  <c r="J787"/>
  <c r="I787"/>
  <c r="H787"/>
  <c r="G787"/>
  <c r="F787"/>
  <c r="J944"/>
  <c r="I944"/>
  <c r="H944"/>
  <c r="G944"/>
  <c r="F944"/>
  <c r="J897"/>
  <c r="I897"/>
  <c r="H897"/>
  <c r="G897"/>
  <c r="F897"/>
  <c r="J512"/>
  <c r="I512"/>
  <c r="H512"/>
  <c r="G512"/>
  <c r="F512"/>
  <c r="J301"/>
  <c r="I301"/>
  <c r="H301"/>
  <c r="G301"/>
  <c r="F301"/>
  <c r="J308"/>
  <c r="I308"/>
  <c r="H308"/>
  <c r="G308"/>
  <c r="F308"/>
  <c r="J307"/>
  <c r="I307"/>
  <c r="H307"/>
  <c r="G307"/>
  <c r="F307"/>
  <c r="J306"/>
  <c r="I306"/>
  <c r="H306"/>
  <c r="G306"/>
  <c r="F306"/>
  <c r="J305"/>
  <c r="I305"/>
  <c r="H305"/>
  <c r="G305"/>
  <c r="F305"/>
  <c r="J304"/>
  <c r="I304"/>
  <c r="H304"/>
  <c r="G304"/>
  <c r="F304"/>
  <c r="J303"/>
  <c r="I303"/>
  <c r="H303"/>
  <c r="G303"/>
  <c r="F303"/>
  <c r="J302"/>
  <c r="I302"/>
  <c r="H302"/>
  <c r="G302"/>
  <c r="F302"/>
  <c r="J48"/>
  <c r="I48"/>
  <c r="H48"/>
  <c r="G48"/>
  <c r="F48"/>
  <c r="J479"/>
  <c r="I479"/>
  <c r="H479"/>
  <c r="G479"/>
  <c r="F479"/>
  <c r="J1049"/>
  <c r="I1049"/>
  <c r="H1049"/>
  <c r="G1049"/>
  <c r="F1049"/>
  <c r="J740"/>
  <c r="I740"/>
  <c r="H740"/>
  <c r="G740"/>
  <c r="F740"/>
  <c r="J298"/>
  <c r="I298"/>
  <c r="H298"/>
  <c r="G298"/>
  <c r="F298"/>
  <c r="J587"/>
  <c r="I587"/>
  <c r="H587"/>
  <c r="G587"/>
  <c r="F587"/>
  <c r="J142"/>
  <c r="I142"/>
  <c r="H142"/>
  <c r="G142"/>
  <c r="F142"/>
  <c r="J35"/>
  <c r="I35"/>
  <c r="H35"/>
  <c r="G35"/>
  <c r="F35"/>
  <c r="J514"/>
  <c r="I514"/>
  <c r="H514"/>
  <c r="G514"/>
  <c r="F514"/>
  <c r="J513"/>
  <c r="I513"/>
  <c r="H513"/>
  <c r="G513"/>
  <c r="F513"/>
  <c r="J409"/>
  <c r="I409"/>
  <c r="H409"/>
  <c r="G409"/>
  <c r="F409"/>
  <c r="J15"/>
  <c r="I15"/>
  <c r="H15"/>
  <c r="G15"/>
  <c r="F15"/>
  <c r="J568"/>
  <c r="I568"/>
  <c r="H568"/>
  <c r="G568"/>
  <c r="F568"/>
  <c r="J217"/>
  <c r="I217"/>
  <c r="H217"/>
  <c r="G217"/>
  <c r="F217"/>
  <c r="J211"/>
  <c r="I211"/>
  <c r="H211"/>
  <c r="G211"/>
  <c r="F211"/>
  <c r="J93"/>
  <c r="I93"/>
  <c r="H93"/>
  <c r="G93"/>
  <c r="F93"/>
  <c r="J334"/>
  <c r="I334"/>
  <c r="H334"/>
  <c r="G334"/>
  <c r="F334"/>
  <c r="J92"/>
  <c r="I92"/>
  <c r="H92"/>
  <c r="G92"/>
  <c r="F92"/>
  <c r="J210"/>
  <c r="I210"/>
  <c r="H210"/>
  <c r="G210"/>
  <c r="F210"/>
  <c r="J728"/>
  <c r="I728"/>
  <c r="H728"/>
  <c r="G728"/>
  <c r="F728"/>
  <c r="J553"/>
  <c r="I553"/>
  <c r="H553"/>
  <c r="G553"/>
  <c r="F553"/>
  <c r="J1057"/>
  <c r="I1057"/>
  <c r="H1057"/>
  <c r="G1057"/>
  <c r="F1057"/>
  <c r="J277"/>
  <c r="I277"/>
  <c r="H277"/>
  <c r="G277"/>
  <c r="F277"/>
  <c r="J57"/>
  <c r="I57"/>
  <c r="H57"/>
  <c r="G57"/>
  <c r="F57"/>
  <c r="J983"/>
  <c r="I983"/>
  <c r="H983"/>
  <c r="G983"/>
  <c r="F983"/>
  <c r="J539"/>
  <c r="I539"/>
  <c r="H539"/>
  <c r="G539"/>
  <c r="F539"/>
  <c r="J373"/>
  <c r="I373"/>
  <c r="H373"/>
  <c r="G373"/>
  <c r="F373"/>
  <c r="J682"/>
  <c r="I682"/>
  <c r="H682"/>
  <c r="G682"/>
  <c r="F682"/>
  <c r="J172"/>
  <c r="I172"/>
  <c r="H172"/>
  <c r="G172"/>
  <c r="F172"/>
  <c r="J214"/>
  <c r="I214"/>
  <c r="H214"/>
  <c r="G214"/>
  <c r="F214"/>
  <c r="J84"/>
  <c r="I84"/>
  <c r="H84"/>
  <c r="G84"/>
  <c r="F84"/>
  <c r="J300"/>
  <c r="I300"/>
  <c r="H300"/>
  <c r="G300"/>
  <c r="F300"/>
  <c r="J346"/>
  <c r="I346"/>
  <c r="H346"/>
  <c r="G346"/>
  <c r="F346"/>
  <c r="J105"/>
  <c r="I105"/>
  <c r="H105"/>
  <c r="G105"/>
  <c r="F105"/>
  <c r="J458"/>
  <c r="I458"/>
  <c r="H458"/>
  <c r="G458"/>
  <c r="F458"/>
  <c r="J240"/>
  <c r="I240"/>
  <c r="H240"/>
  <c r="G240"/>
  <c r="F240"/>
  <c r="J701"/>
  <c r="I701"/>
  <c r="H701"/>
  <c r="G701"/>
  <c r="F701"/>
  <c r="J362"/>
  <c r="I362"/>
  <c r="H362"/>
  <c r="G362"/>
  <c r="F362"/>
  <c r="J410"/>
  <c r="I410"/>
  <c r="H410"/>
  <c r="G410"/>
  <c r="F410"/>
  <c r="J104"/>
  <c r="I104"/>
  <c r="H104"/>
  <c r="G104"/>
  <c r="F104"/>
  <c r="J457"/>
  <c r="I457"/>
  <c r="H457"/>
  <c r="G457"/>
  <c r="F457"/>
  <c r="J680"/>
  <c r="I680"/>
  <c r="H680"/>
  <c r="G680"/>
  <c r="F680"/>
  <c r="J299"/>
  <c r="I299"/>
  <c r="H299"/>
  <c r="G299"/>
  <c r="F299"/>
  <c r="J59"/>
  <c r="I59"/>
  <c r="H59"/>
  <c r="G59"/>
  <c r="F59"/>
  <c r="J408"/>
  <c r="I408"/>
  <c r="H408"/>
  <c r="G408"/>
  <c r="F408"/>
  <c r="J515"/>
  <c r="I515"/>
  <c r="H515"/>
  <c r="G515"/>
  <c r="F515"/>
  <c r="J16"/>
  <c r="I16"/>
  <c r="H16"/>
  <c r="G16"/>
  <c r="F16"/>
  <c r="J569"/>
  <c r="I569"/>
  <c r="H569"/>
  <c r="G569"/>
  <c r="F569"/>
  <c r="J700"/>
  <c r="I700"/>
  <c r="H700"/>
  <c r="G700"/>
  <c r="F700"/>
  <c r="J802"/>
  <c r="I802"/>
  <c r="H802"/>
  <c r="G802"/>
  <c r="F802"/>
  <c r="J193"/>
  <c r="I193"/>
  <c r="H193"/>
  <c r="G193"/>
  <c r="F193"/>
  <c r="J83"/>
  <c r="I83"/>
  <c r="H83"/>
  <c r="G83"/>
  <c r="F83"/>
  <c r="J533"/>
  <c r="I533"/>
  <c r="H533"/>
  <c r="G533"/>
  <c r="F533"/>
  <c r="J85"/>
  <c r="I85"/>
  <c r="H85"/>
  <c r="G85"/>
  <c r="F85"/>
  <c r="J601"/>
  <c r="I601"/>
  <c r="H601"/>
  <c r="G601"/>
  <c r="F601"/>
  <c r="J574"/>
  <c r="I574"/>
  <c r="H574"/>
  <c r="G574"/>
  <c r="F574"/>
  <c r="J1046"/>
  <c r="I1046"/>
  <c r="H1046"/>
  <c r="G1046"/>
  <c r="F1046"/>
  <c r="J106"/>
  <c r="I106"/>
  <c r="H106"/>
  <c r="G106"/>
  <c r="F106"/>
  <c r="J224"/>
  <c r="I224"/>
  <c r="H224"/>
  <c r="G224"/>
  <c r="F224"/>
  <c r="J1072"/>
  <c r="I1072"/>
  <c r="H1072"/>
  <c r="G1072"/>
  <c r="F1072"/>
  <c r="J1055"/>
  <c r="I1055"/>
  <c r="H1055"/>
  <c r="G1055"/>
  <c r="F1055"/>
  <c r="J209"/>
  <c r="I209"/>
  <c r="H209"/>
  <c r="G209"/>
  <c r="F209"/>
  <c r="J572"/>
  <c r="I572"/>
  <c r="H572"/>
  <c r="G572"/>
  <c r="F572"/>
  <c r="J584"/>
  <c r="I584"/>
  <c r="H584"/>
  <c r="G584"/>
  <c r="F584"/>
  <c r="J1073"/>
  <c r="I1073"/>
  <c r="H1073"/>
  <c r="G1073"/>
  <c r="F1073"/>
  <c r="J869"/>
  <c r="I869"/>
  <c r="H869"/>
  <c r="G869"/>
  <c r="F869"/>
  <c r="J796"/>
  <c r="I796"/>
  <c r="H796"/>
  <c r="G796"/>
  <c r="F796"/>
  <c r="J183"/>
  <c r="I183"/>
  <c r="H183"/>
  <c r="G183"/>
  <c r="F183"/>
  <c r="J884"/>
  <c r="I884"/>
  <c r="H884"/>
  <c r="G884"/>
  <c r="F884"/>
  <c r="J837"/>
  <c r="I837"/>
  <c r="H837"/>
  <c r="G837"/>
  <c r="F837"/>
  <c r="J341"/>
  <c r="I341"/>
  <c r="H341"/>
  <c r="G341"/>
  <c r="F341"/>
  <c r="J1003"/>
  <c r="I1003"/>
  <c r="H1003"/>
  <c r="G1003"/>
  <c r="F1003"/>
  <c r="J366"/>
  <c r="I366"/>
  <c r="H366"/>
  <c r="G366"/>
  <c r="F366"/>
  <c r="J856"/>
  <c r="I856"/>
  <c r="H856"/>
  <c r="G856"/>
  <c r="F856"/>
  <c r="J898"/>
  <c r="I898"/>
  <c r="H898"/>
  <c r="G898"/>
  <c r="F898"/>
  <c r="J749"/>
  <c r="I749"/>
  <c r="H749"/>
  <c r="G749"/>
  <c r="F749"/>
  <c r="J293"/>
  <c r="I293"/>
  <c r="H293"/>
  <c r="G293"/>
  <c r="F293"/>
  <c r="J721"/>
  <c r="I721"/>
  <c r="H721"/>
  <c r="G721"/>
  <c r="F721"/>
  <c r="J309"/>
  <c r="I309"/>
  <c r="H309"/>
  <c r="G309"/>
  <c r="F309"/>
  <c r="J247"/>
  <c r="I247"/>
  <c r="H247"/>
  <c r="G247"/>
  <c r="F247"/>
  <c r="J684"/>
  <c r="I684"/>
  <c r="H684"/>
  <c r="G684"/>
  <c r="F684"/>
  <c r="J340"/>
  <c r="I340"/>
  <c r="H340"/>
  <c r="G340"/>
  <c r="F340"/>
  <c r="J1004"/>
  <c r="I1004"/>
  <c r="H1004"/>
  <c r="G1004"/>
  <c r="F1004"/>
  <c r="J431"/>
  <c r="I431"/>
  <c r="H431"/>
  <c r="G431"/>
  <c r="F431"/>
  <c r="J750"/>
  <c r="I750"/>
  <c r="H750"/>
  <c r="G750"/>
  <c r="F750"/>
  <c r="J411"/>
  <c r="I411"/>
  <c r="H411"/>
  <c r="G411"/>
  <c r="F411"/>
  <c r="J716"/>
  <c r="I716"/>
  <c r="H716"/>
  <c r="G716"/>
  <c r="F716"/>
  <c r="J960"/>
  <c r="I960"/>
  <c r="H960"/>
  <c r="G960"/>
  <c r="F960"/>
  <c r="J589"/>
  <c r="I589"/>
  <c r="H589"/>
  <c r="G589"/>
  <c r="F589"/>
  <c r="J744"/>
  <c r="I744"/>
  <c r="H744"/>
  <c r="G744"/>
  <c r="F744"/>
  <c r="J743"/>
  <c r="I743"/>
  <c r="H743"/>
  <c r="G743"/>
  <c r="F743"/>
  <c r="J970"/>
  <c r="I970"/>
  <c r="H970"/>
  <c r="G970"/>
  <c r="F970"/>
  <c r="J765"/>
  <c r="I765"/>
  <c r="H765"/>
  <c r="G765"/>
  <c r="F765"/>
  <c r="J790"/>
  <c r="I790"/>
  <c r="H790"/>
  <c r="G790"/>
  <c r="F790"/>
  <c r="J268"/>
  <c r="I268"/>
  <c r="H268"/>
  <c r="G268"/>
  <c r="F268"/>
  <c r="J647"/>
  <c r="I647"/>
  <c r="H647"/>
  <c r="G647"/>
  <c r="F647"/>
  <c r="J974"/>
  <c r="I974"/>
  <c r="H974"/>
  <c r="G974"/>
  <c r="F974"/>
  <c r="J905"/>
  <c r="I905"/>
  <c r="H905"/>
  <c r="G905"/>
  <c r="F905"/>
  <c r="J573"/>
  <c r="I573"/>
  <c r="H573"/>
  <c r="G573"/>
  <c r="F573"/>
  <c r="J263"/>
  <c r="I263"/>
  <c r="H263"/>
  <c r="G263"/>
  <c r="F263"/>
  <c r="J543"/>
  <c r="I543"/>
  <c r="H543"/>
  <c r="G543"/>
  <c r="F543"/>
  <c r="J711"/>
  <c r="I711"/>
  <c r="H711"/>
  <c r="G711"/>
  <c r="F711"/>
  <c r="J414"/>
  <c r="I414"/>
  <c r="H414"/>
  <c r="G414"/>
  <c r="F414"/>
  <c r="J726"/>
  <c r="I726"/>
  <c r="H726"/>
  <c r="G726"/>
  <c r="F726"/>
  <c r="J509"/>
  <c r="I509"/>
  <c r="H509"/>
  <c r="G509"/>
  <c r="F509"/>
  <c r="J1045"/>
  <c r="I1045"/>
  <c r="H1045"/>
  <c r="G1045"/>
  <c r="F1045"/>
  <c r="J603"/>
  <c r="I603"/>
  <c r="H603"/>
  <c r="G603"/>
  <c r="F603"/>
  <c r="J208"/>
  <c r="I208"/>
  <c r="H208"/>
  <c r="G208"/>
  <c r="F208"/>
  <c r="J197"/>
  <c r="I197"/>
  <c r="H197"/>
  <c r="G197"/>
  <c r="F197"/>
  <c r="J969"/>
  <c r="I969"/>
  <c r="H969"/>
  <c r="G969"/>
  <c r="F969"/>
  <c r="J588"/>
  <c r="I588"/>
  <c r="H588"/>
  <c r="G588"/>
  <c r="F588"/>
  <c r="J602"/>
  <c r="I602"/>
  <c r="H602"/>
  <c r="G602"/>
  <c r="F602"/>
  <c r="J151"/>
  <c r="I151"/>
  <c r="H151"/>
  <c r="G151"/>
  <c r="F151"/>
  <c r="J489"/>
  <c r="I489"/>
  <c r="H489"/>
  <c r="G489"/>
  <c r="F489"/>
  <c r="J361"/>
  <c r="I361"/>
  <c r="H361"/>
  <c r="G361"/>
  <c r="F361"/>
  <c r="J606"/>
  <c r="I606"/>
  <c r="H606"/>
  <c r="G606"/>
  <c r="F606"/>
  <c r="J1002"/>
  <c r="I1002"/>
  <c r="H1002"/>
  <c r="G1002"/>
  <c r="F1002"/>
  <c r="J490"/>
  <c r="I490"/>
  <c r="H490"/>
  <c r="G490"/>
  <c r="F490"/>
  <c r="J491"/>
  <c r="I491"/>
  <c r="H491"/>
  <c r="G491"/>
  <c r="F491"/>
  <c r="J786"/>
  <c r="I786"/>
  <c r="H786"/>
  <c r="G786"/>
  <c r="F786"/>
  <c r="J257"/>
  <c r="I257"/>
  <c r="H257"/>
  <c r="G257"/>
  <c r="F257"/>
  <c r="J21"/>
  <c r="I21"/>
  <c r="H21"/>
  <c r="G21"/>
  <c r="F21"/>
  <c r="J486"/>
  <c r="I486"/>
  <c r="H486"/>
  <c r="G486"/>
  <c r="F486"/>
  <c r="J493"/>
  <c r="I493"/>
  <c r="H493"/>
  <c r="G493"/>
  <c r="F493"/>
  <c r="J745"/>
  <c r="I745"/>
  <c r="H745"/>
  <c r="G745"/>
  <c r="F745"/>
  <c r="J492"/>
  <c r="I492"/>
  <c r="H492"/>
  <c r="G492"/>
  <c r="F492"/>
  <c r="J25"/>
  <c r="I25"/>
  <c r="H25"/>
  <c r="G25"/>
  <c r="F25"/>
  <c r="J394"/>
  <c r="I394"/>
  <c r="H394"/>
  <c r="G394"/>
  <c r="F394"/>
  <c r="J886"/>
  <c r="I886"/>
  <c r="H886"/>
  <c r="G886"/>
  <c r="F886"/>
  <c r="J272"/>
  <c r="I272"/>
  <c r="H272"/>
  <c r="G272"/>
  <c r="F272"/>
  <c r="J582"/>
  <c r="I582"/>
  <c r="H582"/>
  <c r="G582"/>
  <c r="F582"/>
  <c r="J885"/>
  <c r="I885"/>
  <c r="H885"/>
  <c r="G885"/>
  <c r="F885"/>
  <c r="J766"/>
  <c r="I766"/>
  <c r="H766"/>
  <c r="G766"/>
  <c r="F766"/>
  <c r="J360"/>
  <c r="I360"/>
  <c r="H360"/>
  <c r="G360"/>
  <c r="F360"/>
  <c r="J1039"/>
  <c r="I1039"/>
  <c r="H1039"/>
  <c r="G1039"/>
  <c r="F1039"/>
  <c r="J590"/>
  <c r="I590"/>
  <c r="H590"/>
  <c r="G590"/>
  <c r="F590"/>
  <c r="J747"/>
  <c r="I747"/>
  <c r="H747"/>
  <c r="G747"/>
  <c r="F747"/>
  <c r="J416"/>
  <c r="I416"/>
  <c r="H416"/>
  <c r="G416"/>
  <c r="F416"/>
  <c r="J783"/>
  <c r="I783"/>
  <c r="H783"/>
  <c r="G783"/>
  <c r="F783"/>
  <c r="J472"/>
  <c r="I472"/>
  <c r="H472"/>
  <c r="G472"/>
  <c r="F472"/>
  <c r="J425"/>
  <c r="I425"/>
  <c r="H425"/>
  <c r="G425"/>
  <c r="F425"/>
  <c r="J267"/>
  <c r="I267"/>
  <c r="H267"/>
  <c r="G267"/>
  <c r="F267"/>
  <c r="J339"/>
  <c r="I339"/>
  <c r="H339"/>
  <c r="G339"/>
  <c r="F339"/>
  <c r="J156"/>
  <c r="I156"/>
  <c r="H156"/>
  <c r="G156"/>
  <c r="F156"/>
  <c r="J866"/>
  <c r="I866"/>
  <c r="H866"/>
  <c r="G866"/>
  <c r="F866"/>
  <c r="J446"/>
  <c r="I446"/>
  <c r="H446"/>
  <c r="G446"/>
  <c r="F446"/>
  <c r="J140"/>
  <c r="I140"/>
  <c r="H140"/>
  <c r="G140"/>
  <c r="F140"/>
  <c r="J730"/>
  <c r="I730"/>
  <c r="H730"/>
  <c r="G730"/>
  <c r="F730"/>
  <c r="J433"/>
  <c r="I433"/>
  <c r="H433"/>
  <c r="G433"/>
  <c r="F433"/>
  <c r="J1080"/>
  <c r="I1080"/>
  <c r="H1080"/>
  <c r="G1080"/>
  <c r="F1080"/>
  <c r="J626"/>
  <c r="I626"/>
  <c r="H626"/>
  <c r="G626"/>
  <c r="F626"/>
  <c r="J350"/>
  <c r="I350"/>
  <c r="H350"/>
  <c r="G350"/>
  <c r="F350"/>
  <c r="J895"/>
  <c r="I895"/>
  <c r="H895"/>
  <c r="G895"/>
  <c r="F895"/>
  <c r="J390"/>
  <c r="I390"/>
  <c r="H390"/>
  <c r="G390"/>
  <c r="F390"/>
  <c r="J219"/>
  <c r="I219"/>
  <c r="H219"/>
  <c r="G219"/>
  <c r="F219"/>
  <c r="J357"/>
  <c r="I357"/>
  <c r="H357"/>
  <c r="G357"/>
  <c r="F357"/>
  <c r="H1102" l="1"/>
  <c r="F1112" s="1"/>
  <c r="E1105"/>
  <c r="E1113" s="1"/>
  <c r="K1105"/>
  <c r="G1113" s="1"/>
  <c r="E1089"/>
  <c r="E1108" s="1"/>
  <c r="K1089"/>
  <c r="G1108" s="1"/>
  <c r="E1095"/>
  <c r="E1110" s="1"/>
  <c r="K1095"/>
  <c r="G1110" s="1"/>
  <c r="E1092"/>
  <c r="E1109" s="1"/>
  <c r="K1092"/>
  <c r="G1109" s="1"/>
  <c r="H1105"/>
  <c r="F1113" s="1"/>
  <c r="H1089"/>
  <c r="F1108" s="1"/>
  <c r="H1095"/>
  <c r="F1110" s="1"/>
  <c r="H1092"/>
  <c r="F1109" s="1"/>
  <c r="E1098"/>
  <c r="E1111" s="1"/>
  <c r="K1098"/>
  <c r="G1111" s="1"/>
  <c r="E1102"/>
  <c r="E1112" s="1"/>
  <c r="K1102"/>
  <c r="G1112" s="1"/>
  <c r="H1098"/>
  <c r="F1111" s="1"/>
  <c r="F17" i="52"/>
  <c r="G17"/>
  <c r="H1095" s="1"/>
  <c r="F1112" s="1"/>
  <c r="H17"/>
  <c r="I17"/>
  <c r="J17"/>
  <c r="K1095" s="1"/>
  <c r="G1112" s="1"/>
  <c r="F2"/>
  <c r="A2" s="1"/>
  <c r="G2"/>
  <c r="H2"/>
  <c r="I2"/>
  <c r="J2"/>
  <c r="F3"/>
  <c r="A3" s="1"/>
  <c r="G3"/>
  <c r="H3"/>
  <c r="I3"/>
  <c r="J3"/>
  <c r="F11"/>
  <c r="A11" s="1"/>
  <c r="G11"/>
  <c r="H11"/>
  <c r="I11"/>
  <c r="J11"/>
  <c r="F20"/>
  <c r="A20" s="1"/>
  <c r="G20"/>
  <c r="H20"/>
  <c r="I20"/>
  <c r="J20"/>
  <c r="F6"/>
  <c r="A6" s="1"/>
  <c r="G6"/>
  <c r="H6"/>
  <c r="I6"/>
  <c r="J6"/>
  <c r="F10"/>
  <c r="A10" s="1"/>
  <c r="G10"/>
  <c r="H10"/>
  <c r="I10"/>
  <c r="J10"/>
  <c r="F9"/>
  <c r="A9" s="1"/>
  <c r="G9"/>
  <c r="H9"/>
  <c r="I9"/>
  <c r="J9"/>
  <c r="F16"/>
  <c r="A16" s="1"/>
  <c r="G16"/>
  <c r="H16"/>
  <c r="I16"/>
  <c r="J16"/>
  <c r="F15"/>
  <c r="A15" s="1"/>
  <c r="G15"/>
  <c r="H15"/>
  <c r="I15"/>
  <c r="J15"/>
  <c r="F21"/>
  <c r="A21" s="1"/>
  <c r="G21"/>
  <c r="H21"/>
  <c r="I21"/>
  <c r="J21"/>
  <c r="F7"/>
  <c r="A7" s="1"/>
  <c r="G7"/>
  <c r="H7"/>
  <c r="I7"/>
  <c r="J7"/>
  <c r="F14"/>
  <c r="A14" s="1"/>
  <c r="G14"/>
  <c r="H14"/>
  <c r="I14"/>
  <c r="J14"/>
  <c r="F8"/>
  <c r="A8" s="1"/>
  <c r="G8"/>
  <c r="H8"/>
  <c r="I8"/>
  <c r="J8"/>
  <c r="F19"/>
  <c r="A19" s="1"/>
  <c r="G19"/>
  <c r="H19"/>
  <c r="I19"/>
  <c r="J19"/>
  <c r="F13"/>
  <c r="A13" s="1"/>
  <c r="G13"/>
  <c r="H13"/>
  <c r="I13"/>
  <c r="J13"/>
  <c r="F5"/>
  <c r="A5" s="1"/>
  <c r="G5"/>
  <c r="H5"/>
  <c r="I5"/>
  <c r="J5"/>
  <c r="F12"/>
  <c r="G12"/>
  <c r="H1101" s="1"/>
  <c r="F1113" s="1"/>
  <c r="H12"/>
  <c r="I12"/>
  <c r="J12"/>
  <c r="K1101" s="1"/>
  <c r="G1113" s="1"/>
  <c r="F4"/>
  <c r="A4" s="1"/>
  <c r="G4"/>
  <c r="H4"/>
  <c r="I4"/>
  <c r="J4"/>
  <c r="F4" i="51"/>
  <c r="A4" s="1"/>
  <c r="G4"/>
  <c r="H4"/>
  <c r="I4"/>
  <c r="J4"/>
  <c r="F2"/>
  <c r="G2"/>
  <c r="H2"/>
  <c r="I2"/>
  <c r="J2"/>
  <c r="K1092" s="1"/>
  <c r="G1111" s="1"/>
  <c r="F6" i="50"/>
  <c r="A6" s="1"/>
  <c r="G6"/>
  <c r="H6"/>
  <c r="I6"/>
  <c r="J6"/>
  <c r="F16"/>
  <c r="A16" s="1"/>
  <c r="G16"/>
  <c r="H16"/>
  <c r="I16"/>
  <c r="J16"/>
  <c r="F31"/>
  <c r="A31" s="1"/>
  <c r="G31"/>
  <c r="H31"/>
  <c r="I31"/>
  <c r="J31"/>
  <c r="F3"/>
  <c r="A3" s="1"/>
  <c r="G3"/>
  <c r="H3"/>
  <c r="I3"/>
  <c r="J3"/>
  <c r="F25"/>
  <c r="A25" s="1"/>
  <c r="G25"/>
  <c r="H25"/>
  <c r="I25"/>
  <c r="J25"/>
  <c r="F14"/>
  <c r="A14" s="1"/>
  <c r="G14"/>
  <c r="H14"/>
  <c r="I14"/>
  <c r="J14"/>
  <c r="F9"/>
  <c r="A9" s="1"/>
  <c r="G9"/>
  <c r="H9"/>
  <c r="I9"/>
  <c r="J9"/>
  <c r="F12"/>
  <c r="A12" s="1"/>
  <c r="G12"/>
  <c r="H12"/>
  <c r="I12"/>
  <c r="J12"/>
  <c r="F7"/>
  <c r="A7" s="1"/>
  <c r="G7"/>
  <c r="H7"/>
  <c r="I7"/>
  <c r="J7"/>
  <c r="F15"/>
  <c r="A15" s="1"/>
  <c r="G15"/>
  <c r="H15"/>
  <c r="I15"/>
  <c r="J15"/>
  <c r="F8"/>
  <c r="A8" s="1"/>
  <c r="G8"/>
  <c r="H8"/>
  <c r="I8"/>
  <c r="J8"/>
  <c r="F17"/>
  <c r="A17" s="1"/>
  <c r="G17"/>
  <c r="H17"/>
  <c r="I17"/>
  <c r="J17"/>
  <c r="F10"/>
  <c r="A10" s="1"/>
  <c r="G10"/>
  <c r="H10"/>
  <c r="I10"/>
  <c r="J10"/>
  <c r="F26"/>
  <c r="A26" s="1"/>
  <c r="G26"/>
  <c r="H26"/>
  <c r="I26"/>
  <c r="J26"/>
  <c r="F24"/>
  <c r="A24" s="1"/>
  <c r="G24"/>
  <c r="H24"/>
  <c r="I24"/>
  <c r="J24"/>
  <c r="F27"/>
  <c r="A27" s="1"/>
  <c r="G27"/>
  <c r="H27"/>
  <c r="I27"/>
  <c r="J27"/>
  <c r="F11"/>
  <c r="A11" s="1"/>
  <c r="G11"/>
  <c r="H11"/>
  <c r="I11"/>
  <c r="J11"/>
  <c r="F28"/>
  <c r="A28" s="1"/>
  <c r="G28"/>
  <c r="H28"/>
  <c r="I28"/>
  <c r="J28"/>
  <c r="F29"/>
  <c r="G29"/>
  <c r="H1098" s="1"/>
  <c r="F1113" s="1"/>
  <c r="H29"/>
  <c r="I29"/>
  <c r="J29"/>
  <c r="K1098" s="1"/>
  <c r="G1113" s="1"/>
  <c r="F2"/>
  <c r="A2" s="1"/>
  <c r="G2"/>
  <c r="H2"/>
  <c r="I2"/>
  <c r="J2"/>
  <c r="F13"/>
  <c r="A13" s="1"/>
  <c r="G13"/>
  <c r="H13"/>
  <c r="I13"/>
  <c r="J13"/>
  <c r="F22"/>
  <c r="A22" s="1"/>
  <c r="G22"/>
  <c r="H22"/>
  <c r="I22"/>
  <c r="J22"/>
  <c r="F23"/>
  <c r="A23" s="1"/>
  <c r="G23"/>
  <c r="H23"/>
  <c r="I23"/>
  <c r="J23"/>
  <c r="F33"/>
  <c r="A33" s="1"/>
  <c r="G33"/>
  <c r="H33"/>
  <c r="I33"/>
  <c r="J33"/>
  <c r="F5"/>
  <c r="A5" s="1"/>
  <c r="G5"/>
  <c r="H5"/>
  <c r="I5"/>
  <c r="J5"/>
  <c r="F19"/>
  <c r="A19" s="1"/>
  <c r="G19"/>
  <c r="H19"/>
  <c r="I19"/>
  <c r="J19"/>
  <c r="F4"/>
  <c r="A4" s="1"/>
  <c r="G4"/>
  <c r="H4"/>
  <c r="I4"/>
  <c r="J4"/>
  <c r="F21"/>
  <c r="A21" s="1"/>
  <c r="G21"/>
  <c r="H21"/>
  <c r="I21"/>
  <c r="J21"/>
  <c r="F18"/>
  <c r="A18" s="1"/>
  <c r="G18"/>
  <c r="H18"/>
  <c r="I18"/>
  <c r="J18"/>
  <c r="F32"/>
  <c r="A32" s="1"/>
  <c r="G32"/>
  <c r="H32"/>
  <c r="I32"/>
  <c r="J32"/>
  <c r="F20"/>
  <c r="A20" s="1"/>
  <c r="G20"/>
  <c r="H20"/>
  <c r="I20"/>
  <c r="J20"/>
  <c r="F6" i="49"/>
  <c r="A6" s="1"/>
  <c r="G6"/>
  <c r="H6"/>
  <c r="I6"/>
  <c r="J6"/>
  <c r="F10"/>
  <c r="A10" s="1"/>
  <c r="G10"/>
  <c r="H10"/>
  <c r="I10"/>
  <c r="J10"/>
  <c r="F7"/>
  <c r="A7" s="1"/>
  <c r="G7"/>
  <c r="H7"/>
  <c r="I7"/>
  <c r="J7"/>
  <c r="F8"/>
  <c r="A8" s="1"/>
  <c r="G8"/>
  <c r="H8"/>
  <c r="I8"/>
  <c r="J8"/>
  <c r="F14"/>
  <c r="G14"/>
  <c r="H1101" s="1"/>
  <c r="F1113" s="1"/>
  <c r="H14"/>
  <c r="I14"/>
  <c r="J14"/>
  <c r="K1101" s="1"/>
  <c r="G1113" s="1"/>
  <c r="F15"/>
  <c r="A15" s="1"/>
  <c r="G15"/>
  <c r="H15"/>
  <c r="I15"/>
  <c r="J15"/>
  <c r="F13"/>
  <c r="A13" s="1"/>
  <c r="G13"/>
  <c r="H13"/>
  <c r="I13"/>
  <c r="J13"/>
  <c r="F16"/>
  <c r="A16" s="1"/>
  <c r="G16"/>
  <c r="H16"/>
  <c r="I16"/>
  <c r="J16"/>
  <c r="F11"/>
  <c r="A11" s="1"/>
  <c r="G11"/>
  <c r="H11"/>
  <c r="I11"/>
  <c r="J11"/>
  <c r="F9"/>
  <c r="A9" s="1"/>
  <c r="G9"/>
  <c r="H9"/>
  <c r="I9"/>
  <c r="J9"/>
  <c r="F12"/>
  <c r="A12" s="1"/>
  <c r="G12"/>
  <c r="H12"/>
  <c r="I12"/>
  <c r="J12"/>
  <c r="F4"/>
  <c r="A4" s="1"/>
  <c r="G4"/>
  <c r="H4"/>
  <c r="I4"/>
  <c r="J4"/>
  <c r="F3"/>
  <c r="A3" s="1"/>
  <c r="G3"/>
  <c r="H3"/>
  <c r="I3"/>
  <c r="J3"/>
  <c r="F2"/>
  <c r="G2"/>
  <c r="H2"/>
  <c r="I2"/>
  <c r="J2"/>
  <c r="F7" i="48"/>
  <c r="A7" s="1"/>
  <c r="G7"/>
  <c r="H7"/>
  <c r="I7"/>
  <c r="J7"/>
  <c r="F13"/>
  <c r="A13" s="1"/>
  <c r="G13"/>
  <c r="H13"/>
  <c r="I13"/>
  <c r="J13"/>
  <c r="F4"/>
  <c r="G4"/>
  <c r="H4"/>
  <c r="I4"/>
  <c r="J4"/>
  <c r="F6"/>
  <c r="A6" s="1"/>
  <c r="G6"/>
  <c r="H6"/>
  <c r="I6"/>
  <c r="J6"/>
  <c r="F12"/>
  <c r="A12" s="1"/>
  <c r="G12"/>
  <c r="H12"/>
  <c r="I12"/>
  <c r="J12"/>
  <c r="F9"/>
  <c r="A9" s="1"/>
  <c r="G9"/>
  <c r="H9"/>
  <c r="I9"/>
  <c r="J9"/>
  <c r="F10"/>
  <c r="A10" s="1"/>
  <c r="G10"/>
  <c r="H10"/>
  <c r="I10"/>
  <c r="J10"/>
  <c r="F8"/>
  <c r="A8" s="1"/>
  <c r="G8"/>
  <c r="H8"/>
  <c r="I8"/>
  <c r="J8"/>
  <c r="F16"/>
  <c r="A16" s="1"/>
  <c r="G16"/>
  <c r="H16"/>
  <c r="I16"/>
  <c r="J16"/>
  <c r="F15"/>
  <c r="A15" s="1"/>
  <c r="G15"/>
  <c r="H15"/>
  <c r="I15"/>
  <c r="J15"/>
  <c r="F5"/>
  <c r="A5" s="1"/>
  <c r="G5"/>
  <c r="H5"/>
  <c r="I5"/>
  <c r="J5"/>
  <c r="F11"/>
  <c r="A11" s="1"/>
  <c r="G11"/>
  <c r="H11"/>
  <c r="I11"/>
  <c r="J11"/>
  <c r="F3"/>
  <c r="A3" s="1"/>
  <c r="G3"/>
  <c r="H3"/>
  <c r="I3"/>
  <c r="J3"/>
  <c r="F14"/>
  <c r="A14" s="1"/>
  <c r="G14"/>
  <c r="H14"/>
  <c r="I14"/>
  <c r="J14"/>
  <c r="F6" i="47"/>
  <c r="A6" s="1"/>
  <c r="G6"/>
  <c r="H6"/>
  <c r="I6"/>
  <c r="J6"/>
  <c r="F9"/>
  <c r="A9" s="1"/>
  <c r="G9"/>
  <c r="H9"/>
  <c r="I9"/>
  <c r="J9"/>
  <c r="F7"/>
  <c r="A7" s="1"/>
  <c r="G7"/>
  <c r="H7"/>
  <c r="I7"/>
  <c r="J7"/>
  <c r="F8"/>
  <c r="A8" s="1"/>
  <c r="G8"/>
  <c r="H8"/>
  <c r="I8"/>
  <c r="J8"/>
  <c r="F10"/>
  <c r="A10" s="1"/>
  <c r="G10"/>
  <c r="H10"/>
  <c r="I10"/>
  <c r="J10"/>
  <c r="F5"/>
  <c r="A5" s="1"/>
  <c r="G5"/>
  <c r="H5"/>
  <c r="I5"/>
  <c r="J5"/>
  <c r="F4"/>
  <c r="G4"/>
  <c r="H1101" s="1"/>
  <c r="F1112" s="1"/>
  <c r="H4"/>
  <c r="I4"/>
  <c r="J4"/>
  <c r="K1101" s="1"/>
  <c r="G1112" s="1"/>
  <c r="F3"/>
  <c r="A3" s="1"/>
  <c r="G3"/>
  <c r="H3"/>
  <c r="I3"/>
  <c r="J3"/>
  <c r="F11"/>
  <c r="A11" s="1"/>
  <c r="G11"/>
  <c r="H11"/>
  <c r="I11"/>
  <c r="J11"/>
  <c r="F12" i="46"/>
  <c r="G12"/>
  <c r="H1108" s="1"/>
  <c r="F1112" s="1"/>
  <c r="H12"/>
  <c r="I12"/>
  <c r="J12"/>
  <c r="K1108" s="1"/>
  <c r="G1112" s="1"/>
  <c r="F13"/>
  <c r="A13" s="1"/>
  <c r="G13"/>
  <c r="H13"/>
  <c r="I13"/>
  <c r="J13"/>
  <c r="F15"/>
  <c r="A15" s="1"/>
  <c r="G15"/>
  <c r="H15"/>
  <c r="I15"/>
  <c r="J15"/>
  <c r="F5"/>
  <c r="A5" s="1"/>
  <c r="G5"/>
  <c r="H5"/>
  <c r="I5"/>
  <c r="J5"/>
  <c r="F14"/>
  <c r="A14" s="1"/>
  <c r="G14"/>
  <c r="H14"/>
  <c r="I14"/>
  <c r="J14"/>
  <c r="F2"/>
  <c r="A2" s="1"/>
  <c r="G2"/>
  <c r="H2"/>
  <c r="I2"/>
  <c r="J2"/>
  <c r="F8"/>
  <c r="A8" s="1"/>
  <c r="G8"/>
  <c r="H8"/>
  <c r="I8"/>
  <c r="J8"/>
  <c r="F11"/>
  <c r="A11" s="1"/>
  <c r="G11"/>
  <c r="H11"/>
  <c r="I11"/>
  <c r="J11"/>
  <c r="F6"/>
  <c r="A6" s="1"/>
  <c r="G6"/>
  <c r="H6"/>
  <c r="I6"/>
  <c r="J6"/>
  <c r="F7"/>
  <c r="A7" s="1"/>
  <c r="G7"/>
  <c r="H7"/>
  <c r="I7"/>
  <c r="J7"/>
  <c r="F4"/>
  <c r="A4" s="1"/>
  <c r="G4"/>
  <c r="H4"/>
  <c r="I4"/>
  <c r="J4"/>
  <c r="F3"/>
  <c r="A3" s="1"/>
  <c r="G3"/>
  <c r="H3"/>
  <c r="I3"/>
  <c r="J3"/>
  <c r="F9"/>
  <c r="A9" s="1"/>
  <c r="G9"/>
  <c r="H9"/>
  <c r="I9"/>
  <c r="J9"/>
  <c r="F10"/>
  <c r="A10" s="1"/>
  <c r="G10"/>
  <c r="H10"/>
  <c r="I10"/>
  <c r="J10"/>
  <c r="F22" i="44"/>
  <c r="A22" s="1"/>
  <c r="G22"/>
  <c r="H22"/>
  <c r="I22"/>
  <c r="J22"/>
  <c r="F18"/>
  <c r="A18" s="1"/>
  <c r="G18"/>
  <c r="H18"/>
  <c r="I18"/>
  <c r="J18"/>
  <c r="F9"/>
  <c r="A9" s="1"/>
  <c r="G9"/>
  <c r="H9"/>
  <c r="I9"/>
  <c r="J9"/>
  <c r="F3"/>
  <c r="A3" s="1"/>
  <c r="G3"/>
  <c r="H3"/>
  <c r="I3"/>
  <c r="J3"/>
  <c r="F10"/>
  <c r="G10"/>
  <c r="H1098" s="1"/>
  <c r="F1113" s="1"/>
  <c r="H10"/>
  <c r="I10"/>
  <c r="J10"/>
  <c r="K1098" s="1"/>
  <c r="G1113" s="1"/>
  <c r="F6"/>
  <c r="A6" s="1"/>
  <c r="G6"/>
  <c r="H6"/>
  <c r="I6"/>
  <c r="J6"/>
  <c r="F19"/>
  <c r="A19" s="1"/>
  <c r="G19"/>
  <c r="H19"/>
  <c r="I19"/>
  <c r="J19"/>
  <c r="F2"/>
  <c r="A2" s="1"/>
  <c r="G2"/>
  <c r="H2"/>
  <c r="I2"/>
  <c r="J2"/>
  <c r="F5"/>
  <c r="A5" s="1"/>
  <c r="G5"/>
  <c r="H5"/>
  <c r="I5"/>
  <c r="J5"/>
  <c r="F23"/>
  <c r="A23" s="1"/>
  <c r="G23"/>
  <c r="H23"/>
  <c r="I23"/>
  <c r="J23"/>
  <c r="F24"/>
  <c r="A24" s="1"/>
  <c r="G24"/>
  <c r="H24"/>
  <c r="I24"/>
  <c r="J24"/>
  <c r="F13"/>
  <c r="A13" s="1"/>
  <c r="G13"/>
  <c r="H13"/>
  <c r="I13"/>
  <c r="J13"/>
  <c r="F27"/>
  <c r="A27" s="1"/>
  <c r="G27"/>
  <c r="H27"/>
  <c r="I27"/>
  <c r="J27"/>
  <c r="F21"/>
  <c r="A21" s="1"/>
  <c r="G21"/>
  <c r="H21"/>
  <c r="I21"/>
  <c r="J21"/>
  <c r="F4"/>
  <c r="A4" s="1"/>
  <c r="G4"/>
  <c r="H4"/>
  <c r="I4"/>
  <c r="J4"/>
  <c r="F12"/>
  <c r="A12" s="1"/>
  <c r="G12"/>
  <c r="H12"/>
  <c r="I12"/>
  <c r="J12"/>
  <c r="F20"/>
  <c r="A20" s="1"/>
  <c r="G20"/>
  <c r="H20"/>
  <c r="I20"/>
  <c r="J20"/>
  <c r="F7"/>
  <c r="A7" s="1"/>
  <c r="G7"/>
  <c r="H7"/>
  <c r="I7"/>
  <c r="J7"/>
  <c r="F26"/>
  <c r="A26" s="1"/>
  <c r="G26"/>
  <c r="H26"/>
  <c r="I26"/>
  <c r="J26"/>
  <c r="F14"/>
  <c r="G14"/>
  <c r="H1105" s="1"/>
  <c r="F1115" s="1"/>
  <c r="H14"/>
  <c r="I14"/>
  <c r="J14"/>
  <c r="K1105" s="1"/>
  <c r="G1115" s="1"/>
  <c r="F8"/>
  <c r="A8" s="1"/>
  <c r="G8"/>
  <c r="H8"/>
  <c r="I8"/>
  <c r="J8"/>
  <c r="F15"/>
  <c r="A15" s="1"/>
  <c r="G15"/>
  <c r="H15"/>
  <c r="I15"/>
  <c r="J15"/>
  <c r="F17"/>
  <c r="A17" s="1"/>
  <c r="G17"/>
  <c r="H17"/>
  <c r="I17"/>
  <c r="J17"/>
  <c r="F16"/>
  <c r="G16"/>
  <c r="H1095" s="1"/>
  <c r="F1112" s="1"/>
  <c r="H16"/>
  <c r="I16"/>
  <c r="J16"/>
  <c r="K1095" s="1"/>
  <c r="G1112" s="1"/>
  <c r="F11"/>
  <c r="G11"/>
  <c r="H1108" s="1"/>
  <c r="F1116" s="1"/>
  <c r="H11"/>
  <c r="I11"/>
  <c r="J11"/>
  <c r="K1108" s="1"/>
  <c r="G1116" s="1"/>
  <c r="F24" i="43"/>
  <c r="A24" s="1"/>
  <c r="G24"/>
  <c r="H24"/>
  <c r="I24"/>
  <c r="J24"/>
  <c r="F26"/>
  <c r="A26" s="1"/>
  <c r="G26"/>
  <c r="H26"/>
  <c r="I26"/>
  <c r="J26"/>
  <c r="F3"/>
  <c r="A3" s="1"/>
  <c r="G3"/>
  <c r="H3"/>
  <c r="I3"/>
  <c r="J3"/>
  <c r="F20"/>
  <c r="A20" s="1"/>
  <c r="G20"/>
  <c r="H20"/>
  <c r="I20"/>
  <c r="J20"/>
  <c r="F15"/>
  <c r="A15" s="1"/>
  <c r="G15"/>
  <c r="H15"/>
  <c r="I15"/>
  <c r="J15"/>
  <c r="F25"/>
  <c r="A25" s="1"/>
  <c r="G25"/>
  <c r="H25"/>
  <c r="I25"/>
  <c r="J25"/>
  <c r="F13"/>
  <c r="A13" s="1"/>
  <c r="G13"/>
  <c r="H13"/>
  <c r="I13"/>
  <c r="J13"/>
  <c r="F16"/>
  <c r="A16" s="1"/>
  <c r="G16"/>
  <c r="H16"/>
  <c r="I16"/>
  <c r="J16"/>
  <c r="F28"/>
  <c r="A28" s="1"/>
  <c r="G28"/>
  <c r="H28"/>
  <c r="I28"/>
  <c r="J28"/>
  <c r="F12"/>
  <c r="A12" s="1"/>
  <c r="G12"/>
  <c r="H12"/>
  <c r="I12"/>
  <c r="J12"/>
  <c r="F19"/>
  <c r="A19" s="1"/>
  <c r="G19"/>
  <c r="H19"/>
  <c r="I19"/>
  <c r="J19"/>
  <c r="F4"/>
  <c r="A4" s="1"/>
  <c r="G4"/>
  <c r="H4"/>
  <c r="I4"/>
  <c r="J4"/>
  <c r="F6"/>
  <c r="A6" s="1"/>
  <c r="G6"/>
  <c r="H6"/>
  <c r="I6"/>
  <c r="J6"/>
  <c r="F18"/>
  <c r="A18" s="1"/>
  <c r="G18"/>
  <c r="H18"/>
  <c r="I18"/>
  <c r="J18"/>
  <c r="F17"/>
  <c r="A17" s="1"/>
  <c r="G17"/>
  <c r="H17"/>
  <c r="I17"/>
  <c r="J17"/>
  <c r="F7"/>
  <c r="A7" s="1"/>
  <c r="G7"/>
  <c r="H7"/>
  <c r="I7"/>
  <c r="J7"/>
  <c r="F14"/>
  <c r="A14" s="1"/>
  <c r="G14"/>
  <c r="H14"/>
  <c r="I14"/>
  <c r="J14"/>
  <c r="F8"/>
  <c r="A8" s="1"/>
  <c r="G8"/>
  <c r="H8"/>
  <c r="I8"/>
  <c r="J8"/>
  <c r="F5"/>
  <c r="A5" s="1"/>
  <c r="G5"/>
  <c r="H5"/>
  <c r="I5"/>
  <c r="J5"/>
  <c r="F27"/>
  <c r="A27" s="1"/>
  <c r="G27"/>
  <c r="H27"/>
  <c r="I27"/>
  <c r="J27"/>
  <c r="F9"/>
  <c r="A9" s="1"/>
  <c r="G9"/>
  <c r="H9"/>
  <c r="I9"/>
  <c r="J9"/>
  <c r="F21"/>
  <c r="A21" s="1"/>
  <c r="G21"/>
  <c r="H21"/>
  <c r="I21"/>
  <c r="J21"/>
  <c r="F22"/>
  <c r="A22" s="1"/>
  <c r="G22"/>
  <c r="H22"/>
  <c r="I22"/>
  <c r="J22"/>
  <c r="F2"/>
  <c r="A2" s="1"/>
  <c r="G2"/>
  <c r="H2"/>
  <c r="I2"/>
  <c r="J2"/>
  <c r="F10"/>
  <c r="A10" s="1"/>
  <c r="G10"/>
  <c r="H10"/>
  <c r="I10"/>
  <c r="J10"/>
  <c r="F11"/>
  <c r="G11"/>
  <c r="H1095" s="1"/>
  <c r="F1112" s="1"/>
  <c r="H11"/>
  <c r="I11"/>
  <c r="J11"/>
  <c r="K1095" s="1"/>
  <c r="G1112" s="1"/>
  <c r="F13" i="42"/>
  <c r="A13" s="1"/>
  <c r="G13"/>
  <c r="H13"/>
  <c r="I13"/>
  <c r="J13"/>
  <c r="F12"/>
  <c r="A12" s="1"/>
  <c r="G12"/>
  <c r="H12"/>
  <c r="I12"/>
  <c r="J12"/>
  <c r="F16"/>
  <c r="A16" s="1"/>
  <c r="G16"/>
  <c r="H16"/>
  <c r="I16"/>
  <c r="J16"/>
  <c r="F3"/>
  <c r="A3" s="1"/>
  <c r="G3"/>
  <c r="H3"/>
  <c r="I3"/>
  <c r="J3"/>
  <c r="F2"/>
  <c r="A2" s="1"/>
  <c r="G2"/>
  <c r="H2"/>
  <c r="I2"/>
  <c r="J2"/>
  <c r="F6"/>
  <c r="A6" s="1"/>
  <c r="G6"/>
  <c r="H6"/>
  <c r="I6"/>
  <c r="J6"/>
  <c r="F8"/>
  <c r="A8" s="1"/>
  <c r="G8"/>
  <c r="H8"/>
  <c r="I8"/>
  <c r="J8"/>
  <c r="F5"/>
  <c r="A5" s="1"/>
  <c r="G5"/>
  <c r="H5"/>
  <c r="I5"/>
  <c r="J5"/>
  <c r="F15"/>
  <c r="A15" s="1"/>
  <c r="G15"/>
  <c r="H15"/>
  <c r="I15"/>
  <c r="J15"/>
  <c r="F10"/>
  <c r="A10" s="1"/>
  <c r="G10"/>
  <c r="H10"/>
  <c r="I10"/>
  <c r="J10"/>
  <c r="F9"/>
  <c r="A9" s="1"/>
  <c r="G9"/>
  <c r="H9"/>
  <c r="I9"/>
  <c r="J9"/>
  <c r="F4"/>
  <c r="A4" s="1"/>
  <c r="G4"/>
  <c r="H4"/>
  <c r="I4"/>
  <c r="J4"/>
  <c r="F17"/>
  <c r="A17" s="1"/>
  <c r="G17"/>
  <c r="H17"/>
  <c r="I17"/>
  <c r="J17"/>
  <c r="F7"/>
  <c r="A7" s="1"/>
  <c r="G7"/>
  <c r="H7"/>
  <c r="I7"/>
  <c r="J7"/>
  <c r="F11"/>
  <c r="A11" s="1"/>
  <c r="G11"/>
  <c r="H11"/>
  <c r="I11"/>
  <c r="J11"/>
  <c r="F14"/>
  <c r="A14" s="1"/>
  <c r="G14"/>
  <c r="H14"/>
  <c r="I14"/>
  <c r="J14"/>
  <c r="F3" i="41"/>
  <c r="A3" s="1"/>
  <c r="G3"/>
  <c r="H3"/>
  <c r="I3"/>
  <c r="J3"/>
  <c r="F10"/>
  <c r="A10" s="1"/>
  <c r="G10"/>
  <c r="H10"/>
  <c r="I10"/>
  <c r="J10"/>
  <c r="F14"/>
  <c r="A14" s="1"/>
  <c r="G14"/>
  <c r="H14"/>
  <c r="I14"/>
  <c r="J14"/>
  <c r="F5"/>
  <c r="A5" s="1"/>
  <c r="G5"/>
  <c r="H5"/>
  <c r="I5"/>
  <c r="J5"/>
  <c r="F7"/>
  <c r="A7" s="1"/>
  <c r="G7"/>
  <c r="H7"/>
  <c r="I7"/>
  <c r="J7"/>
  <c r="F17"/>
  <c r="A17" s="1"/>
  <c r="G17"/>
  <c r="H17"/>
  <c r="I17"/>
  <c r="J17"/>
  <c r="F20"/>
  <c r="A20" s="1"/>
  <c r="G20"/>
  <c r="H20"/>
  <c r="I20"/>
  <c r="J20"/>
  <c r="F4"/>
  <c r="G4"/>
  <c r="H1095" s="1"/>
  <c r="F1112" s="1"/>
  <c r="H4"/>
  <c r="I4"/>
  <c r="J4"/>
  <c r="K1095" s="1"/>
  <c r="G1112" s="1"/>
  <c r="F12"/>
  <c r="A12" s="1"/>
  <c r="G12"/>
  <c r="H12"/>
  <c r="I12"/>
  <c r="J12"/>
  <c r="F19"/>
  <c r="A19" s="1"/>
  <c r="G19"/>
  <c r="H19"/>
  <c r="I19"/>
  <c r="J19"/>
  <c r="F15"/>
  <c r="A15" s="1"/>
  <c r="G15"/>
  <c r="H15"/>
  <c r="I15"/>
  <c r="J15"/>
  <c r="F13"/>
  <c r="A13" s="1"/>
  <c r="G13"/>
  <c r="H13"/>
  <c r="I13"/>
  <c r="J13"/>
  <c r="F8"/>
  <c r="A8" s="1"/>
  <c r="G8"/>
  <c r="H8"/>
  <c r="I8"/>
  <c r="J8"/>
  <c r="F9"/>
  <c r="A9" s="1"/>
  <c r="G9"/>
  <c r="H9"/>
  <c r="I9"/>
  <c r="J9"/>
  <c r="F6"/>
  <c r="A6" s="1"/>
  <c r="G6"/>
  <c r="H6"/>
  <c r="I6"/>
  <c r="J6"/>
  <c r="F2"/>
  <c r="A2" s="1"/>
  <c r="G2"/>
  <c r="H2"/>
  <c r="I2"/>
  <c r="J2"/>
  <c r="F11"/>
  <c r="A11" s="1"/>
  <c r="G11"/>
  <c r="H11"/>
  <c r="I11"/>
  <c r="J11"/>
  <c r="F18"/>
  <c r="G18"/>
  <c r="H1108" s="1"/>
  <c r="F1114" s="1"/>
  <c r="H18"/>
  <c r="I18"/>
  <c r="J18"/>
  <c r="K1108" s="1"/>
  <c r="G1114" s="1"/>
  <c r="F11" i="40"/>
  <c r="A11" s="1"/>
  <c r="G11"/>
  <c r="H11"/>
  <c r="I11"/>
  <c r="J11"/>
  <c r="F3"/>
  <c r="A3" s="1"/>
  <c r="G3"/>
  <c r="H3"/>
  <c r="I3"/>
  <c r="J3"/>
  <c r="F13"/>
  <c r="A13" s="1"/>
  <c r="G13"/>
  <c r="H13"/>
  <c r="I13"/>
  <c r="J13"/>
  <c r="F10"/>
  <c r="A10" s="1"/>
  <c r="G10"/>
  <c r="H10"/>
  <c r="I10"/>
  <c r="J10"/>
  <c r="F7"/>
  <c r="A7" s="1"/>
  <c r="G7"/>
  <c r="H7"/>
  <c r="I7"/>
  <c r="J7"/>
  <c r="F2"/>
  <c r="A2" s="1"/>
  <c r="G2"/>
  <c r="H2"/>
  <c r="I2"/>
  <c r="J2"/>
  <c r="F9"/>
  <c r="A9" s="1"/>
  <c r="G9"/>
  <c r="H9"/>
  <c r="I9"/>
  <c r="J9"/>
  <c r="F8"/>
  <c r="A8" s="1"/>
  <c r="G8"/>
  <c r="H8"/>
  <c r="I8"/>
  <c r="J8"/>
  <c r="F4"/>
  <c r="A4" s="1"/>
  <c r="G4"/>
  <c r="H4"/>
  <c r="I4"/>
  <c r="J4"/>
  <c r="F5"/>
  <c r="A5" s="1"/>
  <c r="G5"/>
  <c r="H5"/>
  <c r="I5"/>
  <c r="J5"/>
  <c r="F6"/>
  <c r="A6" s="1"/>
  <c r="G6"/>
  <c r="H6"/>
  <c r="I6"/>
  <c r="J6"/>
  <c r="F14" i="39"/>
  <c r="A14" s="1"/>
  <c r="G14"/>
  <c r="H14"/>
  <c r="I14"/>
  <c r="J14"/>
  <c r="F28"/>
  <c r="A28" s="1"/>
  <c r="G28"/>
  <c r="H28"/>
  <c r="I28"/>
  <c r="J28"/>
  <c r="F2"/>
  <c r="A2" s="1"/>
  <c r="G2"/>
  <c r="H2"/>
  <c r="I2"/>
  <c r="J2"/>
  <c r="F13"/>
  <c r="A13" s="1"/>
  <c r="G13"/>
  <c r="H13"/>
  <c r="I13"/>
  <c r="J13"/>
  <c r="F25"/>
  <c r="A25" s="1"/>
  <c r="G25"/>
  <c r="H25"/>
  <c r="I25"/>
  <c r="J25"/>
  <c r="F4"/>
  <c r="A4" s="1"/>
  <c r="G4"/>
  <c r="H4"/>
  <c r="I4"/>
  <c r="J4"/>
  <c r="F26"/>
  <c r="A26" s="1"/>
  <c r="G26"/>
  <c r="H26"/>
  <c r="I26"/>
  <c r="J26"/>
  <c r="F12"/>
  <c r="A12" s="1"/>
  <c r="G12"/>
  <c r="H12"/>
  <c r="I12"/>
  <c r="J12"/>
  <c r="F20"/>
  <c r="A20" s="1"/>
  <c r="G20"/>
  <c r="H20"/>
  <c r="I20"/>
  <c r="J20"/>
  <c r="F16"/>
  <c r="A16" s="1"/>
  <c r="G16"/>
  <c r="H16"/>
  <c r="I16"/>
  <c r="J16"/>
  <c r="F5"/>
  <c r="A5" s="1"/>
  <c r="G5"/>
  <c r="H5"/>
  <c r="I5"/>
  <c r="J5"/>
  <c r="F15"/>
  <c r="A15" s="1"/>
  <c r="G15"/>
  <c r="H15"/>
  <c r="I15"/>
  <c r="J15"/>
  <c r="F21"/>
  <c r="A21" s="1"/>
  <c r="G21"/>
  <c r="H21"/>
  <c r="I21"/>
  <c r="J21"/>
  <c r="F7"/>
  <c r="A7" s="1"/>
  <c r="G7"/>
  <c r="H7"/>
  <c r="I7"/>
  <c r="J7"/>
  <c r="F24"/>
  <c r="A24" s="1"/>
  <c r="G24"/>
  <c r="H24"/>
  <c r="I24"/>
  <c r="J24"/>
  <c r="F11"/>
  <c r="A11" s="1"/>
  <c r="G11"/>
  <c r="H11"/>
  <c r="I11"/>
  <c r="J11"/>
  <c r="F9"/>
  <c r="A9" s="1"/>
  <c r="G9"/>
  <c r="H9"/>
  <c r="I9"/>
  <c r="J9"/>
  <c r="F17"/>
  <c r="A17" s="1"/>
  <c r="G17"/>
  <c r="H17"/>
  <c r="I17"/>
  <c r="J17"/>
  <c r="F30"/>
  <c r="A30" s="1"/>
  <c r="G30"/>
  <c r="H30"/>
  <c r="I30"/>
  <c r="J30"/>
  <c r="F27"/>
  <c r="A27" s="1"/>
  <c r="G27"/>
  <c r="H27"/>
  <c r="I27"/>
  <c r="J27"/>
  <c r="F22"/>
  <c r="A22" s="1"/>
  <c r="G22"/>
  <c r="H22"/>
  <c r="I22"/>
  <c r="J22"/>
  <c r="F29"/>
  <c r="A29" s="1"/>
  <c r="G29"/>
  <c r="H29"/>
  <c r="I29"/>
  <c r="J29"/>
  <c r="F8"/>
  <c r="A8" s="1"/>
  <c r="G8"/>
  <c r="H8"/>
  <c r="I8"/>
  <c r="J8"/>
  <c r="F10"/>
  <c r="G10"/>
  <c r="H1095" s="1"/>
  <c r="F1112" s="1"/>
  <c r="H10"/>
  <c r="I10"/>
  <c r="J10"/>
  <c r="K1095" s="1"/>
  <c r="G1112" s="1"/>
  <c r="F23"/>
  <c r="A23" s="1"/>
  <c r="G23"/>
  <c r="H23"/>
  <c r="I23"/>
  <c r="J23"/>
  <c r="F3"/>
  <c r="A3" s="1"/>
  <c r="G3"/>
  <c r="H3"/>
  <c r="I3"/>
  <c r="J3"/>
  <c r="F18"/>
  <c r="G18"/>
  <c r="H1108" s="1"/>
  <c r="F1114" s="1"/>
  <c r="H18"/>
  <c r="I18"/>
  <c r="J18"/>
  <c r="K1108" s="1"/>
  <c r="G1114" s="1"/>
  <c r="F19"/>
  <c r="A19" s="1"/>
  <c r="G19"/>
  <c r="H19"/>
  <c r="I19"/>
  <c r="J19"/>
  <c r="F44" i="38"/>
  <c r="A44" s="1"/>
  <c r="G44"/>
  <c r="H44"/>
  <c r="I44"/>
  <c r="J44"/>
  <c r="F19"/>
  <c r="A19" s="1"/>
  <c r="G19"/>
  <c r="H19"/>
  <c r="I19"/>
  <c r="J19"/>
  <c r="F55"/>
  <c r="A55" s="1"/>
  <c r="G55"/>
  <c r="H55"/>
  <c r="I55"/>
  <c r="J55"/>
  <c r="F20"/>
  <c r="A20" s="1"/>
  <c r="G20"/>
  <c r="H20"/>
  <c r="I20"/>
  <c r="J20"/>
  <c r="F43"/>
  <c r="A43" s="1"/>
  <c r="G43"/>
  <c r="H43"/>
  <c r="I43"/>
  <c r="J43"/>
  <c r="F10"/>
  <c r="A10" s="1"/>
  <c r="G10"/>
  <c r="H10"/>
  <c r="I10"/>
  <c r="J10"/>
  <c r="F13"/>
  <c r="A13" s="1"/>
  <c r="G13"/>
  <c r="H13"/>
  <c r="I13"/>
  <c r="J13"/>
  <c r="F22"/>
  <c r="A22" s="1"/>
  <c r="G22"/>
  <c r="H22"/>
  <c r="I22"/>
  <c r="J22"/>
  <c r="F35"/>
  <c r="A35" s="1"/>
  <c r="G35"/>
  <c r="H35"/>
  <c r="I35"/>
  <c r="J35"/>
  <c r="F62"/>
  <c r="A62" s="1"/>
  <c r="G62"/>
  <c r="H62"/>
  <c r="I62"/>
  <c r="J62"/>
  <c r="F5"/>
  <c r="A5" s="1"/>
  <c r="G5"/>
  <c r="H5"/>
  <c r="I5"/>
  <c r="J5"/>
  <c r="F40"/>
  <c r="A40" s="1"/>
  <c r="G40"/>
  <c r="H40"/>
  <c r="I40"/>
  <c r="J40"/>
  <c r="F3"/>
  <c r="A3" s="1"/>
  <c r="G3"/>
  <c r="H3"/>
  <c r="I3"/>
  <c r="J3"/>
  <c r="F11"/>
  <c r="A11" s="1"/>
  <c r="G11"/>
  <c r="H11"/>
  <c r="I11"/>
  <c r="J11"/>
  <c r="F50"/>
  <c r="A50" s="1"/>
  <c r="G50"/>
  <c r="H50"/>
  <c r="I50"/>
  <c r="J50"/>
  <c r="F25"/>
  <c r="A25" s="1"/>
  <c r="G25"/>
  <c r="H25"/>
  <c r="I25"/>
  <c r="J25"/>
  <c r="F6"/>
  <c r="A6" s="1"/>
  <c r="G6"/>
  <c r="H6"/>
  <c r="I6"/>
  <c r="J6"/>
  <c r="F7"/>
  <c r="A7" s="1"/>
  <c r="G7"/>
  <c r="H7"/>
  <c r="I7"/>
  <c r="J7"/>
  <c r="F9"/>
  <c r="A9" s="1"/>
  <c r="G9"/>
  <c r="H9"/>
  <c r="I9"/>
  <c r="J9"/>
  <c r="F14"/>
  <c r="A14" s="1"/>
  <c r="G14"/>
  <c r="H14"/>
  <c r="I14"/>
  <c r="J14"/>
  <c r="F32"/>
  <c r="A32" s="1"/>
  <c r="G32"/>
  <c r="H32"/>
  <c r="I32"/>
  <c r="J32"/>
  <c r="F53"/>
  <c r="A53" s="1"/>
  <c r="G53"/>
  <c r="H53"/>
  <c r="I53"/>
  <c r="J53"/>
  <c r="F36"/>
  <c r="A36" s="1"/>
  <c r="G36"/>
  <c r="H36"/>
  <c r="I36"/>
  <c r="J36"/>
  <c r="F39"/>
  <c r="A39" s="1"/>
  <c r="G39"/>
  <c r="H39"/>
  <c r="I39"/>
  <c r="J39"/>
  <c r="F23"/>
  <c r="A23" s="1"/>
  <c r="G23"/>
  <c r="H23"/>
  <c r="I23"/>
  <c r="J23"/>
  <c r="F41"/>
  <c r="A41" s="1"/>
  <c r="G41"/>
  <c r="H41"/>
  <c r="I41"/>
  <c r="J41"/>
  <c r="F46"/>
  <c r="A46" s="1"/>
  <c r="G46"/>
  <c r="H46"/>
  <c r="I46"/>
  <c r="J46"/>
  <c r="F54"/>
  <c r="A54" s="1"/>
  <c r="G54"/>
  <c r="H54"/>
  <c r="I54"/>
  <c r="J54"/>
  <c r="F52"/>
  <c r="A52" s="1"/>
  <c r="G52"/>
  <c r="H52"/>
  <c r="I52"/>
  <c r="J52"/>
  <c r="F57"/>
  <c r="A57" s="1"/>
  <c r="G57"/>
  <c r="H57"/>
  <c r="I57"/>
  <c r="J57"/>
  <c r="F64"/>
  <c r="A64" s="1"/>
  <c r="G64"/>
  <c r="H64"/>
  <c r="I64"/>
  <c r="J64"/>
  <c r="F29"/>
  <c r="A29" s="1"/>
  <c r="G29"/>
  <c r="H29"/>
  <c r="I29"/>
  <c r="J29"/>
  <c r="F2"/>
  <c r="A2" s="1"/>
  <c r="G2"/>
  <c r="H2"/>
  <c r="I2"/>
  <c r="J2"/>
  <c r="F27"/>
  <c r="A27" s="1"/>
  <c r="G27"/>
  <c r="H27"/>
  <c r="I27"/>
  <c r="J27"/>
  <c r="F31"/>
  <c r="A31" s="1"/>
  <c r="G31"/>
  <c r="H31"/>
  <c r="I31"/>
  <c r="J31"/>
  <c r="F30"/>
  <c r="A30" s="1"/>
  <c r="G30"/>
  <c r="H30"/>
  <c r="I30"/>
  <c r="J30"/>
  <c r="F42"/>
  <c r="A42" s="1"/>
  <c r="G42"/>
  <c r="H42"/>
  <c r="I42"/>
  <c r="J42"/>
  <c r="F8"/>
  <c r="A8" s="1"/>
  <c r="G8"/>
  <c r="H8"/>
  <c r="I8"/>
  <c r="J8"/>
  <c r="F51"/>
  <c r="A51" s="1"/>
  <c r="G51"/>
  <c r="H51"/>
  <c r="I51"/>
  <c r="J51"/>
  <c r="F28"/>
  <c r="A28" s="1"/>
  <c r="G28"/>
  <c r="H28"/>
  <c r="I28"/>
  <c r="J28"/>
  <c r="F18"/>
  <c r="A18" s="1"/>
  <c r="G18"/>
  <c r="H18"/>
  <c r="I18"/>
  <c r="J18"/>
  <c r="F34"/>
  <c r="A34" s="1"/>
  <c r="G34"/>
  <c r="H34"/>
  <c r="I34"/>
  <c r="J34"/>
  <c r="F26"/>
  <c r="A26" s="1"/>
  <c r="G26"/>
  <c r="H26"/>
  <c r="I26"/>
  <c r="J26"/>
  <c r="F21"/>
  <c r="A21" s="1"/>
  <c r="G21"/>
  <c r="H21"/>
  <c r="I21"/>
  <c r="J21"/>
  <c r="F37"/>
  <c r="A37" s="1"/>
  <c r="G37"/>
  <c r="H37"/>
  <c r="I37"/>
  <c r="J37"/>
  <c r="F33"/>
  <c r="A33" s="1"/>
  <c r="G33"/>
  <c r="H33"/>
  <c r="I33"/>
  <c r="J33"/>
  <c r="F63"/>
  <c r="A63" s="1"/>
  <c r="G63"/>
  <c r="H63"/>
  <c r="I63"/>
  <c r="J63"/>
  <c r="F24"/>
  <c r="A24" s="1"/>
  <c r="G24"/>
  <c r="H24"/>
  <c r="I24"/>
  <c r="J24"/>
  <c r="F58"/>
  <c r="A58" s="1"/>
  <c r="G58"/>
  <c r="H58"/>
  <c r="I58"/>
  <c r="J58"/>
  <c r="F17"/>
  <c r="A17" s="1"/>
  <c r="G17"/>
  <c r="H17"/>
  <c r="I17"/>
  <c r="J17"/>
  <c r="F4"/>
  <c r="A4" s="1"/>
  <c r="G4"/>
  <c r="H4"/>
  <c r="I4"/>
  <c r="J4"/>
  <c r="F45"/>
  <c r="A45" s="1"/>
  <c r="G45"/>
  <c r="H45"/>
  <c r="I45"/>
  <c r="J45"/>
  <c r="F49"/>
  <c r="A49" s="1"/>
  <c r="G49"/>
  <c r="H49"/>
  <c r="I49"/>
  <c r="J49"/>
  <c r="F15"/>
  <c r="A15" s="1"/>
  <c r="G15"/>
  <c r="H15"/>
  <c r="I15"/>
  <c r="J15"/>
  <c r="F47"/>
  <c r="A47" s="1"/>
  <c r="G47"/>
  <c r="H47"/>
  <c r="I47"/>
  <c r="J47"/>
  <c r="F12"/>
  <c r="A12" s="1"/>
  <c r="G12"/>
  <c r="H12"/>
  <c r="I12"/>
  <c r="J12"/>
  <c r="F59"/>
  <c r="A59" s="1"/>
  <c r="G59"/>
  <c r="H59"/>
  <c r="I59"/>
  <c r="J59"/>
  <c r="F48"/>
  <c r="A48" s="1"/>
  <c r="G48"/>
  <c r="H48"/>
  <c r="I48"/>
  <c r="J48"/>
  <c r="F38"/>
  <c r="A38" s="1"/>
  <c r="G38"/>
  <c r="H38"/>
  <c r="I38"/>
  <c r="J38"/>
  <c r="F61"/>
  <c r="A61" s="1"/>
  <c r="G61"/>
  <c r="H61"/>
  <c r="I61"/>
  <c r="J61"/>
  <c r="F60"/>
  <c r="A60" s="1"/>
  <c r="G60"/>
  <c r="H60"/>
  <c r="I60"/>
  <c r="J60"/>
  <c r="F56"/>
  <c r="A56" s="1"/>
  <c r="G56"/>
  <c r="H56"/>
  <c r="I56"/>
  <c r="J56"/>
  <c r="F22" i="37"/>
  <c r="A22" s="1"/>
  <c r="G22"/>
  <c r="H22"/>
  <c r="I22"/>
  <c r="J22"/>
  <c r="F43"/>
  <c r="A43" s="1"/>
  <c r="G43"/>
  <c r="H43"/>
  <c r="I43"/>
  <c r="J43"/>
  <c r="F46"/>
  <c r="A46" s="1"/>
  <c r="G46"/>
  <c r="H46"/>
  <c r="I46"/>
  <c r="J46"/>
  <c r="F32"/>
  <c r="A32" s="1"/>
  <c r="G32"/>
  <c r="H32"/>
  <c r="I32"/>
  <c r="J32"/>
  <c r="F52"/>
  <c r="A52" s="1"/>
  <c r="G52"/>
  <c r="H52"/>
  <c r="I52"/>
  <c r="J52"/>
  <c r="F33"/>
  <c r="A33" s="1"/>
  <c r="G33"/>
  <c r="H33"/>
  <c r="I33"/>
  <c r="J33"/>
  <c r="F39"/>
  <c r="A39" s="1"/>
  <c r="G39"/>
  <c r="H39"/>
  <c r="I39"/>
  <c r="J39"/>
  <c r="F48"/>
  <c r="A48" s="1"/>
  <c r="G48"/>
  <c r="H48"/>
  <c r="I48"/>
  <c r="J48"/>
  <c r="F51"/>
  <c r="A51" s="1"/>
  <c r="G51"/>
  <c r="H51"/>
  <c r="I51"/>
  <c r="J51"/>
  <c r="F27"/>
  <c r="A27" s="1"/>
  <c r="G27"/>
  <c r="H27"/>
  <c r="I27"/>
  <c r="J27"/>
  <c r="F25"/>
  <c r="A25" s="1"/>
  <c r="G25"/>
  <c r="H25"/>
  <c r="I25"/>
  <c r="J25"/>
  <c r="F36"/>
  <c r="A36" s="1"/>
  <c r="G36"/>
  <c r="H36"/>
  <c r="I36"/>
  <c r="J36"/>
  <c r="F40"/>
  <c r="G40"/>
  <c r="H1099" s="1"/>
  <c r="F1111" s="1"/>
  <c r="H40"/>
  <c r="I40"/>
  <c r="J40"/>
  <c r="K1099" s="1"/>
  <c r="G1111" s="1"/>
  <c r="F42"/>
  <c r="A42" s="1"/>
  <c r="G42"/>
  <c r="H42"/>
  <c r="I42"/>
  <c r="J42"/>
  <c r="F30"/>
  <c r="A30" s="1"/>
  <c r="G30"/>
  <c r="H30"/>
  <c r="I30"/>
  <c r="J30"/>
  <c r="F34"/>
  <c r="A34" s="1"/>
  <c r="G34"/>
  <c r="H34"/>
  <c r="I34"/>
  <c r="J34"/>
  <c r="F10"/>
  <c r="A10" s="1"/>
  <c r="G10"/>
  <c r="H10"/>
  <c r="I10"/>
  <c r="J10"/>
  <c r="F26"/>
  <c r="A26" s="1"/>
  <c r="G26"/>
  <c r="H26"/>
  <c r="I26"/>
  <c r="J26"/>
  <c r="F24"/>
  <c r="A24" s="1"/>
  <c r="G24"/>
  <c r="H24"/>
  <c r="I24"/>
  <c r="J24"/>
  <c r="F18"/>
  <c r="A18" s="1"/>
  <c r="G18"/>
  <c r="H18"/>
  <c r="I18"/>
  <c r="J18"/>
  <c r="F4"/>
  <c r="A4" s="1"/>
  <c r="G4"/>
  <c r="H4"/>
  <c r="I4"/>
  <c r="J4"/>
  <c r="F15"/>
  <c r="A15" s="1"/>
  <c r="G15"/>
  <c r="H15"/>
  <c r="I15"/>
  <c r="J15"/>
  <c r="F12"/>
  <c r="A12" s="1"/>
  <c r="G12"/>
  <c r="H12"/>
  <c r="I12"/>
  <c r="J12"/>
  <c r="F47"/>
  <c r="A47" s="1"/>
  <c r="G47"/>
  <c r="H47"/>
  <c r="I47"/>
  <c r="J47"/>
  <c r="F17"/>
  <c r="A17" s="1"/>
  <c r="G17"/>
  <c r="H17"/>
  <c r="I17"/>
  <c r="J17"/>
  <c r="F2"/>
  <c r="A2" s="1"/>
  <c r="G2"/>
  <c r="H2"/>
  <c r="I2"/>
  <c r="J2"/>
  <c r="F7"/>
  <c r="A7" s="1"/>
  <c r="G7"/>
  <c r="H7"/>
  <c r="I7"/>
  <c r="J7"/>
  <c r="F45"/>
  <c r="A45" s="1"/>
  <c r="G45"/>
  <c r="H45"/>
  <c r="I45"/>
  <c r="J45"/>
  <c r="F29"/>
  <c r="A29" s="1"/>
  <c r="G29"/>
  <c r="H29"/>
  <c r="I29"/>
  <c r="J29"/>
  <c r="F20"/>
  <c r="A20" s="1"/>
  <c r="G20"/>
  <c r="H20"/>
  <c r="I20"/>
  <c r="J20"/>
  <c r="F3"/>
  <c r="A3" s="1"/>
  <c r="G3"/>
  <c r="H3"/>
  <c r="I3"/>
  <c r="J3"/>
  <c r="F16"/>
  <c r="A16" s="1"/>
  <c r="G16"/>
  <c r="H16"/>
  <c r="I16"/>
  <c r="J16"/>
  <c r="F38"/>
  <c r="A38" s="1"/>
  <c r="G38"/>
  <c r="H38"/>
  <c r="I38"/>
  <c r="J38"/>
  <c r="F44"/>
  <c r="A44" s="1"/>
  <c r="G44"/>
  <c r="H44"/>
  <c r="I44"/>
  <c r="J44"/>
  <c r="F6"/>
  <c r="A6" s="1"/>
  <c r="G6"/>
  <c r="H6"/>
  <c r="I6"/>
  <c r="J6"/>
  <c r="F19"/>
  <c r="A19" s="1"/>
  <c r="G19"/>
  <c r="H19"/>
  <c r="I19"/>
  <c r="J19"/>
  <c r="F5"/>
  <c r="G5"/>
  <c r="H5"/>
  <c r="I5"/>
  <c r="J5"/>
  <c r="F37"/>
  <c r="A37" s="1"/>
  <c r="G37"/>
  <c r="H37"/>
  <c r="I37"/>
  <c r="J37"/>
  <c r="F50"/>
  <c r="A50" s="1"/>
  <c r="G50"/>
  <c r="H50"/>
  <c r="I50"/>
  <c r="J50"/>
  <c r="F11"/>
  <c r="A11" s="1"/>
  <c r="G11"/>
  <c r="H11"/>
  <c r="I11"/>
  <c r="J11"/>
  <c r="F9"/>
  <c r="A9" s="1"/>
  <c r="G9"/>
  <c r="H9"/>
  <c r="I9"/>
  <c r="J9"/>
  <c r="F35"/>
  <c r="A35" s="1"/>
  <c r="G35"/>
  <c r="H35"/>
  <c r="I35"/>
  <c r="J35"/>
  <c r="F28"/>
  <c r="A28" s="1"/>
  <c r="G28"/>
  <c r="H28"/>
  <c r="I28"/>
  <c r="J28"/>
  <c r="F49"/>
  <c r="A49" s="1"/>
  <c r="G49"/>
  <c r="H49"/>
  <c r="I49"/>
  <c r="J49"/>
  <c r="F8"/>
  <c r="A8" s="1"/>
  <c r="G8"/>
  <c r="H8"/>
  <c r="I8"/>
  <c r="J8"/>
  <c r="F13"/>
  <c r="A13" s="1"/>
  <c r="G13"/>
  <c r="H13"/>
  <c r="I13"/>
  <c r="J13"/>
  <c r="F14"/>
  <c r="A14" s="1"/>
  <c r="G14"/>
  <c r="H14"/>
  <c r="I14"/>
  <c r="J14"/>
  <c r="F31"/>
  <c r="A31" s="1"/>
  <c r="G31"/>
  <c r="H31"/>
  <c r="I31"/>
  <c r="J31"/>
  <c r="F21"/>
  <c r="A21" s="1"/>
  <c r="G21"/>
  <c r="H21"/>
  <c r="I21"/>
  <c r="J21"/>
  <c r="F23"/>
  <c r="A23" s="1"/>
  <c r="G23"/>
  <c r="H23"/>
  <c r="I23"/>
  <c r="J23"/>
  <c r="F41"/>
  <c r="A41" s="1"/>
  <c r="G41"/>
  <c r="H41"/>
  <c r="I41"/>
  <c r="J41"/>
  <c r="K1105" i="48" l="1"/>
  <c r="G1112" s="1"/>
  <c r="K1106" i="37"/>
  <c r="G1113" s="1"/>
  <c r="E1106"/>
  <c r="E1113" s="1"/>
  <c r="A5"/>
  <c r="E1099"/>
  <c r="E1111" s="1"/>
  <c r="A40"/>
  <c r="E1108" i="39"/>
  <c r="E1114" s="1"/>
  <c r="A18"/>
  <c r="E1095" i="41"/>
  <c r="E1112" s="1"/>
  <c r="A4"/>
  <c r="E1095" i="43"/>
  <c r="E1112" s="1"/>
  <c r="A11"/>
  <c r="E1108" i="46"/>
  <c r="E1112" s="1"/>
  <c r="A12"/>
  <c r="H1105" i="48"/>
  <c r="F1112" s="1"/>
  <c r="E1092" i="49"/>
  <c r="E1111" s="1"/>
  <c r="A2"/>
  <c r="H1092" i="51"/>
  <c r="F1111" s="1"/>
  <c r="E1101" i="52"/>
  <c r="E1113" s="1"/>
  <c r="A12"/>
  <c r="E1105" i="48"/>
  <c r="E1112" s="1"/>
  <c r="A4"/>
  <c r="E1101" i="49"/>
  <c r="E1113" s="1"/>
  <c r="A14"/>
  <c r="E1092" i="51"/>
  <c r="E1111" s="1"/>
  <c r="E1113" s="1"/>
  <c r="A2"/>
  <c r="E1095" i="52"/>
  <c r="E1112" s="1"/>
  <c r="A17"/>
  <c r="E1108" i="41"/>
  <c r="E1114" s="1"/>
  <c r="A18"/>
  <c r="E1108" i="44"/>
  <c r="E1116" s="1"/>
  <c r="A11"/>
  <c r="E1098"/>
  <c r="E1113" s="1"/>
  <c r="A10"/>
  <c r="E1098" i="50"/>
  <c r="E1113" s="1"/>
  <c r="A29"/>
  <c r="E1095" i="39"/>
  <c r="E1112" s="1"/>
  <c r="A10"/>
  <c r="E1095" i="44"/>
  <c r="E1112" s="1"/>
  <c r="A16"/>
  <c r="E1105"/>
  <c r="E1115" s="1"/>
  <c r="A14"/>
  <c r="E1101" i="47"/>
  <c r="E1112" s="1"/>
  <c r="A4"/>
  <c r="K1093" i="37"/>
  <c r="G1110" s="1"/>
  <c r="E1093"/>
  <c r="E1110" s="1"/>
  <c r="K1092" i="52"/>
  <c r="G1111" s="1"/>
  <c r="E1092"/>
  <c r="E1111" s="1"/>
  <c r="H1092"/>
  <c r="F1111" s="1"/>
  <c r="H1092" i="50"/>
  <c r="F1111" s="1"/>
  <c r="H1108"/>
  <c r="F1115" s="1"/>
  <c r="K1092"/>
  <c r="G1111" s="1"/>
  <c r="E1092"/>
  <c r="E1111" s="1"/>
  <c r="K1101"/>
  <c r="G1114" s="1"/>
  <c r="K1108"/>
  <c r="G1115" s="1"/>
  <c r="E1108"/>
  <c r="E1115" s="1"/>
  <c r="E1101"/>
  <c r="E1114" s="1"/>
  <c r="H1101"/>
  <c r="F1114" s="1"/>
  <c r="H1092" i="49"/>
  <c r="F1111" s="1"/>
  <c r="E1114"/>
  <c r="K1092"/>
  <c r="G1111" s="1"/>
  <c r="K1105" i="43"/>
  <c r="G1113" s="1"/>
  <c r="E1105"/>
  <c r="E1113" s="1"/>
  <c r="H1105"/>
  <c r="F1113" s="1"/>
  <c r="K1104" i="42"/>
  <c r="G1111" s="1"/>
  <c r="E1104"/>
  <c r="E1111" s="1"/>
  <c r="H1104"/>
  <c r="F1111" s="1"/>
  <c r="H1105" i="41"/>
  <c r="F1113" s="1"/>
  <c r="K1105"/>
  <c r="G1113" s="1"/>
  <c r="E1105"/>
  <c r="E1113" s="1"/>
  <c r="K1092" i="40"/>
  <c r="G1111" s="1"/>
  <c r="E1092"/>
  <c r="E1111" s="1"/>
  <c r="K1105"/>
  <c r="G1112" s="1"/>
  <c r="E1105"/>
  <c r="E1112" s="1"/>
  <c r="H1092"/>
  <c r="F1111" s="1"/>
  <c r="H1105"/>
  <c r="F1112" s="1"/>
  <c r="K1092" i="39"/>
  <c r="G1111" s="1"/>
  <c r="E1092"/>
  <c r="E1111" s="1"/>
  <c r="H1092"/>
  <c r="F1111" s="1"/>
  <c r="K1108" i="38"/>
  <c r="G1113" s="1"/>
  <c r="E1108"/>
  <c r="E1113" s="1"/>
  <c r="H1105"/>
  <c r="F1112" s="1"/>
  <c r="K1105"/>
  <c r="G1112" s="1"/>
  <c r="E1105"/>
  <c r="E1112" s="1"/>
  <c r="H1108"/>
  <c r="F1113" s="1"/>
  <c r="H1106" i="37"/>
  <c r="F1113" s="1"/>
  <c r="H1103"/>
  <c r="F1112" s="1"/>
  <c r="H1093"/>
  <c r="F1110" s="1"/>
  <c r="K1103"/>
  <c r="G1112" s="1"/>
  <c r="E1103"/>
  <c r="E1112" s="1"/>
  <c r="E1115" i="54"/>
  <c r="E1114"/>
  <c r="H1101" i="44"/>
  <c r="F1114" s="1"/>
  <c r="K1101"/>
  <c r="G1114" s="1"/>
  <c r="E1101"/>
  <c r="E1114" s="1"/>
  <c r="F8" i="36"/>
  <c r="A8" s="1"/>
  <c r="G8"/>
  <c r="H8"/>
  <c r="I8"/>
  <c r="J8"/>
  <c r="F4"/>
  <c r="A4" s="1"/>
  <c r="G4"/>
  <c r="H4"/>
  <c r="I4"/>
  <c r="J4"/>
  <c r="F3"/>
  <c r="A3" s="1"/>
  <c r="G3"/>
  <c r="H3"/>
  <c r="I3"/>
  <c r="J3"/>
  <c r="F11"/>
  <c r="G11"/>
  <c r="H1101" s="1"/>
  <c r="F1112" s="1"/>
  <c r="H11"/>
  <c r="I11"/>
  <c r="J11"/>
  <c r="K1101" s="1"/>
  <c r="G1112" s="1"/>
  <c r="F6"/>
  <c r="A6" s="1"/>
  <c r="G6"/>
  <c r="H6"/>
  <c r="I6"/>
  <c r="J6"/>
  <c r="F5"/>
  <c r="A5" s="1"/>
  <c r="G5"/>
  <c r="H5"/>
  <c r="I5"/>
  <c r="J5"/>
  <c r="F9"/>
  <c r="A9" s="1"/>
  <c r="G9"/>
  <c r="H9"/>
  <c r="I9"/>
  <c r="J9"/>
  <c r="F2"/>
  <c r="A2" s="1"/>
  <c r="G2"/>
  <c r="H2"/>
  <c r="I2"/>
  <c r="J2"/>
  <c r="F7"/>
  <c r="A7" s="1"/>
  <c r="G7"/>
  <c r="H7"/>
  <c r="I7"/>
  <c r="J7"/>
  <c r="F12"/>
  <c r="A12" s="1"/>
  <c r="G12"/>
  <c r="H12"/>
  <c r="I12"/>
  <c r="J12"/>
  <c r="F14"/>
  <c r="A14" s="1"/>
  <c r="G14"/>
  <c r="H14"/>
  <c r="I14"/>
  <c r="J14"/>
  <c r="F13"/>
  <c r="A13" s="1"/>
  <c r="G13"/>
  <c r="H13"/>
  <c r="I13"/>
  <c r="J13"/>
  <c r="F24" i="34"/>
  <c r="A24" s="1"/>
  <c r="G24"/>
  <c r="H24"/>
  <c r="I24"/>
  <c r="J24"/>
  <c r="F33"/>
  <c r="A33" s="1"/>
  <c r="G33"/>
  <c r="H33"/>
  <c r="I33"/>
  <c r="J33"/>
  <c r="F4"/>
  <c r="A4" s="1"/>
  <c r="G4"/>
  <c r="H4"/>
  <c r="I4"/>
  <c r="J4"/>
  <c r="F16"/>
  <c r="A16" s="1"/>
  <c r="G16"/>
  <c r="H16"/>
  <c r="I16"/>
  <c r="J16"/>
  <c r="F13"/>
  <c r="A13" s="1"/>
  <c r="G13"/>
  <c r="H13"/>
  <c r="I13"/>
  <c r="J13"/>
  <c r="F34"/>
  <c r="A34" s="1"/>
  <c r="G34"/>
  <c r="H34"/>
  <c r="I34"/>
  <c r="J34"/>
  <c r="F26"/>
  <c r="A26" s="1"/>
  <c r="G26"/>
  <c r="H26"/>
  <c r="I26"/>
  <c r="J26"/>
  <c r="F25"/>
  <c r="A25" s="1"/>
  <c r="G25"/>
  <c r="H25"/>
  <c r="I25"/>
  <c r="J25"/>
  <c r="F29"/>
  <c r="A29" s="1"/>
  <c r="G29"/>
  <c r="H29"/>
  <c r="I29"/>
  <c r="J29"/>
  <c r="F22"/>
  <c r="A22" s="1"/>
  <c r="G22"/>
  <c r="H22"/>
  <c r="I22"/>
  <c r="J22"/>
  <c r="F5"/>
  <c r="A5" s="1"/>
  <c r="G5"/>
  <c r="H5"/>
  <c r="I5"/>
  <c r="J5"/>
  <c r="F28"/>
  <c r="A28" s="1"/>
  <c r="G28"/>
  <c r="H28"/>
  <c r="I28"/>
  <c r="J28"/>
  <c r="F9"/>
  <c r="A9" s="1"/>
  <c r="G9"/>
  <c r="H1105" s="1"/>
  <c r="F1113" s="1"/>
  <c r="H9"/>
  <c r="I9"/>
  <c r="J9"/>
  <c r="F15"/>
  <c r="A15" s="1"/>
  <c r="G15"/>
  <c r="H15"/>
  <c r="I15"/>
  <c r="J15"/>
  <c r="F20"/>
  <c r="A20" s="1"/>
  <c r="G20"/>
  <c r="H20"/>
  <c r="I20"/>
  <c r="J20"/>
  <c r="F23"/>
  <c r="A23" s="1"/>
  <c r="G23"/>
  <c r="H23"/>
  <c r="I23"/>
  <c r="J23"/>
  <c r="F27"/>
  <c r="A27" s="1"/>
  <c r="G27"/>
  <c r="H27"/>
  <c r="I27"/>
  <c r="J27"/>
  <c r="F17"/>
  <c r="A17" s="1"/>
  <c r="G17"/>
  <c r="H17"/>
  <c r="I17"/>
  <c r="J17"/>
  <c r="F8"/>
  <c r="A8" s="1"/>
  <c r="G8"/>
  <c r="H8"/>
  <c r="I8"/>
  <c r="J8"/>
  <c r="F6"/>
  <c r="A6" s="1"/>
  <c r="G6"/>
  <c r="H6"/>
  <c r="I6"/>
  <c r="J6"/>
  <c r="F14"/>
  <c r="A14" s="1"/>
  <c r="G14"/>
  <c r="H14"/>
  <c r="I14"/>
  <c r="J14"/>
  <c r="F3"/>
  <c r="G3"/>
  <c r="H3"/>
  <c r="I3"/>
  <c r="J3"/>
  <c r="F18"/>
  <c r="A18" s="1"/>
  <c r="G18"/>
  <c r="H18"/>
  <c r="I18"/>
  <c r="J18"/>
  <c r="F30"/>
  <c r="A30" s="1"/>
  <c r="G30"/>
  <c r="H30"/>
  <c r="I30"/>
  <c r="J30"/>
  <c r="F11"/>
  <c r="A11" s="1"/>
  <c r="G11"/>
  <c r="H11"/>
  <c r="I11"/>
  <c r="J11"/>
  <c r="F7"/>
  <c r="A7" s="1"/>
  <c r="G7"/>
  <c r="H7"/>
  <c r="I7"/>
  <c r="J7"/>
  <c r="F10"/>
  <c r="A10" s="1"/>
  <c r="G10"/>
  <c r="H10"/>
  <c r="I10"/>
  <c r="J10"/>
  <c r="F32"/>
  <c r="A32" s="1"/>
  <c r="G32"/>
  <c r="H32"/>
  <c r="I32"/>
  <c r="J32"/>
  <c r="F31"/>
  <c r="A31" s="1"/>
  <c r="G31"/>
  <c r="H31"/>
  <c r="I31"/>
  <c r="J31"/>
  <c r="F2"/>
  <c r="A2" s="1"/>
  <c r="G2"/>
  <c r="H2"/>
  <c r="I2"/>
  <c r="J2"/>
  <c r="F21"/>
  <c r="A21" s="1"/>
  <c r="G21"/>
  <c r="H21"/>
  <c r="I21"/>
  <c r="J21"/>
  <c r="F19"/>
  <c r="A19" s="1"/>
  <c r="G19"/>
  <c r="H19"/>
  <c r="I19"/>
  <c r="J19"/>
  <c r="F12" i="33"/>
  <c r="A12" s="1"/>
  <c r="G12"/>
  <c r="H12"/>
  <c r="I12"/>
  <c r="J12"/>
  <c r="F4"/>
  <c r="A4" s="1"/>
  <c r="G4"/>
  <c r="H4"/>
  <c r="I4"/>
  <c r="J4"/>
  <c r="F10"/>
  <c r="A10" s="1"/>
  <c r="G10"/>
  <c r="H10"/>
  <c r="I10"/>
  <c r="J10"/>
  <c r="F6"/>
  <c r="A6" s="1"/>
  <c r="G6"/>
  <c r="H6"/>
  <c r="I6"/>
  <c r="J6"/>
  <c r="F5"/>
  <c r="A5" s="1"/>
  <c r="G5"/>
  <c r="H5"/>
  <c r="I5"/>
  <c r="J5"/>
  <c r="F2"/>
  <c r="A2" s="1"/>
  <c r="G2"/>
  <c r="H2"/>
  <c r="I2"/>
  <c r="J2"/>
  <c r="F3"/>
  <c r="A3" s="1"/>
  <c r="G3"/>
  <c r="H3"/>
  <c r="I3"/>
  <c r="J3"/>
  <c r="F11"/>
  <c r="A11" s="1"/>
  <c r="G11"/>
  <c r="H11"/>
  <c r="I11"/>
  <c r="J11"/>
  <c r="F8"/>
  <c r="A8" s="1"/>
  <c r="G8"/>
  <c r="H8"/>
  <c r="I8"/>
  <c r="J8"/>
  <c r="F7"/>
  <c r="A7" s="1"/>
  <c r="G7"/>
  <c r="H7"/>
  <c r="I7"/>
  <c r="J7"/>
  <c r="F6" i="32"/>
  <c r="A6" s="1"/>
  <c r="G6"/>
  <c r="H6"/>
  <c r="I6"/>
  <c r="J6"/>
  <c r="F2"/>
  <c r="A2" s="1"/>
  <c r="G2"/>
  <c r="H2"/>
  <c r="I2"/>
  <c r="J2"/>
  <c r="F14"/>
  <c r="A14" s="1"/>
  <c r="G14"/>
  <c r="H14"/>
  <c r="I14"/>
  <c r="J14"/>
  <c r="F10"/>
  <c r="A10" s="1"/>
  <c r="G10"/>
  <c r="H10"/>
  <c r="I10"/>
  <c r="J10"/>
  <c r="F12"/>
  <c r="A12" s="1"/>
  <c r="G12"/>
  <c r="H12"/>
  <c r="I12"/>
  <c r="J12"/>
  <c r="F15"/>
  <c r="A15" s="1"/>
  <c r="G15"/>
  <c r="H15"/>
  <c r="I15"/>
  <c r="J15"/>
  <c r="F18"/>
  <c r="A18" s="1"/>
  <c r="G18"/>
  <c r="H18"/>
  <c r="I18"/>
  <c r="J18"/>
  <c r="F17"/>
  <c r="A17" s="1"/>
  <c r="G17"/>
  <c r="H17"/>
  <c r="I17"/>
  <c r="J17"/>
  <c r="F11"/>
  <c r="A11" s="1"/>
  <c r="G11"/>
  <c r="H11"/>
  <c r="I11"/>
  <c r="J11"/>
  <c r="F4"/>
  <c r="G4"/>
  <c r="H1108" s="1"/>
  <c r="F1114" s="1"/>
  <c r="H4"/>
  <c r="I4"/>
  <c r="J4"/>
  <c r="K1108" s="1"/>
  <c r="G1114" s="1"/>
  <c r="F5"/>
  <c r="A5" s="1"/>
  <c r="G5"/>
  <c r="H5"/>
  <c r="I5"/>
  <c r="J5"/>
  <c r="F3"/>
  <c r="A3" s="1"/>
  <c r="G3"/>
  <c r="H3"/>
  <c r="I3"/>
  <c r="J3"/>
  <c r="F16"/>
  <c r="A16" s="1"/>
  <c r="G16"/>
  <c r="H16"/>
  <c r="I16"/>
  <c r="J16"/>
  <c r="F9"/>
  <c r="A9" s="1"/>
  <c r="G9"/>
  <c r="H9"/>
  <c r="I9"/>
  <c r="J9"/>
  <c r="F13"/>
  <c r="A13" s="1"/>
  <c r="G13"/>
  <c r="H13"/>
  <c r="I13"/>
  <c r="J13"/>
  <c r="F8"/>
  <c r="A8" s="1"/>
  <c r="G8"/>
  <c r="H8"/>
  <c r="I8"/>
  <c r="J8"/>
  <c r="F4" i="31"/>
  <c r="A4" s="1"/>
  <c r="G4"/>
  <c r="H4"/>
  <c r="I4"/>
  <c r="J4"/>
  <c r="F12"/>
  <c r="A12" s="1"/>
  <c r="G12"/>
  <c r="H12"/>
  <c r="I12"/>
  <c r="J12"/>
  <c r="F16"/>
  <c r="A16" s="1"/>
  <c r="G16"/>
  <c r="H16"/>
  <c r="I16"/>
  <c r="J16"/>
  <c r="F17"/>
  <c r="A17" s="1"/>
  <c r="G17"/>
  <c r="H17"/>
  <c r="I17"/>
  <c r="J17"/>
  <c r="F3"/>
  <c r="A3" s="1"/>
  <c r="G3"/>
  <c r="H3"/>
  <c r="I3"/>
  <c r="J3"/>
  <c r="F10"/>
  <c r="A10" s="1"/>
  <c r="G10"/>
  <c r="H10"/>
  <c r="I10"/>
  <c r="J10"/>
  <c r="F15"/>
  <c r="A15" s="1"/>
  <c r="G15"/>
  <c r="H15"/>
  <c r="I15"/>
  <c r="J15"/>
  <c r="F13"/>
  <c r="A13" s="1"/>
  <c r="G13"/>
  <c r="H13"/>
  <c r="I13"/>
  <c r="J13"/>
  <c r="F6"/>
  <c r="A6" s="1"/>
  <c r="G6"/>
  <c r="H6"/>
  <c r="I6"/>
  <c r="J6"/>
  <c r="F9"/>
  <c r="A9" s="1"/>
  <c r="G9"/>
  <c r="H9"/>
  <c r="I9"/>
  <c r="J9"/>
  <c r="F2"/>
  <c r="A2" s="1"/>
  <c r="G2"/>
  <c r="H2"/>
  <c r="I2"/>
  <c r="J2"/>
  <c r="F11"/>
  <c r="A11" s="1"/>
  <c r="G11"/>
  <c r="H11"/>
  <c r="I11"/>
  <c r="J11"/>
  <c r="F7"/>
  <c r="A7" s="1"/>
  <c r="G7"/>
  <c r="H7"/>
  <c r="I7"/>
  <c r="J7"/>
  <c r="F8"/>
  <c r="A8" s="1"/>
  <c r="G8"/>
  <c r="H8"/>
  <c r="I8"/>
  <c r="J8"/>
  <c r="F5"/>
  <c r="A5" s="1"/>
  <c r="G5"/>
  <c r="H5"/>
  <c r="I5"/>
  <c r="J5"/>
  <c r="F26" i="30"/>
  <c r="A26" s="1"/>
  <c r="G26"/>
  <c r="H26"/>
  <c r="I26"/>
  <c r="J26"/>
  <c r="F28"/>
  <c r="A28" s="1"/>
  <c r="G28"/>
  <c r="H28"/>
  <c r="I28"/>
  <c r="J28"/>
  <c r="F48"/>
  <c r="A48" s="1"/>
  <c r="G48"/>
  <c r="H48"/>
  <c r="I48"/>
  <c r="J48"/>
  <c r="F61"/>
  <c r="A61" s="1"/>
  <c r="G61"/>
  <c r="H61"/>
  <c r="I61"/>
  <c r="J61"/>
  <c r="F8"/>
  <c r="A8" s="1"/>
  <c r="G8"/>
  <c r="H8"/>
  <c r="I8"/>
  <c r="J8"/>
  <c r="F37"/>
  <c r="A37" s="1"/>
  <c r="G37"/>
  <c r="H37"/>
  <c r="I37"/>
  <c r="J37"/>
  <c r="F12"/>
  <c r="A12" s="1"/>
  <c r="G12"/>
  <c r="H12"/>
  <c r="I12"/>
  <c r="J12"/>
  <c r="F16"/>
  <c r="A16" s="1"/>
  <c r="G16"/>
  <c r="H16"/>
  <c r="I16"/>
  <c r="J16"/>
  <c r="F22"/>
  <c r="A22" s="1"/>
  <c r="G22"/>
  <c r="H22"/>
  <c r="I22"/>
  <c r="J22"/>
  <c r="F13"/>
  <c r="A13" s="1"/>
  <c r="G13"/>
  <c r="H13"/>
  <c r="I13"/>
  <c r="J13"/>
  <c r="F9"/>
  <c r="A9" s="1"/>
  <c r="G9"/>
  <c r="H9"/>
  <c r="I9"/>
  <c r="J9"/>
  <c r="F14"/>
  <c r="A14" s="1"/>
  <c r="G14"/>
  <c r="H14"/>
  <c r="I14"/>
  <c r="J14"/>
  <c r="F23"/>
  <c r="A23" s="1"/>
  <c r="G23"/>
  <c r="H23"/>
  <c r="I23"/>
  <c r="J23"/>
  <c r="F6"/>
  <c r="A6" s="1"/>
  <c r="G6"/>
  <c r="H6"/>
  <c r="I6"/>
  <c r="J6"/>
  <c r="F7"/>
  <c r="A7" s="1"/>
  <c r="G7"/>
  <c r="H7"/>
  <c r="I7"/>
  <c r="J7"/>
  <c r="F18"/>
  <c r="A18" s="1"/>
  <c r="G18"/>
  <c r="H18"/>
  <c r="I18"/>
  <c r="J18"/>
  <c r="F11"/>
  <c r="A11" s="1"/>
  <c r="G11"/>
  <c r="H11"/>
  <c r="I11"/>
  <c r="J11"/>
  <c r="F19"/>
  <c r="A19" s="1"/>
  <c r="G19"/>
  <c r="H19"/>
  <c r="I19"/>
  <c r="J19"/>
  <c r="F20"/>
  <c r="A20" s="1"/>
  <c r="G20"/>
  <c r="H20"/>
  <c r="I20"/>
  <c r="J20"/>
  <c r="F21"/>
  <c r="A21" s="1"/>
  <c r="G21"/>
  <c r="H21"/>
  <c r="I21"/>
  <c r="J21"/>
  <c r="F10"/>
  <c r="A10" s="1"/>
  <c r="G10"/>
  <c r="H10"/>
  <c r="I10"/>
  <c r="J10"/>
  <c r="F33"/>
  <c r="A33" s="1"/>
  <c r="G33"/>
  <c r="H33"/>
  <c r="I33"/>
  <c r="J33"/>
  <c r="F27"/>
  <c r="A27" s="1"/>
  <c r="G27"/>
  <c r="H27"/>
  <c r="I27"/>
  <c r="J27"/>
  <c r="F42"/>
  <c r="A42" s="1"/>
  <c r="G42"/>
  <c r="H42"/>
  <c r="I42"/>
  <c r="J42"/>
  <c r="F24"/>
  <c r="A24" s="1"/>
  <c r="G24"/>
  <c r="H24"/>
  <c r="I24"/>
  <c r="J24"/>
  <c r="F54"/>
  <c r="A54" s="1"/>
  <c r="G54"/>
  <c r="H54"/>
  <c r="I54"/>
  <c r="J54"/>
  <c r="F34"/>
  <c r="A34" s="1"/>
  <c r="G34"/>
  <c r="H34"/>
  <c r="I34"/>
  <c r="J34"/>
  <c r="F17"/>
  <c r="A17" s="1"/>
  <c r="G17"/>
  <c r="H17"/>
  <c r="I17"/>
  <c r="J17"/>
  <c r="F32"/>
  <c r="A32" s="1"/>
  <c r="G32"/>
  <c r="H32"/>
  <c r="I32"/>
  <c r="J32"/>
  <c r="F47"/>
  <c r="A47" s="1"/>
  <c r="G47"/>
  <c r="H47"/>
  <c r="I47"/>
  <c r="J47"/>
  <c r="F39"/>
  <c r="A39" s="1"/>
  <c r="G39"/>
  <c r="H39"/>
  <c r="I39"/>
  <c r="J39"/>
  <c r="F38"/>
  <c r="A38" s="1"/>
  <c r="G38"/>
  <c r="H38"/>
  <c r="I38"/>
  <c r="J38"/>
  <c r="F53"/>
  <c r="A53" s="1"/>
  <c r="G53"/>
  <c r="H53"/>
  <c r="I53"/>
  <c r="J53"/>
  <c r="F57"/>
  <c r="A57" s="1"/>
  <c r="G57"/>
  <c r="H57"/>
  <c r="I57"/>
  <c r="J57"/>
  <c r="F62"/>
  <c r="A62" s="1"/>
  <c r="G62"/>
  <c r="H62"/>
  <c r="I62"/>
  <c r="J62"/>
  <c r="F31"/>
  <c r="A31" s="1"/>
  <c r="G31"/>
  <c r="H31"/>
  <c r="I31"/>
  <c r="J31"/>
  <c r="F56"/>
  <c r="A56" s="1"/>
  <c r="G56"/>
  <c r="H56"/>
  <c r="I56"/>
  <c r="J56"/>
  <c r="F55"/>
  <c r="A55" s="1"/>
  <c r="G55"/>
  <c r="H55"/>
  <c r="I55"/>
  <c r="J55"/>
  <c r="F3"/>
  <c r="A3" s="1"/>
  <c r="G3"/>
  <c r="H3"/>
  <c r="I3"/>
  <c r="J3"/>
  <c r="F40"/>
  <c r="A40" s="1"/>
  <c r="G40"/>
  <c r="H40"/>
  <c r="I40"/>
  <c r="J40"/>
  <c r="F15"/>
  <c r="A15" s="1"/>
  <c r="G15"/>
  <c r="H15"/>
  <c r="I15"/>
  <c r="J15"/>
  <c r="F5"/>
  <c r="A5" s="1"/>
  <c r="G5"/>
  <c r="H5"/>
  <c r="I5"/>
  <c r="J5"/>
  <c r="F46"/>
  <c r="A46" s="1"/>
  <c r="G46"/>
  <c r="H46"/>
  <c r="I46"/>
  <c r="J46"/>
  <c r="F44"/>
  <c r="A44" s="1"/>
  <c r="G44"/>
  <c r="H44"/>
  <c r="I44"/>
  <c r="J44"/>
  <c r="F43"/>
  <c r="A43" s="1"/>
  <c r="G43"/>
  <c r="H43"/>
  <c r="I43"/>
  <c r="J43"/>
  <c r="F45"/>
  <c r="A45" s="1"/>
  <c r="G45"/>
  <c r="H45"/>
  <c r="I45"/>
  <c r="J45"/>
  <c r="F29"/>
  <c r="A29" s="1"/>
  <c r="G29"/>
  <c r="H29"/>
  <c r="I29"/>
  <c r="J29"/>
  <c r="F25"/>
  <c r="A25" s="1"/>
  <c r="G25"/>
  <c r="H25"/>
  <c r="I25"/>
  <c r="J25"/>
  <c r="F35"/>
  <c r="A35" s="1"/>
  <c r="G35"/>
  <c r="H35"/>
  <c r="I35"/>
  <c r="J35"/>
  <c r="F49"/>
  <c r="A49" s="1"/>
  <c r="G49"/>
  <c r="H49"/>
  <c r="I49"/>
  <c r="J49"/>
  <c r="F60"/>
  <c r="A60" s="1"/>
  <c r="G60"/>
  <c r="H60"/>
  <c r="I60"/>
  <c r="J60"/>
  <c r="F52"/>
  <c r="A52" s="1"/>
  <c r="G52"/>
  <c r="H52"/>
  <c r="I52"/>
  <c r="J52"/>
  <c r="F50"/>
  <c r="A50" s="1"/>
  <c r="G50"/>
  <c r="H50"/>
  <c r="I50"/>
  <c r="J50"/>
  <c r="F36"/>
  <c r="A36" s="1"/>
  <c r="G36"/>
  <c r="H36"/>
  <c r="I36"/>
  <c r="J36"/>
  <c r="F51"/>
  <c r="A51" s="1"/>
  <c r="G51"/>
  <c r="H51"/>
  <c r="I51"/>
  <c r="J51"/>
  <c r="F4"/>
  <c r="A4" s="1"/>
  <c r="G4"/>
  <c r="H4"/>
  <c r="I4"/>
  <c r="J4"/>
  <c r="F58"/>
  <c r="A58" s="1"/>
  <c r="G58"/>
  <c r="H58"/>
  <c r="I58"/>
  <c r="J58"/>
  <c r="F59"/>
  <c r="A59" s="1"/>
  <c r="G59"/>
  <c r="H59"/>
  <c r="I59"/>
  <c r="J59"/>
  <c r="F30"/>
  <c r="A30" s="1"/>
  <c r="G30"/>
  <c r="H30"/>
  <c r="I30"/>
  <c r="J30"/>
  <c r="F2"/>
  <c r="A2" s="1"/>
  <c r="G2"/>
  <c r="H2"/>
  <c r="I2"/>
  <c r="J2"/>
  <c r="F12" i="29"/>
  <c r="A12" s="1"/>
  <c r="G12"/>
  <c r="H12"/>
  <c r="I12"/>
  <c r="J12"/>
  <c r="F5"/>
  <c r="A5" s="1"/>
  <c r="G5"/>
  <c r="H5"/>
  <c r="I5"/>
  <c r="J5"/>
  <c r="F14"/>
  <c r="A14" s="1"/>
  <c r="G14"/>
  <c r="H14"/>
  <c r="I14"/>
  <c r="J14"/>
  <c r="F6"/>
  <c r="A6" s="1"/>
  <c r="G6"/>
  <c r="H6"/>
  <c r="I6"/>
  <c r="J6"/>
  <c r="F9"/>
  <c r="A9" s="1"/>
  <c r="G9"/>
  <c r="H9"/>
  <c r="I9"/>
  <c r="J9"/>
  <c r="F11"/>
  <c r="G11"/>
  <c r="H1108" s="1"/>
  <c r="F1114" s="1"/>
  <c r="H11"/>
  <c r="I11"/>
  <c r="J11"/>
  <c r="K1108" s="1"/>
  <c r="G1114" s="1"/>
  <c r="F13"/>
  <c r="A13" s="1"/>
  <c r="G13"/>
  <c r="H13"/>
  <c r="I13"/>
  <c r="J13"/>
  <c r="F10"/>
  <c r="A10" s="1"/>
  <c r="G10"/>
  <c r="H10"/>
  <c r="I10"/>
  <c r="J10"/>
  <c r="F4"/>
  <c r="A4" s="1"/>
  <c r="G4"/>
  <c r="H4"/>
  <c r="I4"/>
  <c r="J4"/>
  <c r="F8"/>
  <c r="A8" s="1"/>
  <c r="G8"/>
  <c r="H8"/>
  <c r="I8"/>
  <c r="J8"/>
  <c r="F3"/>
  <c r="A3" s="1"/>
  <c r="G3"/>
  <c r="H3"/>
  <c r="I3"/>
  <c r="J3"/>
  <c r="F2"/>
  <c r="G2"/>
  <c r="H1098" s="1"/>
  <c r="F1112" s="1"/>
  <c r="H2"/>
  <c r="I2"/>
  <c r="J2"/>
  <c r="K1098" s="1"/>
  <c r="G1112" s="1"/>
  <c r="F13" i="28"/>
  <c r="A13" s="1"/>
  <c r="G13"/>
  <c r="H13"/>
  <c r="I13"/>
  <c r="J13"/>
  <c r="F5"/>
  <c r="A5" s="1"/>
  <c r="G5"/>
  <c r="H5"/>
  <c r="I5"/>
  <c r="J5"/>
  <c r="F2"/>
  <c r="A2" s="1"/>
  <c r="G2"/>
  <c r="H2"/>
  <c r="I2"/>
  <c r="J2"/>
  <c r="F4"/>
  <c r="A4" s="1"/>
  <c r="G4"/>
  <c r="H4"/>
  <c r="I4"/>
  <c r="J4"/>
  <c r="F21"/>
  <c r="A21" s="1"/>
  <c r="G21"/>
  <c r="H21"/>
  <c r="I21"/>
  <c r="J21"/>
  <c r="F10"/>
  <c r="A10" s="1"/>
  <c r="G10"/>
  <c r="H10"/>
  <c r="I10"/>
  <c r="J10"/>
  <c r="F14"/>
  <c r="A14" s="1"/>
  <c r="G14"/>
  <c r="H14"/>
  <c r="I14"/>
  <c r="J14"/>
  <c r="F17"/>
  <c r="A17" s="1"/>
  <c r="G17"/>
  <c r="H17"/>
  <c r="I17"/>
  <c r="J17"/>
  <c r="F23"/>
  <c r="A23" s="1"/>
  <c r="G23"/>
  <c r="H23"/>
  <c r="I23"/>
  <c r="J23"/>
  <c r="F18"/>
  <c r="A18" s="1"/>
  <c r="G18"/>
  <c r="H18"/>
  <c r="I18"/>
  <c r="J18"/>
  <c r="F22"/>
  <c r="A22" s="1"/>
  <c r="G22"/>
  <c r="H22"/>
  <c r="I22"/>
  <c r="J22"/>
  <c r="F12"/>
  <c r="A12" s="1"/>
  <c r="G12"/>
  <c r="H12"/>
  <c r="I12"/>
  <c r="J12"/>
  <c r="F3"/>
  <c r="G3"/>
  <c r="H1108" s="1"/>
  <c r="F1113" s="1"/>
  <c r="H3"/>
  <c r="I3"/>
  <c r="J3"/>
  <c r="K1108" s="1"/>
  <c r="G1113" s="1"/>
  <c r="F20"/>
  <c r="A20" s="1"/>
  <c r="G20"/>
  <c r="H20"/>
  <c r="I20"/>
  <c r="J20"/>
  <c r="F11"/>
  <c r="A11" s="1"/>
  <c r="G11"/>
  <c r="H11"/>
  <c r="I11"/>
  <c r="J11"/>
  <c r="F7"/>
  <c r="A7" s="1"/>
  <c r="G7"/>
  <c r="H7"/>
  <c r="I7"/>
  <c r="J7"/>
  <c r="F8"/>
  <c r="A8" s="1"/>
  <c r="G8"/>
  <c r="H8"/>
  <c r="I8"/>
  <c r="J8"/>
  <c r="F15"/>
  <c r="A15" s="1"/>
  <c r="G15"/>
  <c r="H15"/>
  <c r="I15"/>
  <c r="J15"/>
  <c r="F6"/>
  <c r="A6" s="1"/>
  <c r="G6"/>
  <c r="H6"/>
  <c r="I6"/>
  <c r="J6"/>
  <c r="F19"/>
  <c r="A19" s="1"/>
  <c r="G19"/>
  <c r="H19"/>
  <c r="I19"/>
  <c r="J19"/>
  <c r="F9"/>
  <c r="A9" s="1"/>
  <c r="G9"/>
  <c r="H9"/>
  <c r="I9"/>
  <c r="J9"/>
  <c r="F15" i="27"/>
  <c r="A15" s="1"/>
  <c r="G15"/>
  <c r="H15"/>
  <c r="I15"/>
  <c r="J15"/>
  <c r="F17"/>
  <c r="A17" s="1"/>
  <c r="G17"/>
  <c r="H17"/>
  <c r="I17"/>
  <c r="J17"/>
  <c r="F6"/>
  <c r="A6" s="1"/>
  <c r="G6"/>
  <c r="H6"/>
  <c r="I6"/>
  <c r="J6"/>
  <c r="F5"/>
  <c r="A5" s="1"/>
  <c r="G5"/>
  <c r="H5"/>
  <c r="I5"/>
  <c r="J5"/>
  <c r="F16"/>
  <c r="A16" s="1"/>
  <c r="G16"/>
  <c r="H16"/>
  <c r="I16"/>
  <c r="J16"/>
  <c r="F8"/>
  <c r="A8" s="1"/>
  <c r="G8"/>
  <c r="H8"/>
  <c r="I8"/>
  <c r="J8"/>
  <c r="F13"/>
  <c r="A13" s="1"/>
  <c r="G13"/>
  <c r="H13"/>
  <c r="I13"/>
  <c r="J13"/>
  <c r="F9"/>
  <c r="A9" s="1"/>
  <c r="G9"/>
  <c r="H9"/>
  <c r="I9"/>
  <c r="J9"/>
  <c r="F14"/>
  <c r="A14" s="1"/>
  <c r="G14"/>
  <c r="H14"/>
  <c r="I14"/>
  <c r="J14"/>
  <c r="F12"/>
  <c r="A12" s="1"/>
  <c r="G12"/>
  <c r="H12"/>
  <c r="I12"/>
  <c r="J12"/>
  <c r="F11"/>
  <c r="A11" s="1"/>
  <c r="G11"/>
  <c r="H11"/>
  <c r="I11"/>
  <c r="J11"/>
  <c r="F3"/>
  <c r="A3" s="1"/>
  <c r="G3"/>
  <c r="H3"/>
  <c r="I3"/>
  <c r="J3"/>
  <c r="F2"/>
  <c r="A2" s="1"/>
  <c r="G2"/>
  <c r="H2"/>
  <c r="I2"/>
  <c r="J2"/>
  <c r="F10"/>
  <c r="A10" s="1"/>
  <c r="G10"/>
  <c r="H10"/>
  <c r="I10"/>
  <c r="J10"/>
  <c r="F4"/>
  <c r="A4" s="1"/>
  <c r="G4"/>
  <c r="H4"/>
  <c r="I4"/>
  <c r="J4"/>
  <c r="F47" i="26"/>
  <c r="A47" s="1"/>
  <c r="G47"/>
  <c r="H47"/>
  <c r="I47"/>
  <c r="J47"/>
  <c r="F3"/>
  <c r="A3" s="1"/>
  <c r="G3"/>
  <c r="H3"/>
  <c r="I3"/>
  <c r="J3"/>
  <c r="F44"/>
  <c r="A44" s="1"/>
  <c r="G44"/>
  <c r="H44"/>
  <c r="I44"/>
  <c r="J44"/>
  <c r="F36"/>
  <c r="A36" s="1"/>
  <c r="G36"/>
  <c r="H36"/>
  <c r="I36"/>
  <c r="J36"/>
  <c r="F8"/>
  <c r="A8" s="1"/>
  <c r="G8"/>
  <c r="H8"/>
  <c r="I8"/>
  <c r="J8"/>
  <c r="F7"/>
  <c r="A7" s="1"/>
  <c r="G7"/>
  <c r="H7"/>
  <c r="I7"/>
  <c r="J7"/>
  <c r="F32"/>
  <c r="A32" s="1"/>
  <c r="G32"/>
  <c r="H32"/>
  <c r="I32"/>
  <c r="J32"/>
  <c r="F18"/>
  <c r="A18" s="1"/>
  <c r="G18"/>
  <c r="H18"/>
  <c r="I18"/>
  <c r="J18"/>
  <c r="F43"/>
  <c r="A43" s="1"/>
  <c r="G43"/>
  <c r="H43"/>
  <c r="I43"/>
  <c r="J43"/>
  <c r="F17"/>
  <c r="A17" s="1"/>
  <c r="G17"/>
  <c r="H1105" s="1"/>
  <c r="F1115" s="1"/>
  <c r="H17"/>
  <c r="I17"/>
  <c r="J17"/>
  <c r="F6"/>
  <c r="A6" s="1"/>
  <c r="G6"/>
  <c r="H6"/>
  <c r="I6"/>
  <c r="J6"/>
  <c r="F4"/>
  <c r="A4" s="1"/>
  <c r="G4"/>
  <c r="H4"/>
  <c r="I4"/>
  <c r="J4"/>
  <c r="F40"/>
  <c r="A40" s="1"/>
  <c r="G40"/>
  <c r="H40"/>
  <c r="I40"/>
  <c r="J40"/>
  <c r="F14"/>
  <c r="A14" s="1"/>
  <c r="G14"/>
  <c r="H14"/>
  <c r="I14"/>
  <c r="J14"/>
  <c r="F13"/>
  <c r="A13" s="1"/>
  <c r="G13"/>
  <c r="H13"/>
  <c r="I13"/>
  <c r="J13"/>
  <c r="F16"/>
  <c r="A16" s="1"/>
  <c r="G16"/>
  <c r="H16"/>
  <c r="I16"/>
  <c r="J16"/>
  <c r="F29"/>
  <c r="A29" s="1"/>
  <c r="G29"/>
  <c r="H29"/>
  <c r="I29"/>
  <c r="J29"/>
  <c r="F30"/>
  <c r="A30" s="1"/>
  <c r="G30"/>
  <c r="H30"/>
  <c r="I30"/>
  <c r="J30"/>
  <c r="F42"/>
  <c r="A42" s="1"/>
  <c r="G42"/>
  <c r="H42"/>
  <c r="I42"/>
  <c r="J42"/>
  <c r="F24"/>
  <c r="A24" s="1"/>
  <c r="G24"/>
  <c r="H24"/>
  <c r="I24"/>
  <c r="J24"/>
  <c r="F5"/>
  <c r="A5" s="1"/>
  <c r="G5"/>
  <c r="H5"/>
  <c r="I5"/>
  <c r="J5"/>
  <c r="F46"/>
  <c r="A46" s="1"/>
  <c r="G46"/>
  <c r="H46"/>
  <c r="I46"/>
  <c r="J46"/>
  <c r="F19"/>
  <c r="A19" s="1"/>
  <c r="G19"/>
  <c r="H19"/>
  <c r="I19"/>
  <c r="J19"/>
  <c r="F11"/>
  <c r="A11" s="1"/>
  <c r="G11"/>
  <c r="H11"/>
  <c r="I11"/>
  <c r="J11"/>
  <c r="F2"/>
  <c r="G2"/>
  <c r="H2"/>
  <c r="I2"/>
  <c r="J2"/>
  <c r="K1108" s="1"/>
  <c r="G1116" s="1"/>
  <c r="F25"/>
  <c r="A25" s="1"/>
  <c r="G25"/>
  <c r="H25"/>
  <c r="I25"/>
  <c r="J25"/>
  <c r="F37"/>
  <c r="A37" s="1"/>
  <c r="G37"/>
  <c r="H37"/>
  <c r="I37"/>
  <c r="J37"/>
  <c r="F39"/>
  <c r="A39" s="1"/>
  <c r="G39"/>
  <c r="H39"/>
  <c r="I39"/>
  <c r="J39"/>
  <c r="F41"/>
  <c r="A41" s="1"/>
  <c r="G41"/>
  <c r="H41"/>
  <c r="I41"/>
  <c r="J41"/>
  <c r="F27"/>
  <c r="A27" s="1"/>
  <c r="G27"/>
  <c r="H27"/>
  <c r="I27"/>
  <c r="J27"/>
  <c r="F35"/>
  <c r="A35" s="1"/>
  <c r="G35"/>
  <c r="H35"/>
  <c r="I35"/>
  <c r="J35"/>
  <c r="F26"/>
  <c r="A26" s="1"/>
  <c r="G26"/>
  <c r="H26"/>
  <c r="I26"/>
  <c r="J26"/>
  <c r="F9"/>
  <c r="G9"/>
  <c r="H9"/>
  <c r="I9"/>
  <c r="J9"/>
  <c r="F45"/>
  <c r="A45" s="1"/>
  <c r="G45"/>
  <c r="H45"/>
  <c r="I45"/>
  <c r="J45"/>
  <c r="F23"/>
  <c r="A23" s="1"/>
  <c r="G23"/>
  <c r="H23"/>
  <c r="I23"/>
  <c r="J23"/>
  <c r="F38"/>
  <c r="A38" s="1"/>
  <c r="G38"/>
  <c r="H38"/>
  <c r="I38"/>
  <c r="J38"/>
  <c r="F12"/>
  <c r="A12" s="1"/>
  <c r="G12"/>
  <c r="H12"/>
  <c r="I12"/>
  <c r="J12"/>
  <c r="F31"/>
  <c r="A31" s="1"/>
  <c r="G31"/>
  <c r="H31"/>
  <c r="I31"/>
  <c r="J31"/>
  <c r="F48"/>
  <c r="A48" s="1"/>
  <c r="G48"/>
  <c r="H48"/>
  <c r="I48"/>
  <c r="J48"/>
  <c r="F28"/>
  <c r="A28" s="1"/>
  <c r="G28"/>
  <c r="H28"/>
  <c r="I28"/>
  <c r="J28"/>
  <c r="F15"/>
  <c r="A15" s="1"/>
  <c r="G15"/>
  <c r="H15"/>
  <c r="I15"/>
  <c r="J15"/>
  <c r="F10"/>
  <c r="A10" s="1"/>
  <c r="G10"/>
  <c r="H10"/>
  <c r="I10"/>
  <c r="J10"/>
  <c r="F21"/>
  <c r="A21" s="1"/>
  <c r="G21"/>
  <c r="H21"/>
  <c r="I21"/>
  <c r="J21"/>
  <c r="F20"/>
  <c r="A20" s="1"/>
  <c r="G20"/>
  <c r="H20"/>
  <c r="I20"/>
  <c r="J20"/>
  <c r="F34"/>
  <c r="A34" s="1"/>
  <c r="G34"/>
  <c r="H34"/>
  <c r="I34"/>
  <c r="J34"/>
  <c r="F33"/>
  <c r="A33" s="1"/>
  <c r="G33"/>
  <c r="H33"/>
  <c r="I33"/>
  <c r="J33"/>
  <c r="F4" i="25"/>
  <c r="A4" s="1"/>
  <c r="G4"/>
  <c r="H4"/>
  <c r="I4"/>
  <c r="J4"/>
  <c r="F2"/>
  <c r="A2" s="1"/>
  <c r="G2"/>
  <c r="H2"/>
  <c r="I2"/>
  <c r="J2"/>
  <c r="F9" i="24"/>
  <c r="A9" s="1"/>
  <c r="G9"/>
  <c r="H9"/>
  <c r="I9"/>
  <c r="J9"/>
  <c r="F10"/>
  <c r="A10" s="1"/>
  <c r="G10"/>
  <c r="H10"/>
  <c r="I10"/>
  <c r="J10"/>
  <c r="F18"/>
  <c r="A18" s="1"/>
  <c r="G18"/>
  <c r="H18"/>
  <c r="I18"/>
  <c r="J18"/>
  <c r="F17"/>
  <c r="A17" s="1"/>
  <c r="G17"/>
  <c r="H17"/>
  <c r="I17"/>
  <c r="J17"/>
  <c r="F4"/>
  <c r="A4" s="1"/>
  <c r="G4"/>
  <c r="H4"/>
  <c r="I4"/>
  <c r="J4"/>
  <c r="F26"/>
  <c r="A26" s="1"/>
  <c r="G26"/>
  <c r="H26"/>
  <c r="I26"/>
  <c r="J26"/>
  <c r="F11"/>
  <c r="A11" s="1"/>
  <c r="G11"/>
  <c r="H11"/>
  <c r="I11"/>
  <c r="J11"/>
  <c r="F20"/>
  <c r="A20" s="1"/>
  <c r="G20"/>
  <c r="H20"/>
  <c r="I20"/>
  <c r="J20"/>
  <c r="F15"/>
  <c r="A15" s="1"/>
  <c r="G15"/>
  <c r="H15"/>
  <c r="I15"/>
  <c r="J15"/>
  <c r="F5"/>
  <c r="A5" s="1"/>
  <c r="G5"/>
  <c r="H5"/>
  <c r="I5"/>
  <c r="J5"/>
  <c r="F2"/>
  <c r="A2" s="1"/>
  <c r="G2"/>
  <c r="H2"/>
  <c r="I2"/>
  <c r="J2"/>
  <c r="F21"/>
  <c r="A21" s="1"/>
  <c r="G21"/>
  <c r="H21"/>
  <c r="I21"/>
  <c r="J21"/>
  <c r="F16"/>
  <c r="A16" s="1"/>
  <c r="G16"/>
  <c r="H16"/>
  <c r="I16"/>
  <c r="J16"/>
  <c r="F29"/>
  <c r="A29" s="1"/>
  <c r="G29"/>
  <c r="H29"/>
  <c r="I29"/>
  <c r="J29"/>
  <c r="F3"/>
  <c r="A3" s="1"/>
  <c r="G3"/>
  <c r="H3"/>
  <c r="I3"/>
  <c r="J3"/>
  <c r="F7"/>
  <c r="A7" s="1"/>
  <c r="G7"/>
  <c r="H7"/>
  <c r="I7"/>
  <c r="J7"/>
  <c r="F19"/>
  <c r="A19" s="1"/>
  <c r="G19"/>
  <c r="H19"/>
  <c r="I19"/>
  <c r="J19"/>
  <c r="F12"/>
  <c r="A12" s="1"/>
  <c r="G12"/>
  <c r="H12"/>
  <c r="I12"/>
  <c r="J12"/>
  <c r="F24"/>
  <c r="A24" s="1"/>
  <c r="G24"/>
  <c r="H24"/>
  <c r="I24"/>
  <c r="J24"/>
  <c r="F22"/>
  <c r="A22" s="1"/>
  <c r="G22"/>
  <c r="H22"/>
  <c r="I22"/>
  <c r="J22"/>
  <c r="F28"/>
  <c r="A28" s="1"/>
  <c r="G28"/>
  <c r="H28"/>
  <c r="I28"/>
  <c r="J28"/>
  <c r="F14"/>
  <c r="A14" s="1"/>
  <c r="G14"/>
  <c r="H14"/>
  <c r="I14"/>
  <c r="J14"/>
  <c r="F27"/>
  <c r="A27" s="1"/>
  <c r="G27"/>
  <c r="H27"/>
  <c r="I27"/>
  <c r="J27"/>
  <c r="F23"/>
  <c r="A23" s="1"/>
  <c r="G23"/>
  <c r="H23"/>
  <c r="I23"/>
  <c r="J23"/>
  <c r="F6"/>
  <c r="A6" s="1"/>
  <c r="G6"/>
  <c r="H6"/>
  <c r="I6"/>
  <c r="J6"/>
  <c r="F13"/>
  <c r="A13" s="1"/>
  <c r="G13"/>
  <c r="H13"/>
  <c r="I13"/>
  <c r="J13"/>
  <c r="F25"/>
  <c r="A25" s="1"/>
  <c r="G25"/>
  <c r="H25"/>
  <c r="I25"/>
  <c r="J25"/>
  <c r="F15" i="23"/>
  <c r="A15" s="1"/>
  <c r="G15"/>
  <c r="H15"/>
  <c r="I15"/>
  <c r="J15"/>
  <c r="F14"/>
  <c r="A14" s="1"/>
  <c r="G14"/>
  <c r="H14"/>
  <c r="I14"/>
  <c r="J14"/>
  <c r="F13"/>
  <c r="A13" s="1"/>
  <c r="G13"/>
  <c r="H13"/>
  <c r="I13"/>
  <c r="J13"/>
  <c r="F11"/>
  <c r="A11" s="1"/>
  <c r="G11"/>
  <c r="H11"/>
  <c r="I11"/>
  <c r="J11"/>
  <c r="F19"/>
  <c r="A19" s="1"/>
  <c r="G19"/>
  <c r="H19"/>
  <c r="I19"/>
  <c r="J19"/>
  <c r="F4"/>
  <c r="G4"/>
  <c r="H1101" s="1"/>
  <c r="F1113" s="1"/>
  <c r="H4"/>
  <c r="I4"/>
  <c r="J4"/>
  <c r="K1101" s="1"/>
  <c r="G1113" s="1"/>
  <c r="F3"/>
  <c r="A3" s="1"/>
  <c r="G3"/>
  <c r="H3"/>
  <c r="I3"/>
  <c r="J3"/>
  <c r="F9"/>
  <c r="G9"/>
  <c r="H1108" s="1"/>
  <c r="F1114" s="1"/>
  <c r="H9"/>
  <c r="I9"/>
  <c r="J9"/>
  <c r="K1108" s="1"/>
  <c r="G1114" s="1"/>
  <c r="F8"/>
  <c r="A8" s="1"/>
  <c r="G8"/>
  <c r="H8"/>
  <c r="I8"/>
  <c r="J8"/>
  <c r="F2"/>
  <c r="A2" s="1"/>
  <c r="G2"/>
  <c r="H2"/>
  <c r="I2"/>
  <c r="J2"/>
  <c r="F17"/>
  <c r="A17" s="1"/>
  <c r="G17"/>
  <c r="H17"/>
  <c r="I17"/>
  <c r="J17"/>
  <c r="F12"/>
  <c r="A12" s="1"/>
  <c r="G12"/>
  <c r="H12"/>
  <c r="I12"/>
  <c r="J12"/>
  <c r="F18"/>
  <c r="G18"/>
  <c r="H1095" s="1"/>
  <c r="F1112" s="1"/>
  <c r="H18"/>
  <c r="I18"/>
  <c r="J18"/>
  <c r="K1095" s="1"/>
  <c r="G1112" s="1"/>
  <c r="F6"/>
  <c r="A6" s="1"/>
  <c r="G6"/>
  <c r="H6"/>
  <c r="I6"/>
  <c r="J6"/>
  <c r="F7"/>
  <c r="A7" s="1"/>
  <c r="G7"/>
  <c r="H7"/>
  <c r="I7"/>
  <c r="J7"/>
  <c r="F16"/>
  <c r="A16" s="1"/>
  <c r="G16"/>
  <c r="H16"/>
  <c r="I16"/>
  <c r="J16"/>
  <c r="F5"/>
  <c r="A5" s="1"/>
  <c r="G5"/>
  <c r="H5"/>
  <c r="I5"/>
  <c r="J5"/>
  <c r="F13" i="21"/>
  <c r="A13" s="1"/>
  <c r="G13"/>
  <c r="H13"/>
  <c r="I13"/>
  <c r="J13"/>
  <c r="F8"/>
  <c r="A8" s="1"/>
  <c r="G8"/>
  <c r="H8"/>
  <c r="I8"/>
  <c r="J8"/>
  <c r="F18"/>
  <c r="A18" s="1"/>
  <c r="G18"/>
  <c r="H18"/>
  <c r="I18"/>
  <c r="J18"/>
  <c r="F3"/>
  <c r="A3" s="1"/>
  <c r="G3"/>
  <c r="H3"/>
  <c r="I3"/>
  <c r="J3"/>
  <c r="F27"/>
  <c r="A27" s="1"/>
  <c r="G27"/>
  <c r="H27"/>
  <c r="I27"/>
  <c r="J27"/>
  <c r="F21"/>
  <c r="A21" s="1"/>
  <c r="G21"/>
  <c r="H21"/>
  <c r="I21"/>
  <c r="J21"/>
  <c r="F6"/>
  <c r="G6"/>
  <c r="H1098" s="1"/>
  <c r="F1113" s="1"/>
  <c r="H6"/>
  <c r="I6"/>
  <c r="J6"/>
  <c r="K1098" s="1"/>
  <c r="G1113" s="1"/>
  <c r="F20"/>
  <c r="A20" s="1"/>
  <c r="G20"/>
  <c r="H20"/>
  <c r="I20"/>
  <c r="J20"/>
  <c r="F9"/>
  <c r="A9" s="1"/>
  <c r="G9"/>
  <c r="H9"/>
  <c r="I9"/>
  <c r="J9"/>
  <c r="F10"/>
  <c r="A10" s="1"/>
  <c r="G10"/>
  <c r="H10"/>
  <c r="I10"/>
  <c r="J10"/>
  <c r="F11"/>
  <c r="A11" s="1"/>
  <c r="G11"/>
  <c r="H11"/>
  <c r="I11"/>
  <c r="J11"/>
  <c r="F26"/>
  <c r="A26" s="1"/>
  <c r="G26"/>
  <c r="H26"/>
  <c r="I26"/>
  <c r="J26"/>
  <c r="F16"/>
  <c r="A16" s="1"/>
  <c r="G16"/>
  <c r="H16"/>
  <c r="I16"/>
  <c r="J16"/>
  <c r="F15"/>
  <c r="A15" s="1"/>
  <c r="G15"/>
  <c r="H15"/>
  <c r="I15"/>
  <c r="J15"/>
  <c r="F5"/>
  <c r="A5" s="1"/>
  <c r="G5"/>
  <c r="H5"/>
  <c r="I5"/>
  <c r="J5"/>
  <c r="F17"/>
  <c r="A17" s="1"/>
  <c r="G17"/>
  <c r="H17"/>
  <c r="I17"/>
  <c r="J17"/>
  <c r="F14"/>
  <c r="A14" s="1"/>
  <c r="G14"/>
  <c r="H14"/>
  <c r="I14"/>
  <c r="J14"/>
  <c r="F2"/>
  <c r="G2"/>
  <c r="H1095" s="1"/>
  <c r="F1112" s="1"/>
  <c r="H2"/>
  <c r="I2"/>
  <c r="J2"/>
  <c r="K1095" s="1"/>
  <c r="G1112" s="1"/>
  <c r="F25"/>
  <c r="A25" s="1"/>
  <c r="G25"/>
  <c r="H25"/>
  <c r="I25"/>
  <c r="J25"/>
  <c r="F12"/>
  <c r="A12" s="1"/>
  <c r="G12"/>
  <c r="H1108" s="1"/>
  <c r="F1115" s="1"/>
  <c r="H12"/>
  <c r="I12"/>
  <c r="J12"/>
  <c r="F4"/>
  <c r="A4" s="1"/>
  <c r="G4"/>
  <c r="H4"/>
  <c r="I4"/>
  <c r="J4"/>
  <c r="F23"/>
  <c r="A23" s="1"/>
  <c r="G23"/>
  <c r="H23"/>
  <c r="I23"/>
  <c r="J23"/>
  <c r="F7"/>
  <c r="A7" s="1"/>
  <c r="G7"/>
  <c r="H7"/>
  <c r="I7"/>
  <c r="J7"/>
  <c r="F24"/>
  <c r="A24" s="1"/>
  <c r="G24"/>
  <c r="H24"/>
  <c r="I24"/>
  <c r="J24"/>
  <c r="F19"/>
  <c r="A19" s="1"/>
  <c r="G19"/>
  <c r="H19"/>
  <c r="I19"/>
  <c r="J19"/>
  <c r="F2" i="20"/>
  <c r="A2" s="1"/>
  <c r="G2"/>
  <c r="H2"/>
  <c r="I2"/>
  <c r="J2"/>
  <c r="F15"/>
  <c r="G15"/>
  <c r="H1101" s="1"/>
  <c r="F1112" s="1"/>
  <c r="H15"/>
  <c r="I15"/>
  <c r="J15"/>
  <c r="K1101" s="1"/>
  <c r="G1112" s="1"/>
  <c r="F3"/>
  <c r="A3" s="1"/>
  <c r="G3"/>
  <c r="H3"/>
  <c r="I3"/>
  <c r="J3"/>
  <c r="F6"/>
  <c r="A6" s="1"/>
  <c r="G6"/>
  <c r="H6"/>
  <c r="I6"/>
  <c r="J6"/>
  <c r="F10"/>
  <c r="A10" s="1"/>
  <c r="G10"/>
  <c r="H10"/>
  <c r="I10"/>
  <c r="J10"/>
  <c r="F12"/>
  <c r="A12" s="1"/>
  <c r="G12"/>
  <c r="H12"/>
  <c r="I12"/>
  <c r="J12"/>
  <c r="F7"/>
  <c r="A7" s="1"/>
  <c r="G7"/>
  <c r="H7"/>
  <c r="I7"/>
  <c r="J7"/>
  <c r="F5"/>
  <c r="A5" s="1"/>
  <c r="G5"/>
  <c r="H5"/>
  <c r="I5"/>
  <c r="J5"/>
  <c r="F13"/>
  <c r="A13" s="1"/>
  <c r="G13"/>
  <c r="H13"/>
  <c r="I13"/>
  <c r="J13"/>
  <c r="F4"/>
  <c r="A4" s="1"/>
  <c r="G4"/>
  <c r="H4"/>
  <c r="I4"/>
  <c r="J4"/>
  <c r="F8"/>
  <c r="A8" s="1"/>
  <c r="G8"/>
  <c r="H8"/>
  <c r="I8"/>
  <c r="J8"/>
  <c r="F11"/>
  <c r="A11" s="1"/>
  <c r="G11"/>
  <c r="H11"/>
  <c r="I11"/>
  <c r="J11"/>
  <c r="F16"/>
  <c r="A16" s="1"/>
  <c r="G16"/>
  <c r="H16"/>
  <c r="I16"/>
  <c r="J16"/>
  <c r="F14"/>
  <c r="A14" s="1"/>
  <c r="G14"/>
  <c r="H14"/>
  <c r="I14"/>
  <c r="J14"/>
  <c r="F35" i="19"/>
  <c r="A35" s="1"/>
  <c r="G35"/>
  <c r="H35"/>
  <c r="I35"/>
  <c r="J35"/>
  <c r="F30"/>
  <c r="A30" s="1"/>
  <c r="G30"/>
  <c r="H30"/>
  <c r="I30"/>
  <c r="J30"/>
  <c r="F10"/>
  <c r="A10" s="1"/>
  <c r="G10"/>
  <c r="H10"/>
  <c r="I10"/>
  <c r="J10"/>
  <c r="F13"/>
  <c r="A13" s="1"/>
  <c r="G13"/>
  <c r="H13"/>
  <c r="I13"/>
  <c r="J13"/>
  <c r="F15"/>
  <c r="A15" s="1"/>
  <c r="G15"/>
  <c r="H15"/>
  <c r="I15"/>
  <c r="J15"/>
  <c r="F19"/>
  <c r="A19" s="1"/>
  <c r="G19"/>
  <c r="H19"/>
  <c r="I19"/>
  <c r="J19"/>
  <c r="F6"/>
  <c r="A6" s="1"/>
  <c r="G6"/>
  <c r="H6"/>
  <c r="I6"/>
  <c r="J6"/>
  <c r="F16"/>
  <c r="A16" s="1"/>
  <c r="G16"/>
  <c r="H16"/>
  <c r="I16"/>
  <c r="J16"/>
  <c r="F28"/>
  <c r="A28" s="1"/>
  <c r="G28"/>
  <c r="H28"/>
  <c r="I28"/>
  <c r="J28"/>
  <c r="F14"/>
  <c r="A14" s="1"/>
  <c r="G14"/>
  <c r="H14"/>
  <c r="I14"/>
  <c r="J14"/>
  <c r="F7"/>
  <c r="G7"/>
  <c r="H1101" s="1"/>
  <c r="F1113" s="1"/>
  <c r="H7"/>
  <c r="I7"/>
  <c r="J7"/>
  <c r="K1101" s="1"/>
  <c r="G1113" s="1"/>
  <c r="F29"/>
  <c r="A29" s="1"/>
  <c r="G29"/>
  <c r="H29"/>
  <c r="I29"/>
  <c r="J29"/>
  <c r="F17"/>
  <c r="A17" s="1"/>
  <c r="G17"/>
  <c r="H17"/>
  <c r="I17"/>
  <c r="J17"/>
  <c r="F2"/>
  <c r="A2" s="1"/>
  <c r="G2"/>
  <c r="H2"/>
  <c r="I2"/>
  <c r="J2"/>
  <c r="F26"/>
  <c r="A26" s="1"/>
  <c r="G26"/>
  <c r="H26"/>
  <c r="I26"/>
  <c r="J26"/>
  <c r="F25"/>
  <c r="A25" s="1"/>
  <c r="G25"/>
  <c r="H25"/>
  <c r="I25"/>
  <c r="J25"/>
  <c r="F9"/>
  <c r="A9" s="1"/>
  <c r="G9"/>
  <c r="H9"/>
  <c r="I9"/>
  <c r="J9"/>
  <c r="F21"/>
  <c r="A21" s="1"/>
  <c r="G21"/>
  <c r="H21"/>
  <c r="I21"/>
  <c r="J21"/>
  <c r="F20"/>
  <c r="A20" s="1"/>
  <c r="G20"/>
  <c r="H20"/>
  <c r="I20"/>
  <c r="J20"/>
  <c r="F4"/>
  <c r="A4" s="1"/>
  <c r="G4"/>
  <c r="H4"/>
  <c r="I4"/>
  <c r="J4"/>
  <c r="F11"/>
  <c r="A11" s="1"/>
  <c r="G11"/>
  <c r="H11"/>
  <c r="I11"/>
  <c r="J11"/>
  <c r="F34"/>
  <c r="A34" s="1"/>
  <c r="G34"/>
  <c r="H34"/>
  <c r="I34"/>
  <c r="J34"/>
  <c r="F12"/>
  <c r="A12" s="1"/>
  <c r="G12"/>
  <c r="H12"/>
  <c r="I12"/>
  <c r="J12"/>
  <c r="F31"/>
  <c r="A31" s="1"/>
  <c r="G31"/>
  <c r="H31"/>
  <c r="I31"/>
  <c r="J31"/>
  <c r="F3"/>
  <c r="A3" s="1"/>
  <c r="G3"/>
  <c r="H3"/>
  <c r="I3"/>
  <c r="J3"/>
  <c r="F22"/>
  <c r="A22" s="1"/>
  <c r="G22"/>
  <c r="H22"/>
  <c r="I22"/>
  <c r="J22"/>
  <c r="F18"/>
  <c r="A18" s="1"/>
  <c r="G18"/>
  <c r="H18"/>
  <c r="I18"/>
  <c r="J18"/>
  <c r="F23"/>
  <c r="A23" s="1"/>
  <c r="G23"/>
  <c r="H23"/>
  <c r="I23"/>
  <c r="J23"/>
  <c r="F24"/>
  <c r="A24" s="1"/>
  <c r="G24"/>
  <c r="H24"/>
  <c r="I24"/>
  <c r="J24"/>
  <c r="F32"/>
  <c r="A32" s="1"/>
  <c r="G32"/>
  <c r="H32"/>
  <c r="I32"/>
  <c r="J32"/>
  <c r="F5"/>
  <c r="A5" s="1"/>
  <c r="G5"/>
  <c r="H5"/>
  <c r="I5"/>
  <c r="J5"/>
  <c r="F33"/>
  <c r="G33"/>
  <c r="H1105" s="1"/>
  <c r="F1114" s="1"/>
  <c r="H33"/>
  <c r="I33"/>
  <c r="J33"/>
  <c r="K1105" s="1"/>
  <c r="G1114" s="1"/>
  <c r="F27"/>
  <c r="A27" s="1"/>
  <c r="G27"/>
  <c r="H27"/>
  <c r="I27"/>
  <c r="J27"/>
  <c r="F9" i="18"/>
  <c r="A9" s="1"/>
  <c r="G9"/>
  <c r="H9"/>
  <c r="I9"/>
  <c r="J9"/>
  <c r="F24"/>
  <c r="A24" s="1"/>
  <c r="G24"/>
  <c r="H24"/>
  <c r="I24"/>
  <c r="J24"/>
  <c r="F11"/>
  <c r="A11" s="1"/>
  <c r="G11"/>
  <c r="H11"/>
  <c r="I11"/>
  <c r="J11"/>
  <c r="F20"/>
  <c r="A20" s="1"/>
  <c r="G20"/>
  <c r="H20"/>
  <c r="I20"/>
  <c r="J20"/>
  <c r="F18"/>
  <c r="A18" s="1"/>
  <c r="G18"/>
  <c r="H18"/>
  <c r="I18"/>
  <c r="J18"/>
  <c r="F6"/>
  <c r="A6" s="1"/>
  <c r="G6"/>
  <c r="H6"/>
  <c r="I6"/>
  <c r="J6"/>
  <c r="F26"/>
  <c r="A26" s="1"/>
  <c r="G26"/>
  <c r="H26"/>
  <c r="I26"/>
  <c r="J26"/>
  <c r="F10"/>
  <c r="A10" s="1"/>
  <c r="G10"/>
  <c r="H10"/>
  <c r="I10"/>
  <c r="J10"/>
  <c r="F17"/>
  <c r="A17" s="1"/>
  <c r="G17"/>
  <c r="H17"/>
  <c r="I17"/>
  <c r="J17"/>
  <c r="F14"/>
  <c r="A14" s="1"/>
  <c r="G14"/>
  <c r="H14"/>
  <c r="I14"/>
  <c r="J14"/>
  <c r="F22"/>
  <c r="A22" s="1"/>
  <c r="G22"/>
  <c r="H22"/>
  <c r="I22"/>
  <c r="J22"/>
  <c r="F27"/>
  <c r="A27" s="1"/>
  <c r="G27"/>
  <c r="H27"/>
  <c r="I27"/>
  <c r="J27"/>
  <c r="F21"/>
  <c r="A21" s="1"/>
  <c r="G21"/>
  <c r="H21"/>
  <c r="I21"/>
  <c r="J21"/>
  <c r="F12"/>
  <c r="A12" s="1"/>
  <c r="G12"/>
  <c r="H12"/>
  <c r="I12"/>
  <c r="J12"/>
  <c r="F25"/>
  <c r="A25" s="1"/>
  <c r="G25"/>
  <c r="H25"/>
  <c r="I25"/>
  <c r="J25"/>
  <c r="F8"/>
  <c r="A8" s="1"/>
  <c r="G8"/>
  <c r="H8"/>
  <c r="I8"/>
  <c r="J8"/>
  <c r="F23"/>
  <c r="A23" s="1"/>
  <c r="G23"/>
  <c r="H23"/>
  <c r="I23"/>
  <c r="J23"/>
  <c r="F7"/>
  <c r="A7" s="1"/>
  <c r="G7"/>
  <c r="H7"/>
  <c r="I7"/>
  <c r="J7"/>
  <c r="F5"/>
  <c r="G5"/>
  <c r="H5"/>
  <c r="I5"/>
  <c r="J5"/>
  <c r="K1101" s="1"/>
  <c r="G1113" s="1"/>
  <c r="F15"/>
  <c r="A15" s="1"/>
  <c r="G15"/>
  <c r="H1095" s="1"/>
  <c r="F1112" s="1"/>
  <c r="H15"/>
  <c r="I15"/>
  <c r="J15"/>
  <c r="F2"/>
  <c r="A2" s="1"/>
  <c r="G2"/>
  <c r="H2"/>
  <c r="I2"/>
  <c r="J2"/>
  <c r="F19"/>
  <c r="A19" s="1"/>
  <c r="G19"/>
  <c r="H19"/>
  <c r="I19"/>
  <c r="J19"/>
  <c r="F3"/>
  <c r="A3" s="1"/>
  <c r="G3"/>
  <c r="H3"/>
  <c r="I3"/>
  <c r="J3"/>
  <c r="F4"/>
  <c r="A4" s="1"/>
  <c r="G4"/>
  <c r="H4"/>
  <c r="I4"/>
  <c r="J4"/>
  <c r="F16"/>
  <c r="A16" s="1"/>
  <c r="G16"/>
  <c r="H16"/>
  <c r="I16"/>
  <c r="J16"/>
  <c r="F11" i="17"/>
  <c r="A11" s="1"/>
  <c r="G11"/>
  <c r="H11"/>
  <c r="I11"/>
  <c r="J11"/>
  <c r="F6"/>
  <c r="A6" s="1"/>
  <c r="G6"/>
  <c r="H6"/>
  <c r="I6"/>
  <c r="J6"/>
  <c r="F5"/>
  <c r="G5"/>
  <c r="H1101" s="1"/>
  <c r="F1114" s="1"/>
  <c r="H5"/>
  <c r="I5"/>
  <c r="J5"/>
  <c r="K1101" s="1"/>
  <c r="G1114" s="1"/>
  <c r="F22"/>
  <c r="A22" s="1"/>
  <c r="G22"/>
  <c r="H22"/>
  <c r="I22"/>
  <c r="J22"/>
  <c r="F10"/>
  <c r="A10" s="1"/>
  <c r="G10"/>
  <c r="H10"/>
  <c r="I10"/>
  <c r="J10"/>
  <c r="F18"/>
  <c r="A18" s="1"/>
  <c r="G18"/>
  <c r="H18"/>
  <c r="I18"/>
  <c r="J18"/>
  <c r="F17"/>
  <c r="A17" s="1"/>
  <c r="G17"/>
  <c r="H17"/>
  <c r="I17"/>
  <c r="J17"/>
  <c r="F13"/>
  <c r="A13" s="1"/>
  <c r="G13"/>
  <c r="H13"/>
  <c r="I13"/>
  <c r="J13"/>
  <c r="F2"/>
  <c r="A2" s="1"/>
  <c r="G2"/>
  <c r="H2"/>
  <c r="I2"/>
  <c r="J2"/>
  <c r="F9"/>
  <c r="A9" s="1"/>
  <c r="G9"/>
  <c r="H9"/>
  <c r="I9"/>
  <c r="J9"/>
  <c r="F21"/>
  <c r="A21" s="1"/>
  <c r="G21"/>
  <c r="H21"/>
  <c r="I21"/>
  <c r="J21"/>
  <c r="F3"/>
  <c r="A3" s="1"/>
  <c r="G3"/>
  <c r="H3"/>
  <c r="I3"/>
  <c r="J3"/>
  <c r="F20"/>
  <c r="A20" s="1"/>
  <c r="G20"/>
  <c r="H20"/>
  <c r="I20"/>
  <c r="J20"/>
  <c r="F19"/>
  <c r="A19" s="1"/>
  <c r="G19"/>
  <c r="H19"/>
  <c r="I19"/>
  <c r="J19"/>
  <c r="F12"/>
  <c r="A12" s="1"/>
  <c r="G12"/>
  <c r="H12"/>
  <c r="I12"/>
  <c r="J12"/>
  <c r="F16"/>
  <c r="A16" s="1"/>
  <c r="G16"/>
  <c r="H16"/>
  <c r="I16"/>
  <c r="J16"/>
  <c r="F15"/>
  <c r="A15" s="1"/>
  <c r="G15"/>
  <c r="H15"/>
  <c r="I15"/>
  <c r="J15"/>
  <c r="F14"/>
  <c r="A14" s="1"/>
  <c r="G14"/>
  <c r="H14"/>
  <c r="I14"/>
  <c r="J14"/>
  <c r="F8"/>
  <c r="G8"/>
  <c r="H1108" s="1"/>
  <c r="F1116" s="1"/>
  <c r="H8"/>
  <c r="I8"/>
  <c r="J8"/>
  <c r="K1108" s="1"/>
  <c r="G1116" s="1"/>
  <c r="F7"/>
  <c r="A7" s="1"/>
  <c r="G7"/>
  <c r="H7"/>
  <c r="I7"/>
  <c r="J7"/>
  <c r="F4" i="16"/>
  <c r="A4" s="1"/>
  <c r="G4"/>
  <c r="H4"/>
  <c r="I4"/>
  <c r="J4"/>
  <c r="F8"/>
  <c r="A8" s="1"/>
  <c r="G8"/>
  <c r="H8"/>
  <c r="I8"/>
  <c r="J8"/>
  <c r="F14"/>
  <c r="A14" s="1"/>
  <c r="G14"/>
  <c r="H14"/>
  <c r="I14"/>
  <c r="J14"/>
  <c r="F9"/>
  <c r="A9" s="1"/>
  <c r="G9"/>
  <c r="H9"/>
  <c r="I9"/>
  <c r="J9"/>
  <c r="F19"/>
  <c r="G19"/>
  <c r="H1095" s="1"/>
  <c r="F1112" s="1"/>
  <c r="H19"/>
  <c r="I19"/>
  <c r="J19"/>
  <c r="K1095" s="1"/>
  <c r="G1112" s="1"/>
  <c r="F11"/>
  <c r="A11" s="1"/>
  <c r="G11"/>
  <c r="H11"/>
  <c r="I11"/>
  <c r="J11"/>
  <c r="F10"/>
  <c r="A10" s="1"/>
  <c r="G10"/>
  <c r="H10"/>
  <c r="I10"/>
  <c r="J10"/>
  <c r="F21"/>
  <c r="A21" s="1"/>
  <c r="G21"/>
  <c r="H21"/>
  <c r="I21"/>
  <c r="J21"/>
  <c r="F7"/>
  <c r="A7" s="1"/>
  <c r="G7"/>
  <c r="H7"/>
  <c r="I7"/>
  <c r="J7"/>
  <c r="F18"/>
  <c r="A18" s="1"/>
  <c r="G18"/>
  <c r="H18"/>
  <c r="I18"/>
  <c r="J18"/>
  <c r="F5"/>
  <c r="A5" s="1"/>
  <c r="G5"/>
  <c r="H5"/>
  <c r="I5"/>
  <c r="J5"/>
  <c r="F17"/>
  <c r="A17" s="1"/>
  <c r="G17"/>
  <c r="H17"/>
  <c r="I17"/>
  <c r="J17"/>
  <c r="F16"/>
  <c r="A16" s="1"/>
  <c r="G16"/>
  <c r="H16"/>
  <c r="I16"/>
  <c r="J16"/>
  <c r="F3"/>
  <c r="A3" s="1"/>
  <c r="G3"/>
  <c r="H3"/>
  <c r="I3"/>
  <c r="J3"/>
  <c r="F6"/>
  <c r="A6" s="1"/>
  <c r="G6"/>
  <c r="H6"/>
  <c r="I6"/>
  <c r="J6"/>
  <c r="F15"/>
  <c r="A15" s="1"/>
  <c r="G15"/>
  <c r="H15"/>
  <c r="I15"/>
  <c r="J15"/>
  <c r="F12"/>
  <c r="A12" s="1"/>
  <c r="G12"/>
  <c r="H12"/>
  <c r="I12"/>
  <c r="J12"/>
  <c r="F20"/>
  <c r="A20" s="1"/>
  <c r="G20"/>
  <c r="H20"/>
  <c r="I20"/>
  <c r="J20"/>
  <c r="F13"/>
  <c r="A13" s="1"/>
  <c r="G13"/>
  <c r="H13"/>
  <c r="I13"/>
  <c r="J13"/>
  <c r="F7" i="15"/>
  <c r="A7" s="1"/>
  <c r="G7"/>
  <c r="H7"/>
  <c r="I7"/>
  <c r="J7"/>
  <c r="F11"/>
  <c r="A11" s="1"/>
  <c r="G11"/>
  <c r="H11"/>
  <c r="I11"/>
  <c r="J11"/>
  <c r="F12"/>
  <c r="A12" s="1"/>
  <c r="G12"/>
  <c r="H12"/>
  <c r="I12"/>
  <c r="J12"/>
  <c r="F8"/>
  <c r="A8" s="1"/>
  <c r="G8"/>
  <c r="H8"/>
  <c r="I8"/>
  <c r="J8"/>
  <c r="F9"/>
  <c r="A9" s="1"/>
  <c r="G9"/>
  <c r="H9"/>
  <c r="I9"/>
  <c r="J9"/>
  <c r="F17"/>
  <c r="A17" s="1"/>
  <c r="G17"/>
  <c r="H17"/>
  <c r="I17"/>
  <c r="J17"/>
  <c r="F15"/>
  <c r="A15" s="1"/>
  <c r="G15"/>
  <c r="H15"/>
  <c r="I15"/>
  <c r="J15"/>
  <c r="F3"/>
  <c r="A3" s="1"/>
  <c r="G3"/>
  <c r="H3"/>
  <c r="I3"/>
  <c r="J3"/>
  <c r="F4"/>
  <c r="A4" s="1"/>
  <c r="G4"/>
  <c r="H4"/>
  <c r="I4"/>
  <c r="J4"/>
  <c r="F18"/>
  <c r="A18" s="1"/>
  <c r="G18"/>
  <c r="H18"/>
  <c r="I18"/>
  <c r="J18"/>
  <c r="F10"/>
  <c r="A10" s="1"/>
  <c r="G10"/>
  <c r="H10"/>
  <c r="I10"/>
  <c r="J10"/>
  <c r="F14"/>
  <c r="A14" s="1"/>
  <c r="G14"/>
  <c r="H14"/>
  <c r="I14"/>
  <c r="J14"/>
  <c r="F5"/>
  <c r="A5" s="1"/>
  <c r="G5"/>
  <c r="H5"/>
  <c r="I5"/>
  <c r="J5"/>
  <c r="F13"/>
  <c r="A13" s="1"/>
  <c r="G13"/>
  <c r="H13"/>
  <c r="I13"/>
  <c r="J13"/>
  <c r="F2"/>
  <c r="A2" s="1"/>
  <c r="G2"/>
  <c r="H2"/>
  <c r="I2"/>
  <c r="J2"/>
  <c r="F6"/>
  <c r="A6" s="1"/>
  <c r="G6"/>
  <c r="H6"/>
  <c r="I6"/>
  <c r="J6"/>
  <c r="F27" i="14"/>
  <c r="A27" s="1"/>
  <c r="G27"/>
  <c r="H27"/>
  <c r="I27"/>
  <c r="J27"/>
  <c r="F28"/>
  <c r="A28" s="1"/>
  <c r="G28"/>
  <c r="H28"/>
  <c r="I28"/>
  <c r="J28"/>
  <c r="F12"/>
  <c r="A12" s="1"/>
  <c r="G12"/>
  <c r="H12"/>
  <c r="I12"/>
  <c r="J12"/>
  <c r="F31"/>
  <c r="A31" s="1"/>
  <c r="G31"/>
  <c r="H31"/>
  <c r="I31"/>
  <c r="J31"/>
  <c r="F6"/>
  <c r="A6" s="1"/>
  <c r="G6"/>
  <c r="H6"/>
  <c r="I6"/>
  <c r="J6"/>
  <c r="F22"/>
  <c r="A22" s="1"/>
  <c r="G22"/>
  <c r="H22"/>
  <c r="I22"/>
  <c r="J22"/>
  <c r="F19"/>
  <c r="A19" s="1"/>
  <c r="G19"/>
  <c r="H19"/>
  <c r="I19"/>
  <c r="J19"/>
  <c r="F17"/>
  <c r="A17" s="1"/>
  <c r="G17"/>
  <c r="H17"/>
  <c r="I17"/>
  <c r="J17"/>
  <c r="F33"/>
  <c r="A33" s="1"/>
  <c r="G33"/>
  <c r="H33"/>
  <c r="I33"/>
  <c r="J33"/>
  <c r="F7"/>
  <c r="A7" s="1"/>
  <c r="G7"/>
  <c r="H7"/>
  <c r="I7"/>
  <c r="J7"/>
  <c r="F13"/>
  <c r="A13" s="1"/>
  <c r="G13"/>
  <c r="H13"/>
  <c r="I13"/>
  <c r="J13"/>
  <c r="F3"/>
  <c r="A3" s="1"/>
  <c r="G3"/>
  <c r="H3"/>
  <c r="I3"/>
  <c r="J3"/>
  <c r="F21"/>
  <c r="A21" s="1"/>
  <c r="G21"/>
  <c r="H21"/>
  <c r="I21"/>
  <c r="J21"/>
  <c r="F25"/>
  <c r="A25" s="1"/>
  <c r="G25"/>
  <c r="H25"/>
  <c r="I25"/>
  <c r="J25"/>
  <c r="F29"/>
  <c r="A29" s="1"/>
  <c r="G29"/>
  <c r="H29"/>
  <c r="I29"/>
  <c r="J29"/>
  <c r="F24"/>
  <c r="A24" s="1"/>
  <c r="G24"/>
  <c r="H24"/>
  <c r="I24"/>
  <c r="J24"/>
  <c r="F10"/>
  <c r="A10" s="1"/>
  <c r="G10"/>
  <c r="H10"/>
  <c r="I10"/>
  <c r="J10"/>
  <c r="F20"/>
  <c r="A20" s="1"/>
  <c r="G20"/>
  <c r="H20"/>
  <c r="I20"/>
  <c r="J20"/>
  <c r="F32"/>
  <c r="G32"/>
  <c r="H1108" s="1"/>
  <c r="F1116" s="1"/>
  <c r="H32"/>
  <c r="I32"/>
  <c r="J32"/>
  <c r="K1108" s="1"/>
  <c r="G1116" s="1"/>
  <c r="F2"/>
  <c r="A2" s="1"/>
  <c r="G2"/>
  <c r="H2"/>
  <c r="I2"/>
  <c r="J2"/>
  <c r="F14"/>
  <c r="A14" s="1"/>
  <c r="G14"/>
  <c r="H14"/>
  <c r="I14"/>
  <c r="J14"/>
  <c r="F9"/>
  <c r="A9" s="1"/>
  <c r="G9"/>
  <c r="H9"/>
  <c r="I9"/>
  <c r="J9"/>
  <c r="F4"/>
  <c r="A4" s="1"/>
  <c r="G4"/>
  <c r="H4"/>
  <c r="I4"/>
  <c r="J4"/>
  <c r="F11"/>
  <c r="A11" s="1"/>
  <c r="G11"/>
  <c r="H11"/>
  <c r="I11"/>
  <c r="J11"/>
  <c r="F30"/>
  <c r="A30" s="1"/>
  <c r="G30"/>
  <c r="H30"/>
  <c r="I30"/>
  <c r="J30"/>
  <c r="F8"/>
  <c r="G8"/>
  <c r="H1095" s="1"/>
  <c r="F1112" s="1"/>
  <c r="H8"/>
  <c r="I8"/>
  <c r="J8"/>
  <c r="K1095" s="1"/>
  <c r="G1112" s="1"/>
  <c r="F15"/>
  <c r="G15"/>
  <c r="H1098" s="1"/>
  <c r="F1113" s="1"/>
  <c r="H15"/>
  <c r="I15"/>
  <c r="J15"/>
  <c r="K1098" s="1"/>
  <c r="G1113" s="1"/>
  <c r="F5"/>
  <c r="A5" s="1"/>
  <c r="G5"/>
  <c r="H5"/>
  <c r="I5"/>
  <c r="J5"/>
  <c r="F26"/>
  <c r="A26" s="1"/>
  <c r="G26"/>
  <c r="H26"/>
  <c r="I26"/>
  <c r="J26"/>
  <c r="F16"/>
  <c r="A16" s="1"/>
  <c r="G16"/>
  <c r="H16"/>
  <c r="I16"/>
  <c r="J16"/>
  <c r="F18"/>
  <c r="G18"/>
  <c r="H1101" s="1"/>
  <c r="F1114" s="1"/>
  <c r="H18"/>
  <c r="I18"/>
  <c r="J18"/>
  <c r="K1101" s="1"/>
  <c r="G1114" s="1"/>
  <c r="F55" i="13"/>
  <c r="A55" s="1"/>
  <c r="G55"/>
  <c r="H55"/>
  <c r="I55"/>
  <c r="J55"/>
  <c r="F56"/>
  <c r="A56" s="1"/>
  <c r="G56"/>
  <c r="H56"/>
  <c r="I56"/>
  <c r="J56"/>
  <c r="F37"/>
  <c r="A37" s="1"/>
  <c r="G37"/>
  <c r="H37"/>
  <c r="I37"/>
  <c r="J37"/>
  <c r="F61"/>
  <c r="A61" s="1"/>
  <c r="G61"/>
  <c r="H61"/>
  <c r="I61"/>
  <c r="J61"/>
  <c r="F9"/>
  <c r="A9" s="1"/>
  <c r="G9"/>
  <c r="H9"/>
  <c r="I9"/>
  <c r="J9"/>
  <c r="F67"/>
  <c r="A67" s="1"/>
  <c r="G67"/>
  <c r="H67"/>
  <c r="I67"/>
  <c r="J67"/>
  <c r="F43"/>
  <c r="A43" s="1"/>
  <c r="G43"/>
  <c r="H43"/>
  <c r="I43"/>
  <c r="J43"/>
  <c r="F10"/>
  <c r="A10" s="1"/>
  <c r="G10"/>
  <c r="H10"/>
  <c r="I10"/>
  <c r="J10"/>
  <c r="F53"/>
  <c r="A53" s="1"/>
  <c r="G53"/>
  <c r="H53"/>
  <c r="I53"/>
  <c r="J53"/>
  <c r="F48"/>
  <c r="G48"/>
  <c r="H1095" s="1"/>
  <c r="F1112" s="1"/>
  <c r="H48"/>
  <c r="I48"/>
  <c r="J48"/>
  <c r="K1095" s="1"/>
  <c r="G1112" s="1"/>
  <c r="F75"/>
  <c r="A75" s="1"/>
  <c r="G75"/>
  <c r="H75"/>
  <c r="I75"/>
  <c r="J75"/>
  <c r="F11"/>
  <c r="A11" s="1"/>
  <c r="G11"/>
  <c r="H11"/>
  <c r="I11"/>
  <c r="J11"/>
  <c r="F72"/>
  <c r="A72" s="1"/>
  <c r="G72"/>
  <c r="H72"/>
  <c r="I72"/>
  <c r="J72"/>
  <c r="F3"/>
  <c r="A3" s="1"/>
  <c r="G3"/>
  <c r="H3"/>
  <c r="I3"/>
  <c r="J3"/>
  <c r="F22"/>
  <c r="A22" s="1"/>
  <c r="G22"/>
  <c r="H22"/>
  <c r="I22"/>
  <c r="J22"/>
  <c r="F8"/>
  <c r="A8" s="1"/>
  <c r="G8"/>
  <c r="H8"/>
  <c r="I8"/>
  <c r="J8"/>
  <c r="F38"/>
  <c r="A38" s="1"/>
  <c r="G38"/>
  <c r="H38"/>
  <c r="I38"/>
  <c r="J38"/>
  <c r="F31"/>
  <c r="A31" s="1"/>
  <c r="G31"/>
  <c r="H31"/>
  <c r="I31"/>
  <c r="J31"/>
  <c r="F62"/>
  <c r="A62" s="1"/>
  <c r="G62"/>
  <c r="H62"/>
  <c r="I62"/>
  <c r="J62"/>
  <c r="F26"/>
  <c r="A26" s="1"/>
  <c r="G26"/>
  <c r="H26"/>
  <c r="I26"/>
  <c r="J26"/>
  <c r="F27"/>
  <c r="A27" s="1"/>
  <c r="G27"/>
  <c r="H27"/>
  <c r="I27"/>
  <c r="J27"/>
  <c r="F60"/>
  <c r="A60" s="1"/>
  <c r="G60"/>
  <c r="H60"/>
  <c r="I60"/>
  <c r="J60"/>
  <c r="F59"/>
  <c r="A59" s="1"/>
  <c r="G59"/>
  <c r="H59"/>
  <c r="I59"/>
  <c r="J59"/>
  <c r="F12"/>
  <c r="A12" s="1"/>
  <c r="G12"/>
  <c r="H12"/>
  <c r="I12"/>
  <c r="J12"/>
  <c r="F7"/>
  <c r="A7" s="1"/>
  <c r="G7"/>
  <c r="H7"/>
  <c r="I7"/>
  <c r="J7"/>
  <c r="F46"/>
  <c r="A46" s="1"/>
  <c r="G46"/>
  <c r="H46"/>
  <c r="I46"/>
  <c r="J46"/>
  <c r="F52"/>
  <c r="A52" s="1"/>
  <c r="G52"/>
  <c r="H52"/>
  <c r="I52"/>
  <c r="J52"/>
  <c r="F69"/>
  <c r="A69" s="1"/>
  <c r="G69"/>
  <c r="H69"/>
  <c r="I69"/>
  <c r="J69"/>
  <c r="F13"/>
  <c r="A13" s="1"/>
  <c r="G13"/>
  <c r="H13"/>
  <c r="I13"/>
  <c r="J13"/>
  <c r="F66"/>
  <c r="A66" s="1"/>
  <c r="G66"/>
  <c r="H66"/>
  <c r="I66"/>
  <c r="J66"/>
  <c r="F28"/>
  <c r="A28" s="1"/>
  <c r="G28"/>
  <c r="H28"/>
  <c r="I28"/>
  <c r="J28"/>
  <c r="F16"/>
  <c r="A16" s="1"/>
  <c r="G16"/>
  <c r="H16"/>
  <c r="I16"/>
  <c r="J16"/>
  <c r="F18"/>
  <c r="A18" s="1"/>
  <c r="G18"/>
  <c r="H18"/>
  <c r="I18"/>
  <c r="J18"/>
  <c r="F70"/>
  <c r="A70" s="1"/>
  <c r="G70"/>
  <c r="H70"/>
  <c r="I70"/>
  <c r="J70"/>
  <c r="F33"/>
  <c r="A33" s="1"/>
  <c r="G33"/>
  <c r="H33"/>
  <c r="I33"/>
  <c r="J33"/>
  <c r="F44"/>
  <c r="A44" s="1"/>
  <c r="G44"/>
  <c r="H44"/>
  <c r="I44"/>
  <c r="J44"/>
  <c r="F19"/>
  <c r="A19" s="1"/>
  <c r="G19"/>
  <c r="H19"/>
  <c r="I19"/>
  <c r="J19"/>
  <c r="F32"/>
  <c r="A32" s="1"/>
  <c r="G32"/>
  <c r="H32"/>
  <c r="I32"/>
  <c r="J32"/>
  <c r="F25"/>
  <c r="A25" s="1"/>
  <c r="G25"/>
  <c r="H25"/>
  <c r="I25"/>
  <c r="J25"/>
  <c r="F58"/>
  <c r="A58" s="1"/>
  <c r="G58"/>
  <c r="H58"/>
  <c r="I58"/>
  <c r="J58"/>
  <c r="F63"/>
  <c r="A63" s="1"/>
  <c r="G63"/>
  <c r="H63"/>
  <c r="I63"/>
  <c r="J63"/>
  <c r="F39"/>
  <c r="A39" s="1"/>
  <c r="G39"/>
  <c r="H39"/>
  <c r="I39"/>
  <c r="J39"/>
  <c r="F50"/>
  <c r="A50" s="1"/>
  <c r="G50"/>
  <c r="H50"/>
  <c r="I50"/>
  <c r="J50"/>
  <c r="F23"/>
  <c r="A23" s="1"/>
  <c r="G23"/>
  <c r="H23"/>
  <c r="I23"/>
  <c r="J23"/>
  <c r="F54"/>
  <c r="A54" s="1"/>
  <c r="G54"/>
  <c r="H54"/>
  <c r="I54"/>
  <c r="J54"/>
  <c r="F24"/>
  <c r="A24" s="1"/>
  <c r="G24"/>
  <c r="H24"/>
  <c r="I24"/>
  <c r="J24"/>
  <c r="F65"/>
  <c r="A65" s="1"/>
  <c r="G65"/>
  <c r="H65"/>
  <c r="I65"/>
  <c r="J65"/>
  <c r="F4"/>
  <c r="A4" s="1"/>
  <c r="G4"/>
  <c r="H4"/>
  <c r="I4"/>
  <c r="J4"/>
  <c r="F14"/>
  <c r="A14" s="1"/>
  <c r="G14"/>
  <c r="H14"/>
  <c r="I14"/>
  <c r="J14"/>
  <c r="F29"/>
  <c r="A29" s="1"/>
  <c r="G29"/>
  <c r="H29"/>
  <c r="I29"/>
  <c r="J29"/>
  <c r="F64"/>
  <c r="A64" s="1"/>
  <c r="G64"/>
  <c r="H64"/>
  <c r="I64"/>
  <c r="J64"/>
  <c r="F6"/>
  <c r="A6" s="1"/>
  <c r="G6"/>
  <c r="H6"/>
  <c r="I6"/>
  <c r="J6"/>
  <c r="F73"/>
  <c r="A73" s="1"/>
  <c r="G73"/>
  <c r="H73"/>
  <c r="I73"/>
  <c r="J73"/>
  <c r="F2"/>
  <c r="A2" s="1"/>
  <c r="G2"/>
  <c r="H2"/>
  <c r="I2"/>
  <c r="J2"/>
  <c r="F5"/>
  <c r="A5" s="1"/>
  <c r="G5"/>
  <c r="H5"/>
  <c r="I5"/>
  <c r="J5"/>
  <c r="F30"/>
  <c r="A30" s="1"/>
  <c r="G30"/>
  <c r="H30"/>
  <c r="I30"/>
  <c r="J30"/>
  <c r="F68"/>
  <c r="A68" s="1"/>
  <c r="G68"/>
  <c r="H68"/>
  <c r="I68"/>
  <c r="J68"/>
  <c r="F42"/>
  <c r="A42" s="1"/>
  <c r="G42"/>
  <c r="H42"/>
  <c r="I42"/>
  <c r="J42"/>
  <c r="F21"/>
  <c r="A21" s="1"/>
  <c r="G21"/>
  <c r="H21"/>
  <c r="I21"/>
  <c r="J21"/>
  <c r="F51"/>
  <c r="A51" s="1"/>
  <c r="G51"/>
  <c r="H51"/>
  <c r="I51"/>
  <c r="J51"/>
  <c r="F20"/>
  <c r="A20" s="1"/>
  <c r="G20"/>
  <c r="H20"/>
  <c r="I20"/>
  <c r="J20"/>
  <c r="F74"/>
  <c r="A74" s="1"/>
  <c r="G74"/>
  <c r="H74"/>
  <c r="I74"/>
  <c r="J74"/>
  <c r="F17"/>
  <c r="A17" s="1"/>
  <c r="G17"/>
  <c r="H17"/>
  <c r="I17"/>
  <c r="J17"/>
  <c r="F47"/>
  <c r="A47" s="1"/>
  <c r="G47"/>
  <c r="H47"/>
  <c r="I47"/>
  <c r="J47"/>
  <c r="F34"/>
  <c r="A34" s="1"/>
  <c r="G34"/>
  <c r="H34"/>
  <c r="I34"/>
  <c r="J34"/>
  <c r="F15"/>
  <c r="G15"/>
  <c r="H1098" s="1"/>
  <c r="F1113" s="1"/>
  <c r="H15"/>
  <c r="I15"/>
  <c r="J15"/>
  <c r="K1098" s="1"/>
  <c r="G1113" s="1"/>
  <c r="F35"/>
  <c r="A35" s="1"/>
  <c r="G35"/>
  <c r="H35"/>
  <c r="I35"/>
  <c r="J35"/>
  <c r="F57"/>
  <c r="A57" s="1"/>
  <c r="G57"/>
  <c r="H57"/>
  <c r="I57"/>
  <c r="J57"/>
  <c r="F41"/>
  <c r="A41" s="1"/>
  <c r="G41"/>
  <c r="H41"/>
  <c r="I41"/>
  <c r="J41"/>
  <c r="F40"/>
  <c r="A40" s="1"/>
  <c r="G40"/>
  <c r="H40"/>
  <c r="I40"/>
  <c r="J40"/>
  <c r="F45"/>
  <c r="A45" s="1"/>
  <c r="G45"/>
  <c r="H45"/>
  <c r="I45"/>
  <c r="J45"/>
  <c r="F49"/>
  <c r="A49" s="1"/>
  <c r="G49"/>
  <c r="H49"/>
  <c r="I49"/>
  <c r="J49"/>
  <c r="F36"/>
  <c r="A36" s="1"/>
  <c r="G36"/>
  <c r="H36"/>
  <c r="I36"/>
  <c r="J36"/>
  <c r="F25" i="12"/>
  <c r="G25"/>
  <c r="H1105" s="1"/>
  <c r="F1114" s="1"/>
  <c r="H25"/>
  <c r="I25"/>
  <c r="J25"/>
  <c r="K1105" s="1"/>
  <c r="G1114" s="1"/>
  <c r="F6"/>
  <c r="A6" s="1"/>
  <c r="G6"/>
  <c r="H6"/>
  <c r="I6"/>
  <c r="J6"/>
  <c r="F14"/>
  <c r="A14" s="1"/>
  <c r="G14"/>
  <c r="H14"/>
  <c r="I14"/>
  <c r="J14"/>
  <c r="F23"/>
  <c r="A23" s="1"/>
  <c r="G23"/>
  <c r="H23"/>
  <c r="I23"/>
  <c r="J23"/>
  <c r="F17"/>
  <c r="A17" s="1"/>
  <c r="G17"/>
  <c r="H17"/>
  <c r="I17"/>
  <c r="J17"/>
  <c r="F12"/>
  <c r="A12" s="1"/>
  <c r="G12"/>
  <c r="H12"/>
  <c r="I12"/>
  <c r="J12"/>
  <c r="F22"/>
  <c r="A22" s="1"/>
  <c r="G22"/>
  <c r="H22"/>
  <c r="I22"/>
  <c r="J22"/>
  <c r="F4"/>
  <c r="A4" s="1"/>
  <c r="G4"/>
  <c r="H4"/>
  <c r="I4"/>
  <c r="J4"/>
  <c r="F2"/>
  <c r="A2" s="1"/>
  <c r="G2"/>
  <c r="H2"/>
  <c r="I2"/>
  <c r="J2"/>
  <c r="F7"/>
  <c r="A7" s="1"/>
  <c r="G7"/>
  <c r="H7"/>
  <c r="I7"/>
  <c r="J7"/>
  <c r="F26"/>
  <c r="A26" s="1"/>
  <c r="G26"/>
  <c r="H26"/>
  <c r="I26"/>
  <c r="J26"/>
  <c r="F18"/>
  <c r="A18" s="1"/>
  <c r="G18"/>
  <c r="H18"/>
  <c r="I18"/>
  <c r="J18"/>
  <c r="F3"/>
  <c r="G3"/>
  <c r="H3"/>
  <c r="I3"/>
  <c r="J3"/>
  <c r="K1095" s="1"/>
  <c r="G1112" s="1"/>
  <c r="F24"/>
  <c r="A24" s="1"/>
  <c r="G24"/>
  <c r="H24"/>
  <c r="I24"/>
  <c r="J24"/>
  <c r="F9"/>
  <c r="A9" s="1"/>
  <c r="G9"/>
  <c r="H9"/>
  <c r="I9"/>
  <c r="J9"/>
  <c r="F15"/>
  <c r="A15" s="1"/>
  <c r="G15"/>
  <c r="H15"/>
  <c r="I15"/>
  <c r="J15"/>
  <c r="F10"/>
  <c r="G10"/>
  <c r="H10"/>
  <c r="I10"/>
  <c r="J10"/>
  <c r="K1101" s="1"/>
  <c r="G1113" s="1"/>
  <c r="F5"/>
  <c r="A5" s="1"/>
  <c r="G5"/>
  <c r="H5"/>
  <c r="I5"/>
  <c r="J5"/>
  <c r="F13"/>
  <c r="A13" s="1"/>
  <c r="G13"/>
  <c r="H13"/>
  <c r="I13"/>
  <c r="J13"/>
  <c r="F11"/>
  <c r="A11" s="1"/>
  <c r="G11"/>
  <c r="H11"/>
  <c r="I11"/>
  <c r="J11"/>
  <c r="F8"/>
  <c r="A8" s="1"/>
  <c r="G8"/>
  <c r="H8"/>
  <c r="I8"/>
  <c r="J8"/>
  <c r="F16"/>
  <c r="A16" s="1"/>
  <c r="G16"/>
  <c r="H16"/>
  <c r="I16"/>
  <c r="J16"/>
  <c r="F20"/>
  <c r="A20" s="1"/>
  <c r="G20"/>
  <c r="H20"/>
  <c r="I20"/>
  <c r="J20"/>
  <c r="F21"/>
  <c r="A21" s="1"/>
  <c r="G21"/>
  <c r="H21"/>
  <c r="I21"/>
  <c r="J21"/>
  <c r="F27"/>
  <c r="A27" s="1"/>
  <c r="G27"/>
  <c r="H27"/>
  <c r="I27"/>
  <c r="J27"/>
  <c r="F2" i="11"/>
  <c r="A2" s="1"/>
  <c r="G2"/>
  <c r="H2"/>
  <c r="I2"/>
  <c r="J2"/>
  <c r="F4"/>
  <c r="A4" s="1"/>
  <c r="G4"/>
  <c r="H4"/>
  <c r="I4"/>
  <c r="J4"/>
  <c r="F10"/>
  <c r="A10" s="1"/>
  <c r="G10"/>
  <c r="H10"/>
  <c r="I10"/>
  <c r="J10"/>
  <c r="F32"/>
  <c r="A32" s="1"/>
  <c r="G32"/>
  <c r="H32"/>
  <c r="I32"/>
  <c r="J32"/>
  <c r="F19"/>
  <c r="A19" s="1"/>
  <c r="G19"/>
  <c r="H19"/>
  <c r="I19"/>
  <c r="J19"/>
  <c r="F5"/>
  <c r="A5" s="1"/>
  <c r="G5"/>
  <c r="H5"/>
  <c r="I5"/>
  <c r="J5"/>
  <c r="F24"/>
  <c r="A24" s="1"/>
  <c r="G24"/>
  <c r="H24"/>
  <c r="I24"/>
  <c r="J24"/>
  <c r="F9"/>
  <c r="A9" s="1"/>
  <c r="G9"/>
  <c r="H9"/>
  <c r="I9"/>
  <c r="J9"/>
  <c r="F12"/>
  <c r="A12" s="1"/>
  <c r="G12"/>
  <c r="H12"/>
  <c r="I12"/>
  <c r="J12"/>
  <c r="F31"/>
  <c r="A31" s="1"/>
  <c r="G31"/>
  <c r="H31"/>
  <c r="I31"/>
  <c r="J31"/>
  <c r="F11"/>
  <c r="A11" s="1"/>
  <c r="G11"/>
  <c r="H11"/>
  <c r="I11"/>
  <c r="J11"/>
  <c r="F6"/>
  <c r="A6" s="1"/>
  <c r="G6"/>
  <c r="H6"/>
  <c r="I6"/>
  <c r="J6"/>
  <c r="F8"/>
  <c r="A8" s="1"/>
  <c r="G8"/>
  <c r="H8"/>
  <c r="I8"/>
  <c r="J8"/>
  <c r="F18"/>
  <c r="A18" s="1"/>
  <c r="G18"/>
  <c r="H18"/>
  <c r="I18"/>
  <c r="J18"/>
  <c r="F29"/>
  <c r="A29" s="1"/>
  <c r="G29"/>
  <c r="H29"/>
  <c r="I29"/>
  <c r="J29"/>
  <c r="F23"/>
  <c r="A23" s="1"/>
  <c r="G23"/>
  <c r="H23"/>
  <c r="I23"/>
  <c r="J23"/>
  <c r="F17"/>
  <c r="A17" s="1"/>
  <c r="G17"/>
  <c r="H17"/>
  <c r="I17"/>
  <c r="J17"/>
  <c r="F13"/>
  <c r="G13"/>
  <c r="H1101" s="1"/>
  <c r="F1113" s="1"/>
  <c r="H13"/>
  <c r="I13"/>
  <c r="J13"/>
  <c r="K1101" s="1"/>
  <c r="G1113" s="1"/>
  <c r="F22"/>
  <c r="A22" s="1"/>
  <c r="G22"/>
  <c r="H22"/>
  <c r="I22"/>
  <c r="J22"/>
  <c r="F3"/>
  <c r="A3" s="1"/>
  <c r="G3"/>
  <c r="H3"/>
  <c r="I3"/>
  <c r="J3"/>
  <c r="F33"/>
  <c r="G33"/>
  <c r="H1095" s="1"/>
  <c r="F1112" s="1"/>
  <c r="H33"/>
  <c r="I33"/>
  <c r="J33"/>
  <c r="K1095" s="1"/>
  <c r="G1112" s="1"/>
  <c r="F28"/>
  <c r="A28" s="1"/>
  <c r="G28"/>
  <c r="H28"/>
  <c r="I28"/>
  <c r="J28"/>
  <c r="F27"/>
  <c r="A27" s="1"/>
  <c r="G27"/>
  <c r="H27"/>
  <c r="I27"/>
  <c r="J27"/>
  <c r="F16"/>
  <c r="A16" s="1"/>
  <c r="G16"/>
  <c r="H16"/>
  <c r="I16"/>
  <c r="J16"/>
  <c r="F25"/>
  <c r="A25" s="1"/>
  <c r="G25"/>
  <c r="H25"/>
  <c r="I25"/>
  <c r="J25"/>
  <c r="F26"/>
  <c r="A26" s="1"/>
  <c r="G26"/>
  <c r="H26"/>
  <c r="I26"/>
  <c r="J26"/>
  <c r="F21"/>
  <c r="A21" s="1"/>
  <c r="G21"/>
  <c r="H21"/>
  <c r="I21"/>
  <c r="J21"/>
  <c r="F15"/>
  <c r="A15" s="1"/>
  <c r="G15"/>
  <c r="H15"/>
  <c r="I15"/>
  <c r="J15"/>
  <c r="F14"/>
  <c r="A14" s="1"/>
  <c r="G14"/>
  <c r="H14"/>
  <c r="I14"/>
  <c r="J14"/>
  <c r="F30"/>
  <c r="A30" s="1"/>
  <c r="G30"/>
  <c r="H30"/>
  <c r="I30"/>
  <c r="J30"/>
  <c r="F7"/>
  <c r="A7" s="1"/>
  <c r="G7"/>
  <c r="H7"/>
  <c r="I7"/>
  <c r="J7"/>
  <c r="F3" i="10"/>
  <c r="A3" s="1"/>
  <c r="G3"/>
  <c r="H3"/>
  <c r="I3"/>
  <c r="J3"/>
  <c r="F5"/>
  <c r="G5"/>
  <c r="H1108" s="1"/>
  <c r="F1115" s="1"/>
  <c r="H5"/>
  <c r="I5"/>
  <c r="J5"/>
  <c r="K1108" s="1"/>
  <c r="G1115" s="1"/>
  <c r="F10"/>
  <c r="A10" s="1"/>
  <c r="G10"/>
  <c r="H10"/>
  <c r="I10"/>
  <c r="J10"/>
  <c r="F11"/>
  <c r="A11" s="1"/>
  <c r="G11"/>
  <c r="H11"/>
  <c r="I11"/>
  <c r="J11"/>
  <c r="F6"/>
  <c r="G6"/>
  <c r="H1098" s="1"/>
  <c r="F1112" s="1"/>
  <c r="H6"/>
  <c r="I6"/>
  <c r="J6"/>
  <c r="K1098" s="1"/>
  <c r="G1112" s="1"/>
  <c r="F4"/>
  <c r="A4" s="1"/>
  <c r="G4"/>
  <c r="H4"/>
  <c r="I4"/>
  <c r="J4"/>
  <c r="F8"/>
  <c r="A8" s="1"/>
  <c r="G8"/>
  <c r="H8"/>
  <c r="I8"/>
  <c r="J8"/>
  <c r="F7"/>
  <c r="A7" s="1"/>
  <c r="G7"/>
  <c r="H7"/>
  <c r="I7"/>
  <c r="J7"/>
  <c r="F9"/>
  <c r="A9" s="1"/>
  <c r="G9"/>
  <c r="H9"/>
  <c r="I9"/>
  <c r="J9"/>
  <c r="F13" i="9"/>
  <c r="A13" s="1"/>
  <c r="G13"/>
  <c r="H13"/>
  <c r="I13"/>
  <c r="J13"/>
  <c r="F2"/>
  <c r="A2" s="1"/>
  <c r="G2"/>
  <c r="H2"/>
  <c r="I2"/>
  <c r="J2"/>
  <c r="F3"/>
  <c r="A3" s="1"/>
  <c r="G3"/>
  <c r="H3"/>
  <c r="I3"/>
  <c r="J3"/>
  <c r="F10"/>
  <c r="A10" s="1"/>
  <c r="G10"/>
  <c r="H10"/>
  <c r="I10"/>
  <c r="J10"/>
  <c r="F12"/>
  <c r="A12" s="1"/>
  <c r="G12"/>
  <c r="H12"/>
  <c r="I12"/>
  <c r="J12"/>
  <c r="F11"/>
  <c r="A11" s="1"/>
  <c r="G11"/>
  <c r="H11"/>
  <c r="I11"/>
  <c r="J11"/>
  <c r="F8"/>
  <c r="G8"/>
  <c r="H1108" s="1"/>
  <c r="F1113" s="1"/>
  <c r="H8"/>
  <c r="I8"/>
  <c r="J8"/>
  <c r="K1108" s="1"/>
  <c r="G1113" s="1"/>
  <c r="F14"/>
  <c r="A14" s="1"/>
  <c r="G14"/>
  <c r="H14"/>
  <c r="I14"/>
  <c r="J14"/>
  <c r="F9"/>
  <c r="A9" s="1"/>
  <c r="G9"/>
  <c r="H9"/>
  <c r="I9"/>
  <c r="J9"/>
  <c r="F5"/>
  <c r="A5" s="1"/>
  <c r="G5"/>
  <c r="H5"/>
  <c r="I5"/>
  <c r="J5"/>
  <c r="F4"/>
  <c r="A4" s="1"/>
  <c r="G4"/>
  <c r="H4"/>
  <c r="I4"/>
  <c r="J4"/>
  <c r="F6"/>
  <c r="A6" s="1"/>
  <c r="G6"/>
  <c r="H6"/>
  <c r="I6"/>
  <c r="J6"/>
  <c r="F13" i="8"/>
  <c r="A13" s="1"/>
  <c r="G13"/>
  <c r="H13"/>
  <c r="I13"/>
  <c r="J13"/>
  <c r="F6"/>
  <c r="A6" s="1"/>
  <c r="G6"/>
  <c r="H6"/>
  <c r="I6"/>
  <c r="J6"/>
  <c r="F5"/>
  <c r="A5" s="1"/>
  <c r="G5"/>
  <c r="H5"/>
  <c r="I5"/>
  <c r="J5"/>
  <c r="F3"/>
  <c r="A3" s="1"/>
  <c r="G3"/>
  <c r="H3"/>
  <c r="I3"/>
  <c r="J3"/>
  <c r="F14"/>
  <c r="A14" s="1"/>
  <c r="G14"/>
  <c r="H14"/>
  <c r="I14"/>
  <c r="J14"/>
  <c r="F16"/>
  <c r="A16" s="1"/>
  <c r="G16"/>
  <c r="H16"/>
  <c r="I16"/>
  <c r="J16"/>
  <c r="F12"/>
  <c r="A12" s="1"/>
  <c r="G12"/>
  <c r="H12"/>
  <c r="I12"/>
  <c r="J12"/>
  <c r="F18"/>
  <c r="A18" s="1"/>
  <c r="G18"/>
  <c r="H18"/>
  <c r="I18"/>
  <c r="J18"/>
  <c r="F8"/>
  <c r="A8" s="1"/>
  <c r="G8"/>
  <c r="H8"/>
  <c r="I8"/>
  <c r="J8"/>
  <c r="F10"/>
  <c r="A10" s="1"/>
  <c r="G10"/>
  <c r="H10"/>
  <c r="I10"/>
  <c r="J10"/>
  <c r="F4"/>
  <c r="A4" s="1"/>
  <c r="G4"/>
  <c r="H4"/>
  <c r="I4"/>
  <c r="J4"/>
  <c r="F17"/>
  <c r="A17" s="1"/>
  <c r="G17"/>
  <c r="H17"/>
  <c r="I17"/>
  <c r="J17"/>
  <c r="F2"/>
  <c r="A2" s="1"/>
  <c r="G2"/>
  <c r="H2"/>
  <c r="I2"/>
  <c r="J2"/>
  <c r="F9"/>
  <c r="A9" s="1"/>
  <c r="G9"/>
  <c r="H9"/>
  <c r="I9"/>
  <c r="J9"/>
  <c r="F11"/>
  <c r="A11" s="1"/>
  <c r="G11"/>
  <c r="H11"/>
  <c r="I11"/>
  <c r="J11"/>
  <c r="F15"/>
  <c r="A15" s="1"/>
  <c r="G15"/>
  <c r="H15"/>
  <c r="I15"/>
  <c r="J15"/>
  <c r="F27" i="7"/>
  <c r="A27" s="1"/>
  <c r="G27"/>
  <c r="H27"/>
  <c r="I27"/>
  <c r="J27"/>
  <c r="F14"/>
  <c r="A14" s="1"/>
  <c r="G14"/>
  <c r="H14"/>
  <c r="I14"/>
  <c r="J14"/>
  <c r="F24"/>
  <c r="A24" s="1"/>
  <c r="G24"/>
  <c r="H24"/>
  <c r="I24"/>
  <c r="J24"/>
  <c r="F22"/>
  <c r="A22" s="1"/>
  <c r="G22"/>
  <c r="H22"/>
  <c r="I22"/>
  <c r="J22"/>
  <c r="F13"/>
  <c r="A13" s="1"/>
  <c r="G13"/>
  <c r="H13"/>
  <c r="I13"/>
  <c r="J13"/>
  <c r="F23"/>
  <c r="A23" s="1"/>
  <c r="G23"/>
  <c r="H23"/>
  <c r="I23"/>
  <c r="J23"/>
  <c r="F29"/>
  <c r="A29" s="1"/>
  <c r="G29"/>
  <c r="H29"/>
  <c r="I29"/>
  <c r="J29"/>
  <c r="F43"/>
  <c r="A43" s="1"/>
  <c r="G43"/>
  <c r="H43"/>
  <c r="I43"/>
  <c r="J43"/>
  <c r="F30"/>
  <c r="A30" s="1"/>
  <c r="G30"/>
  <c r="H30"/>
  <c r="I30"/>
  <c r="J30"/>
  <c r="F19"/>
  <c r="A19" s="1"/>
  <c r="G19"/>
  <c r="H19"/>
  <c r="I19"/>
  <c r="J19"/>
  <c r="F20"/>
  <c r="A20" s="1"/>
  <c r="G20"/>
  <c r="H20"/>
  <c r="I20"/>
  <c r="J20"/>
  <c r="F26"/>
  <c r="A26" s="1"/>
  <c r="G26"/>
  <c r="H26"/>
  <c r="I26"/>
  <c r="J26"/>
  <c r="F10"/>
  <c r="A10" s="1"/>
  <c r="G10"/>
  <c r="H10"/>
  <c r="I10"/>
  <c r="J10"/>
  <c r="F34"/>
  <c r="A34" s="1"/>
  <c r="G34"/>
  <c r="H34"/>
  <c r="I34"/>
  <c r="J34"/>
  <c r="F7"/>
  <c r="A7" s="1"/>
  <c r="G7"/>
  <c r="H7"/>
  <c r="I7"/>
  <c r="J7"/>
  <c r="F21"/>
  <c r="A21" s="1"/>
  <c r="G21"/>
  <c r="H21"/>
  <c r="I21"/>
  <c r="J21"/>
  <c r="F18"/>
  <c r="A18" s="1"/>
  <c r="G18"/>
  <c r="H18"/>
  <c r="I18"/>
  <c r="J18"/>
  <c r="F41"/>
  <c r="A41" s="1"/>
  <c r="G41"/>
  <c r="H41"/>
  <c r="I41"/>
  <c r="J41"/>
  <c r="F25"/>
  <c r="A25" s="1"/>
  <c r="G25"/>
  <c r="H25"/>
  <c r="I25"/>
  <c r="J25"/>
  <c r="F45"/>
  <c r="A45" s="1"/>
  <c r="G45"/>
  <c r="H45"/>
  <c r="I45"/>
  <c r="J45"/>
  <c r="F3"/>
  <c r="A3" s="1"/>
  <c r="G3"/>
  <c r="H3"/>
  <c r="I3"/>
  <c r="J3"/>
  <c r="F4"/>
  <c r="A4" s="1"/>
  <c r="G4"/>
  <c r="H4"/>
  <c r="I4"/>
  <c r="J4"/>
  <c r="F15"/>
  <c r="A15" s="1"/>
  <c r="G15"/>
  <c r="H15"/>
  <c r="I15"/>
  <c r="J15"/>
  <c r="F6"/>
  <c r="A6" s="1"/>
  <c r="G6"/>
  <c r="H6"/>
  <c r="I6"/>
  <c r="J6"/>
  <c r="F16"/>
  <c r="A16" s="1"/>
  <c r="G16"/>
  <c r="H16"/>
  <c r="I16"/>
  <c r="J16"/>
  <c r="F40"/>
  <c r="A40" s="1"/>
  <c r="G40"/>
  <c r="H40"/>
  <c r="I40"/>
  <c r="J40"/>
  <c r="F33"/>
  <c r="A33" s="1"/>
  <c r="G33"/>
  <c r="H33"/>
  <c r="I33"/>
  <c r="J33"/>
  <c r="F46"/>
  <c r="A46" s="1"/>
  <c r="G46"/>
  <c r="H46"/>
  <c r="I46"/>
  <c r="J46"/>
  <c r="F17"/>
  <c r="A17" s="1"/>
  <c r="G17"/>
  <c r="H17"/>
  <c r="I17"/>
  <c r="J17"/>
  <c r="F44"/>
  <c r="A44" s="1"/>
  <c r="G44"/>
  <c r="H44"/>
  <c r="I44"/>
  <c r="J44"/>
  <c r="F31"/>
  <c r="A31" s="1"/>
  <c r="G31"/>
  <c r="H31"/>
  <c r="I31"/>
  <c r="J31"/>
  <c r="F5"/>
  <c r="A5" s="1"/>
  <c r="G5"/>
  <c r="H5"/>
  <c r="I5"/>
  <c r="J5"/>
  <c r="F42"/>
  <c r="A42" s="1"/>
  <c r="G42"/>
  <c r="H42"/>
  <c r="I42"/>
  <c r="J42"/>
  <c r="F35"/>
  <c r="A35" s="1"/>
  <c r="G35"/>
  <c r="H35"/>
  <c r="I35"/>
  <c r="J35"/>
  <c r="F36"/>
  <c r="A36" s="1"/>
  <c r="G36"/>
  <c r="H36"/>
  <c r="I36"/>
  <c r="J36"/>
  <c r="F8"/>
  <c r="A8" s="1"/>
  <c r="G8"/>
  <c r="H8"/>
  <c r="I8"/>
  <c r="J8"/>
  <c r="F9"/>
  <c r="G9"/>
  <c r="H1098" s="1"/>
  <c r="F1113" s="1"/>
  <c r="H9"/>
  <c r="I9"/>
  <c r="J9"/>
  <c r="K1098" s="1"/>
  <c r="G1113" s="1"/>
  <c r="F2"/>
  <c r="A2" s="1"/>
  <c r="G2"/>
  <c r="H2"/>
  <c r="I2"/>
  <c r="J2"/>
  <c r="F32"/>
  <c r="A32" s="1"/>
  <c r="G32"/>
  <c r="H32"/>
  <c r="I32"/>
  <c r="J32"/>
  <c r="F28"/>
  <c r="A28" s="1"/>
  <c r="G28"/>
  <c r="H28"/>
  <c r="I28"/>
  <c r="J28"/>
  <c r="F37"/>
  <c r="A37" s="1"/>
  <c r="G37"/>
  <c r="H37"/>
  <c r="I37"/>
  <c r="J37"/>
  <c r="F39"/>
  <c r="A39" s="1"/>
  <c r="G39"/>
  <c r="H39"/>
  <c r="I39"/>
  <c r="J39"/>
  <c r="F11"/>
  <c r="A11" s="1"/>
  <c r="G11"/>
  <c r="H11"/>
  <c r="I11"/>
  <c r="J11"/>
  <c r="F12"/>
  <c r="A12" s="1"/>
  <c r="G12"/>
  <c r="H12"/>
  <c r="I12"/>
  <c r="J12"/>
  <c r="F41" i="6"/>
  <c r="A41" s="1"/>
  <c r="G41"/>
  <c r="H41"/>
  <c r="I41"/>
  <c r="J41"/>
  <c r="F8"/>
  <c r="A8" s="1"/>
  <c r="G8"/>
  <c r="H8"/>
  <c r="I8"/>
  <c r="J8"/>
  <c r="F10"/>
  <c r="A10" s="1"/>
  <c r="G10"/>
  <c r="H10"/>
  <c r="I10"/>
  <c r="J10"/>
  <c r="F69"/>
  <c r="A69" s="1"/>
  <c r="G69"/>
  <c r="H69"/>
  <c r="I69"/>
  <c r="J69"/>
  <c r="F48"/>
  <c r="A48" s="1"/>
  <c r="G48"/>
  <c r="H48"/>
  <c r="I48"/>
  <c r="J48"/>
  <c r="F57"/>
  <c r="A57" s="1"/>
  <c r="G57"/>
  <c r="H57"/>
  <c r="I57"/>
  <c r="J57"/>
  <c r="F6"/>
  <c r="A6" s="1"/>
  <c r="G6"/>
  <c r="H6"/>
  <c r="I6"/>
  <c r="J6"/>
  <c r="F5"/>
  <c r="A5" s="1"/>
  <c r="G5"/>
  <c r="H5"/>
  <c r="I5"/>
  <c r="J5"/>
  <c r="F65"/>
  <c r="A65" s="1"/>
  <c r="G65"/>
  <c r="H65"/>
  <c r="I65"/>
  <c r="J65"/>
  <c r="F54"/>
  <c r="A54" s="1"/>
  <c r="G54"/>
  <c r="H54"/>
  <c r="I54"/>
  <c r="J54"/>
  <c r="F40"/>
  <c r="A40" s="1"/>
  <c r="G40"/>
  <c r="H40"/>
  <c r="I40"/>
  <c r="J40"/>
  <c r="F52"/>
  <c r="A52" s="1"/>
  <c r="G52"/>
  <c r="H52"/>
  <c r="I52"/>
  <c r="J52"/>
  <c r="F18"/>
  <c r="A18" s="1"/>
  <c r="G18"/>
  <c r="H18"/>
  <c r="I18"/>
  <c r="J18"/>
  <c r="F26"/>
  <c r="A26" s="1"/>
  <c r="G26"/>
  <c r="H26"/>
  <c r="I26"/>
  <c r="J26"/>
  <c r="F64"/>
  <c r="A64" s="1"/>
  <c r="G64"/>
  <c r="H64"/>
  <c r="I64"/>
  <c r="J64"/>
  <c r="F70"/>
  <c r="A70" s="1"/>
  <c r="G70"/>
  <c r="H70"/>
  <c r="I70"/>
  <c r="J70"/>
  <c r="F19"/>
  <c r="A19" s="1"/>
  <c r="G19"/>
  <c r="H19"/>
  <c r="I19"/>
  <c r="J19"/>
  <c r="F11"/>
  <c r="A11" s="1"/>
  <c r="G11"/>
  <c r="H11"/>
  <c r="I11"/>
  <c r="J11"/>
  <c r="F37"/>
  <c r="A37" s="1"/>
  <c r="G37"/>
  <c r="H37"/>
  <c r="I37"/>
  <c r="J37"/>
  <c r="F12"/>
  <c r="A12" s="1"/>
  <c r="G12"/>
  <c r="H12"/>
  <c r="I12"/>
  <c r="J12"/>
  <c r="F20"/>
  <c r="A20" s="1"/>
  <c r="G20"/>
  <c r="H20"/>
  <c r="I20"/>
  <c r="J20"/>
  <c r="F22"/>
  <c r="A22" s="1"/>
  <c r="G22"/>
  <c r="H22"/>
  <c r="I22"/>
  <c r="J22"/>
  <c r="F30"/>
  <c r="A30" s="1"/>
  <c r="G30"/>
  <c r="H30"/>
  <c r="I30"/>
  <c r="J30"/>
  <c r="F53"/>
  <c r="A53" s="1"/>
  <c r="G53"/>
  <c r="H53"/>
  <c r="I53"/>
  <c r="J53"/>
  <c r="F63"/>
  <c r="A63" s="1"/>
  <c r="G63"/>
  <c r="H63"/>
  <c r="I63"/>
  <c r="J63"/>
  <c r="F56"/>
  <c r="A56" s="1"/>
  <c r="G56"/>
  <c r="H56"/>
  <c r="I56"/>
  <c r="J56"/>
  <c r="F2"/>
  <c r="A2" s="1"/>
  <c r="G2"/>
  <c r="H2"/>
  <c r="I2"/>
  <c r="J2"/>
  <c r="F42"/>
  <c r="A42" s="1"/>
  <c r="G42"/>
  <c r="H42"/>
  <c r="I42"/>
  <c r="J42"/>
  <c r="F47"/>
  <c r="A47" s="1"/>
  <c r="G47"/>
  <c r="H47"/>
  <c r="I47"/>
  <c r="J47"/>
  <c r="F49"/>
  <c r="A49" s="1"/>
  <c r="G49"/>
  <c r="H49"/>
  <c r="I49"/>
  <c r="J49"/>
  <c r="F4"/>
  <c r="A4" s="1"/>
  <c r="G4"/>
  <c r="H4"/>
  <c r="I4"/>
  <c r="J4"/>
  <c r="F66"/>
  <c r="A66" s="1"/>
  <c r="G66"/>
  <c r="H66"/>
  <c r="I66"/>
  <c r="J66"/>
  <c r="F46"/>
  <c r="A46" s="1"/>
  <c r="G46"/>
  <c r="H46"/>
  <c r="I46"/>
  <c r="J46"/>
  <c r="F25"/>
  <c r="A25" s="1"/>
  <c r="G25"/>
  <c r="H25"/>
  <c r="I25"/>
  <c r="J25"/>
  <c r="F58"/>
  <c r="A58" s="1"/>
  <c r="G58"/>
  <c r="H58"/>
  <c r="I58"/>
  <c r="J58"/>
  <c r="F23"/>
  <c r="A23" s="1"/>
  <c r="G23"/>
  <c r="H23"/>
  <c r="I23"/>
  <c r="J23"/>
  <c r="F67"/>
  <c r="A67" s="1"/>
  <c r="G67"/>
  <c r="H67"/>
  <c r="I67"/>
  <c r="J67"/>
  <c r="F55"/>
  <c r="A55" s="1"/>
  <c r="G55"/>
  <c r="H55"/>
  <c r="I55"/>
  <c r="J55"/>
  <c r="F16"/>
  <c r="A16" s="1"/>
  <c r="G16"/>
  <c r="H16"/>
  <c r="I16"/>
  <c r="J16"/>
  <c r="F68"/>
  <c r="A68" s="1"/>
  <c r="G68"/>
  <c r="H68"/>
  <c r="I68"/>
  <c r="J68"/>
  <c r="F27"/>
  <c r="A27" s="1"/>
  <c r="G27"/>
  <c r="H27"/>
  <c r="I27"/>
  <c r="J27"/>
  <c r="F59"/>
  <c r="A59" s="1"/>
  <c r="G59"/>
  <c r="H59"/>
  <c r="I59"/>
  <c r="J59"/>
  <c r="F44"/>
  <c r="A44" s="1"/>
  <c r="G44"/>
  <c r="H44"/>
  <c r="I44"/>
  <c r="J44"/>
  <c r="F13"/>
  <c r="A13" s="1"/>
  <c r="G13"/>
  <c r="H13"/>
  <c r="I13"/>
  <c r="J13"/>
  <c r="F43"/>
  <c r="A43" s="1"/>
  <c r="G43"/>
  <c r="H43"/>
  <c r="I43"/>
  <c r="J43"/>
  <c r="F39"/>
  <c r="A39" s="1"/>
  <c r="G39"/>
  <c r="H39"/>
  <c r="I39"/>
  <c r="J39"/>
  <c r="F62"/>
  <c r="A62" s="1"/>
  <c r="G62"/>
  <c r="H62"/>
  <c r="I62"/>
  <c r="J62"/>
  <c r="F24"/>
  <c r="A24" s="1"/>
  <c r="G24"/>
  <c r="H24"/>
  <c r="I24"/>
  <c r="J24"/>
  <c r="F45"/>
  <c r="A45" s="1"/>
  <c r="G45"/>
  <c r="H45"/>
  <c r="I45"/>
  <c r="J45"/>
  <c r="F14"/>
  <c r="A14" s="1"/>
  <c r="G14"/>
  <c r="H14"/>
  <c r="I14"/>
  <c r="J14"/>
  <c r="F38"/>
  <c r="A38" s="1"/>
  <c r="G38"/>
  <c r="H38"/>
  <c r="I38"/>
  <c r="J38"/>
  <c r="F28"/>
  <c r="A28" s="1"/>
  <c r="G28"/>
  <c r="H28"/>
  <c r="I28"/>
  <c r="J28"/>
  <c r="F9"/>
  <c r="A9" s="1"/>
  <c r="G9"/>
  <c r="H9"/>
  <c r="I9"/>
  <c r="J9"/>
  <c r="F21"/>
  <c r="A21" s="1"/>
  <c r="G21"/>
  <c r="H21"/>
  <c r="I21"/>
  <c r="J21"/>
  <c r="F17"/>
  <c r="A17" s="1"/>
  <c r="G17"/>
  <c r="H17"/>
  <c r="I17"/>
  <c r="J17"/>
  <c r="F60"/>
  <c r="A60" s="1"/>
  <c r="G60"/>
  <c r="H60"/>
  <c r="I60"/>
  <c r="J60"/>
  <c r="F15"/>
  <c r="A15" s="1"/>
  <c r="G15"/>
  <c r="H15"/>
  <c r="I15"/>
  <c r="J15"/>
  <c r="F31"/>
  <c r="A31" s="1"/>
  <c r="G31"/>
  <c r="H31"/>
  <c r="I31"/>
  <c r="J31"/>
  <c r="F32"/>
  <c r="A32" s="1"/>
  <c r="G32"/>
  <c r="H32"/>
  <c r="I32"/>
  <c r="J32"/>
  <c r="F33"/>
  <c r="A33" s="1"/>
  <c r="G33"/>
  <c r="H33"/>
  <c r="I33"/>
  <c r="J33"/>
  <c r="F34"/>
  <c r="A34" s="1"/>
  <c r="G34"/>
  <c r="H34"/>
  <c r="I34"/>
  <c r="J34"/>
  <c r="F35"/>
  <c r="A35" s="1"/>
  <c r="G35"/>
  <c r="H35"/>
  <c r="I35"/>
  <c r="J35"/>
  <c r="F36"/>
  <c r="A36" s="1"/>
  <c r="G36"/>
  <c r="H36"/>
  <c r="I36"/>
  <c r="J36"/>
  <c r="F29"/>
  <c r="A29" s="1"/>
  <c r="G29"/>
  <c r="H29"/>
  <c r="I29"/>
  <c r="J29"/>
  <c r="F71"/>
  <c r="A71" s="1"/>
  <c r="G71"/>
  <c r="H71"/>
  <c r="I71"/>
  <c r="J71"/>
  <c r="F3"/>
  <c r="A3" s="1"/>
  <c r="G3"/>
  <c r="H3"/>
  <c r="I3"/>
  <c r="J3"/>
  <c r="F61"/>
  <c r="A61" s="1"/>
  <c r="G61"/>
  <c r="H61"/>
  <c r="I61"/>
  <c r="J61"/>
  <c r="F50"/>
  <c r="A50" s="1"/>
  <c r="G50"/>
  <c r="H50"/>
  <c r="I50"/>
  <c r="J50"/>
  <c r="F51"/>
  <c r="A51" s="1"/>
  <c r="G51"/>
  <c r="H51"/>
  <c r="I51"/>
  <c r="J51"/>
  <c r="E1108" i="9" l="1"/>
  <c r="E1113" s="1"/>
  <c r="A8"/>
  <c r="E1108" i="17"/>
  <c r="E1116" s="1"/>
  <c r="A8"/>
  <c r="E1101"/>
  <c r="E1114" s="1"/>
  <c r="A5"/>
  <c r="E1095" i="23"/>
  <c r="E1112" s="1"/>
  <c r="A18"/>
  <c r="E1098" i="29"/>
  <c r="E1112" s="1"/>
  <c r="A2"/>
  <c r="H1095" i="8"/>
  <c r="F1112" s="1"/>
  <c r="E1101" i="11"/>
  <c r="E1113" s="1"/>
  <c r="A13"/>
  <c r="E1101" i="14"/>
  <c r="E1114" s="1"/>
  <c r="A18"/>
  <c r="E1098"/>
  <c r="E1113" s="1"/>
  <c r="A15"/>
  <c r="E1108"/>
  <c r="E1116" s="1"/>
  <c r="A32"/>
  <c r="E1101" i="18"/>
  <c r="E1113" s="1"/>
  <c r="A5"/>
  <c r="E1105" i="19"/>
  <c r="E1114" s="1"/>
  <c r="A33"/>
  <c r="E1101" i="20"/>
  <c r="E1112" s="1"/>
  <c r="A15"/>
  <c r="E1098" i="21"/>
  <c r="E1113" s="1"/>
  <c r="A6"/>
  <c r="E1108" i="23"/>
  <c r="E1114" s="1"/>
  <c r="A9"/>
  <c r="E1108" i="32"/>
  <c r="E1114" s="1"/>
  <c r="A4"/>
  <c r="E1098" i="7"/>
  <c r="E1113" s="1"/>
  <c r="A9"/>
  <c r="E1108" i="10"/>
  <c r="E1115" s="1"/>
  <c r="A5"/>
  <c r="E1095" i="11"/>
  <c r="E1112" s="1"/>
  <c r="A33"/>
  <c r="E1095" i="14"/>
  <c r="E1112" s="1"/>
  <c r="A8"/>
  <c r="E1095" i="16"/>
  <c r="E1112" s="1"/>
  <c r="A19"/>
  <c r="E1101" i="19"/>
  <c r="E1113" s="1"/>
  <c r="A7"/>
  <c r="E1095" i="21"/>
  <c r="E1112" s="1"/>
  <c r="A2"/>
  <c r="E1108" i="29"/>
  <c r="E1114" s="1"/>
  <c r="A11"/>
  <c r="E1101" i="36"/>
  <c r="E1112" s="1"/>
  <c r="A11"/>
  <c r="E1098" i="10"/>
  <c r="E1112" s="1"/>
  <c r="A6"/>
  <c r="E1101" i="12"/>
  <c r="E1113" s="1"/>
  <c r="A10"/>
  <c r="E1095"/>
  <c r="E1112" s="1"/>
  <c r="A3"/>
  <c r="E1105"/>
  <c r="E1114" s="1"/>
  <c r="A25"/>
  <c r="E1098" i="13"/>
  <c r="E1113" s="1"/>
  <c r="A15"/>
  <c r="E1095"/>
  <c r="E1112" s="1"/>
  <c r="A48"/>
  <c r="E1101" i="23"/>
  <c r="E1113" s="1"/>
  <c r="A4"/>
  <c r="K1095" i="26"/>
  <c r="G1112" s="1"/>
  <c r="E1095"/>
  <c r="E1112" s="1"/>
  <c r="A9"/>
  <c r="E1108"/>
  <c r="E1116" s="1"/>
  <c r="A2"/>
  <c r="H1098"/>
  <c r="F1113" s="1"/>
  <c r="E1108" i="28"/>
  <c r="E1113" s="1"/>
  <c r="A3"/>
  <c r="K1108" i="34"/>
  <c r="G1114" s="1"/>
  <c r="E1108"/>
  <c r="E1114" s="1"/>
  <c r="A3"/>
  <c r="E1115" i="52"/>
  <c r="E1116" i="50"/>
  <c r="E1114" i="40"/>
  <c r="E1115" i="39"/>
  <c r="K1105" i="36"/>
  <c r="G1113" s="1"/>
  <c r="E1105"/>
  <c r="E1113" s="1"/>
  <c r="H1105"/>
  <c r="F1113" s="1"/>
  <c r="K1105" i="34"/>
  <c r="G1113" s="1"/>
  <c r="E1105"/>
  <c r="E1113" s="1"/>
  <c r="H1101"/>
  <c r="F1112" s="1"/>
  <c r="K1101"/>
  <c r="G1112" s="1"/>
  <c r="E1101"/>
  <c r="E1112" s="1"/>
  <c r="H1108"/>
  <c r="F1114" s="1"/>
  <c r="H1095" i="33"/>
  <c r="F1112" s="1"/>
  <c r="K1105"/>
  <c r="G1113" s="1"/>
  <c r="E1105"/>
  <c r="E1113" s="1"/>
  <c r="K1095"/>
  <c r="G1112" s="1"/>
  <c r="E1095"/>
  <c r="E1112" s="1"/>
  <c r="H1105"/>
  <c r="F1113" s="1"/>
  <c r="K1105" i="32"/>
  <c r="G1113" s="1"/>
  <c r="E1105"/>
  <c r="E1113" s="1"/>
  <c r="H1092"/>
  <c r="F1111" s="1"/>
  <c r="K1092"/>
  <c r="G1111" s="1"/>
  <c r="E1092"/>
  <c r="E1111" s="1"/>
  <c r="H1105"/>
  <c r="F1113" s="1"/>
  <c r="H1095" i="30"/>
  <c r="F1112" s="1"/>
  <c r="H1092"/>
  <c r="F1111" s="1"/>
  <c r="K1095"/>
  <c r="G1112" s="1"/>
  <c r="E1095"/>
  <c r="E1112" s="1"/>
  <c r="H1101"/>
  <c r="F1113" s="1"/>
  <c r="K1092"/>
  <c r="G1111" s="1"/>
  <c r="E1092"/>
  <c r="E1111" s="1"/>
  <c r="K1101"/>
  <c r="G1113" s="1"/>
  <c r="E1101"/>
  <c r="E1113" s="1"/>
  <c r="H1105"/>
  <c r="F1114" s="1"/>
  <c r="K1105"/>
  <c r="G1114" s="1"/>
  <c r="E1105"/>
  <c r="E1114" s="1"/>
  <c r="H1105" i="29"/>
  <c r="F1113" s="1"/>
  <c r="K1105"/>
  <c r="G1113" s="1"/>
  <c r="E1105"/>
  <c r="E1113" s="1"/>
  <c r="H1092" i="28"/>
  <c r="F1111" s="1"/>
  <c r="K1092"/>
  <c r="G1111" s="1"/>
  <c r="E1092"/>
  <c r="E1111" s="1"/>
  <c r="H1105" i="27"/>
  <c r="F1112" s="1"/>
  <c r="K1105"/>
  <c r="G1112" s="1"/>
  <c r="E1105"/>
  <c r="E1112" s="1"/>
  <c r="K1098" i="26"/>
  <c r="G1113" s="1"/>
  <c r="E1098"/>
  <c r="E1113" s="1"/>
  <c r="H1101"/>
  <c r="F1114" s="1"/>
  <c r="H1095"/>
  <c r="F1112" s="1"/>
  <c r="H1108"/>
  <c r="F1116" s="1"/>
  <c r="K1101"/>
  <c r="G1114" s="1"/>
  <c r="E1101"/>
  <c r="E1114" s="1"/>
  <c r="K1105"/>
  <c r="G1115" s="1"/>
  <c r="E1105"/>
  <c r="E1115" s="1"/>
  <c r="H1095" i="24"/>
  <c r="F1112" s="1"/>
  <c r="H1101"/>
  <c r="F1113" s="1"/>
  <c r="K1095"/>
  <c r="G1112" s="1"/>
  <c r="E1095"/>
  <c r="E1112" s="1"/>
  <c r="K1101"/>
  <c r="G1113" s="1"/>
  <c r="E1101"/>
  <c r="E1113" s="1"/>
  <c r="H1105" i="21"/>
  <c r="F1114" s="1"/>
  <c r="K1108"/>
  <c r="G1115" s="1"/>
  <c r="E1108"/>
  <c r="E1115" s="1"/>
  <c r="E1105"/>
  <c r="E1114" s="1"/>
  <c r="K1105"/>
  <c r="G1114" s="1"/>
  <c r="E1105" i="20"/>
  <c r="E1113" s="1"/>
  <c r="K1105"/>
  <c r="G1113" s="1"/>
  <c r="H1105"/>
  <c r="F1113" s="1"/>
  <c r="H1095" i="19"/>
  <c r="F1112" s="1"/>
  <c r="K1095"/>
  <c r="G1112" s="1"/>
  <c r="E1095"/>
  <c r="E1112" s="1"/>
  <c r="K1095" i="18"/>
  <c r="G1112" s="1"/>
  <c r="E1095"/>
  <c r="E1112" s="1"/>
  <c r="H1101"/>
  <c r="F1113" s="1"/>
  <c r="H1092" i="17"/>
  <c r="F1111" s="1"/>
  <c r="H1105"/>
  <c r="F1115" s="1"/>
  <c r="K1092"/>
  <c r="G1111" s="1"/>
  <c r="E1092"/>
  <c r="E1111" s="1"/>
  <c r="K1105"/>
  <c r="G1115" s="1"/>
  <c r="E1105"/>
  <c r="E1115" s="1"/>
  <c r="H1105" i="16"/>
  <c r="F1115" s="1"/>
  <c r="K1105"/>
  <c r="G1115" s="1"/>
  <c r="E1105"/>
  <c r="E1115" s="1"/>
  <c r="H1105" i="15"/>
  <c r="F1112" s="1"/>
  <c r="K1105"/>
  <c r="G1112" s="1"/>
  <c r="E1105"/>
  <c r="E1112" s="1"/>
  <c r="H1105" i="14"/>
  <c r="F1115" s="1"/>
  <c r="K1105"/>
  <c r="G1115" s="1"/>
  <c r="E1105"/>
  <c r="E1115" s="1"/>
  <c r="E1092" i="13"/>
  <c r="E1111" s="1"/>
  <c r="K1092"/>
  <c r="G1111" s="1"/>
  <c r="K1105"/>
  <c r="G1114" s="1"/>
  <c r="E1105"/>
  <c r="E1114" s="1"/>
  <c r="E1116"/>
  <c r="H1092"/>
  <c r="F1111" s="1"/>
  <c r="H1105"/>
  <c r="F1114" s="1"/>
  <c r="H1101" i="12"/>
  <c r="F1113" s="1"/>
  <c r="H1095"/>
  <c r="F1112" s="1"/>
  <c r="H1105" i="11"/>
  <c r="F1114" s="1"/>
  <c r="K1105"/>
  <c r="G1114" s="1"/>
  <c r="E1105"/>
  <c r="E1114" s="1"/>
  <c r="K1105" i="10"/>
  <c r="G1114" s="1"/>
  <c r="E1105"/>
  <c r="E1114" s="1"/>
  <c r="H1092"/>
  <c r="F1111" s="1"/>
  <c r="K1092"/>
  <c r="G1111" s="1"/>
  <c r="E1092"/>
  <c r="E1111" s="1"/>
  <c r="H1105"/>
  <c r="F1114" s="1"/>
  <c r="H1105" i="9"/>
  <c r="F1112" s="1"/>
  <c r="K1105"/>
  <c r="G1112" s="1"/>
  <c r="E1105"/>
  <c r="E1112" s="1"/>
  <c r="K1092" i="8"/>
  <c r="G1111" s="1"/>
  <c r="E1092"/>
  <c r="E1111" s="1"/>
  <c r="E1115" s="1"/>
  <c r="K1105"/>
  <c r="G1113" s="1"/>
  <c r="E1105"/>
  <c r="E1113" s="1"/>
  <c r="K1095"/>
  <c r="G1112" s="1"/>
  <c r="E1095"/>
  <c r="E1112" s="1"/>
  <c r="H1092"/>
  <c r="F1111" s="1"/>
  <c r="H1105"/>
  <c r="F1113" s="1"/>
  <c r="H1101" i="7"/>
  <c r="F1114" s="1"/>
  <c r="H1095"/>
  <c r="F1112" s="1"/>
  <c r="H1108"/>
  <c r="F1115" s="1"/>
  <c r="K1101"/>
  <c r="G1114" s="1"/>
  <c r="E1101"/>
  <c r="E1114" s="1"/>
  <c r="K1095"/>
  <c r="G1112" s="1"/>
  <c r="E1095"/>
  <c r="E1112" s="1"/>
  <c r="K1108"/>
  <c r="G1115" s="1"/>
  <c r="E1108"/>
  <c r="E1115" s="1"/>
  <c r="K1095" i="6"/>
  <c r="G1112" s="1"/>
  <c r="E1095"/>
  <c r="E1112" s="1"/>
  <c r="H1108"/>
  <c r="F1115" s="1"/>
  <c r="H1101"/>
  <c r="F1113" s="1"/>
  <c r="K1108"/>
  <c r="G1115" s="1"/>
  <c r="E1108"/>
  <c r="E1115" s="1"/>
  <c r="H1105"/>
  <c r="F1114" s="1"/>
  <c r="K1101"/>
  <c r="G1113" s="1"/>
  <c r="E1101"/>
  <c r="E1113" s="1"/>
  <c r="H1095"/>
  <c r="F1112" s="1"/>
  <c r="K1105"/>
  <c r="G1114" s="1"/>
  <c r="E1105"/>
  <c r="E1114" s="1"/>
  <c r="J18" i="52"/>
  <c r="K1105" s="1"/>
  <c r="G1114" s="1"/>
  <c r="J3" i="51"/>
  <c r="K1105" s="1"/>
  <c r="G1112" s="1"/>
  <c r="J30" i="50"/>
  <c r="K1095" s="1"/>
  <c r="G1112" s="1"/>
  <c r="J5" i="49"/>
  <c r="K1095" s="1"/>
  <c r="G1112" s="1"/>
  <c r="J2" i="48"/>
  <c r="K1092" s="1"/>
  <c r="G1111" s="1"/>
  <c r="J2" i="47"/>
  <c r="K1092" s="1"/>
  <c r="G1111" s="1"/>
  <c r="J16" i="46"/>
  <c r="K1092" s="1"/>
  <c r="G1111" s="1"/>
  <c r="J2" i="45"/>
  <c r="K1092" s="1"/>
  <c r="G1111" s="1"/>
  <c r="J25" i="44"/>
  <c r="K1092" s="1"/>
  <c r="G1111" s="1"/>
  <c r="J23" i="43"/>
  <c r="K1092" s="1"/>
  <c r="G1111" s="1"/>
  <c r="K1091" i="42"/>
  <c r="G1110" s="1"/>
  <c r="J16" i="41"/>
  <c r="K1092" s="1"/>
  <c r="G1111" s="1"/>
  <c r="J12" i="40"/>
  <c r="K1108" s="1"/>
  <c r="G1113" s="1"/>
  <c r="J6" i="39"/>
  <c r="K1105" s="1"/>
  <c r="G1113" s="1"/>
  <c r="J16" i="38"/>
  <c r="K1092" s="1"/>
  <c r="G1111" s="1"/>
  <c r="K1090" i="37"/>
  <c r="G1109" s="1"/>
  <c r="J10" i="36"/>
  <c r="K1092" s="1"/>
  <c r="G1111" s="1"/>
  <c r="J3" i="35"/>
  <c r="K1092" s="1"/>
  <c r="G1111" s="1"/>
  <c r="J12" i="34"/>
  <c r="K1092" s="1"/>
  <c r="G1111" s="1"/>
  <c r="J9" i="33"/>
  <c r="K1092" s="1"/>
  <c r="G1111" s="1"/>
  <c r="J7" i="32"/>
  <c r="K1095" s="1"/>
  <c r="G1112" s="1"/>
  <c r="J14" i="31"/>
  <c r="K1092" s="1"/>
  <c r="G1111" s="1"/>
  <c r="J41" i="30"/>
  <c r="K1108" s="1"/>
  <c r="G1115" s="1"/>
  <c r="J7" i="29"/>
  <c r="K1092" s="1"/>
  <c r="G1111" s="1"/>
  <c r="J16" i="28"/>
  <c r="K1095" s="1"/>
  <c r="G1112" s="1"/>
  <c r="J7" i="27"/>
  <c r="K1092" s="1"/>
  <c r="G1111" s="1"/>
  <c r="J22" i="26"/>
  <c r="K1092" s="1"/>
  <c r="G1111" s="1"/>
  <c r="J3" i="25"/>
  <c r="K1092" s="1"/>
  <c r="G1111" s="1"/>
  <c r="J8" i="24"/>
  <c r="K1092" s="1"/>
  <c r="G1111" s="1"/>
  <c r="J10" i="23"/>
  <c r="K1092" s="1"/>
  <c r="G1111" s="1"/>
  <c r="J22" i="21"/>
  <c r="K1092" s="1"/>
  <c r="G1111" s="1"/>
  <c r="J9" i="20"/>
  <c r="K1092" s="1"/>
  <c r="G1111" s="1"/>
  <c r="J8" i="19"/>
  <c r="K1092" s="1"/>
  <c r="G1111" s="1"/>
  <c r="J13" i="18"/>
  <c r="K1092" s="1"/>
  <c r="G1111" s="1"/>
  <c r="J4" i="17"/>
  <c r="K1095" s="1"/>
  <c r="G1112" s="1"/>
  <c r="J2" i="16"/>
  <c r="K1092" s="1"/>
  <c r="G1111" s="1"/>
  <c r="J16" i="15"/>
  <c r="K1092" s="1"/>
  <c r="G1111" s="1"/>
  <c r="J23" i="14"/>
  <c r="K1092" s="1"/>
  <c r="G1111" s="1"/>
  <c r="J71" i="13"/>
  <c r="K1108" s="1"/>
  <c r="G1115" s="1"/>
  <c r="J19" i="12"/>
  <c r="K1092" s="1"/>
  <c r="G1111" s="1"/>
  <c r="J20" i="11"/>
  <c r="K1092" s="1"/>
  <c r="G1111" s="1"/>
  <c r="J2" i="10"/>
  <c r="K1101" s="1"/>
  <c r="G1113" s="1"/>
  <c r="J7" i="9"/>
  <c r="K1092" s="1"/>
  <c r="G1111" s="1"/>
  <c r="J7" i="8"/>
  <c r="K1108" s="1"/>
  <c r="G1114" s="1"/>
  <c r="J38" i="7"/>
  <c r="K1092" s="1"/>
  <c r="G1111" s="1"/>
  <c r="J7" i="6"/>
  <c r="K1092" s="1"/>
  <c r="G1111" s="1"/>
  <c r="J5" i="5"/>
  <c r="I18" i="52"/>
  <c r="I3" i="51"/>
  <c r="I30" i="50"/>
  <c r="I5" i="49"/>
  <c r="I2" i="48"/>
  <c r="I2" i="47"/>
  <c r="I16" i="46"/>
  <c r="I2" i="45"/>
  <c r="I25" i="44"/>
  <c r="I23" i="43"/>
  <c r="I16" i="41"/>
  <c r="I12" i="40"/>
  <c r="I6" i="39"/>
  <c r="I16" i="38"/>
  <c r="I10" i="36"/>
  <c r="I3" i="35"/>
  <c r="I12" i="34"/>
  <c r="I9" i="33"/>
  <c r="I7" i="32"/>
  <c r="I14" i="31"/>
  <c r="I41" i="30"/>
  <c r="I7" i="29"/>
  <c r="I16" i="28"/>
  <c r="I7" i="27"/>
  <c r="I22" i="26"/>
  <c r="I3" i="25"/>
  <c r="I8" i="24"/>
  <c r="I10" i="23"/>
  <c r="I22" i="21"/>
  <c r="I9" i="20"/>
  <c r="I8" i="19"/>
  <c r="I13" i="18"/>
  <c r="I4" i="17"/>
  <c r="I2" i="16"/>
  <c r="I16" i="15"/>
  <c r="I23" i="14"/>
  <c r="I71" i="13"/>
  <c r="I19" i="12"/>
  <c r="I20" i="11"/>
  <c r="I2" i="10"/>
  <c r="I7" i="9"/>
  <c r="I7" i="8"/>
  <c r="I38" i="7"/>
  <c r="I7" i="6"/>
  <c r="I5" i="5"/>
  <c r="H18" i="52"/>
  <c r="H3" i="51"/>
  <c r="H30" i="50"/>
  <c r="H5" i="49"/>
  <c r="H2" i="48"/>
  <c r="H2" i="47"/>
  <c r="H16" i="46"/>
  <c r="H2" i="45"/>
  <c r="H25" i="44"/>
  <c r="H23" i="43"/>
  <c r="H16" i="41"/>
  <c r="H12" i="40"/>
  <c r="H6" i="39"/>
  <c r="H16" i="38"/>
  <c r="H10" i="36"/>
  <c r="H3" i="35"/>
  <c r="H12" i="34"/>
  <c r="H9" i="33"/>
  <c r="H7" i="32"/>
  <c r="H14" i="31"/>
  <c r="H41" i="30"/>
  <c r="H7" i="29"/>
  <c r="H16" i="28"/>
  <c r="H7" i="27"/>
  <c r="H22" i="26"/>
  <c r="H3" i="25"/>
  <c r="H8" i="24"/>
  <c r="H10" i="23"/>
  <c r="H22" i="21"/>
  <c r="H9" i="20"/>
  <c r="H8" i="19"/>
  <c r="H13" i="18"/>
  <c r="H4" i="17"/>
  <c r="H2" i="16"/>
  <c r="H16" i="15"/>
  <c r="H23" i="14"/>
  <c r="H71" i="13"/>
  <c r="H19" i="12"/>
  <c r="H20" i="11"/>
  <c r="H2" i="10"/>
  <c r="H7" i="9"/>
  <c r="H7" i="8"/>
  <c r="H38" i="7"/>
  <c r="H7" i="6"/>
  <c r="H5" i="5"/>
  <c r="G18" i="52"/>
  <c r="H1105" s="1"/>
  <c r="F1114" s="1"/>
  <c r="G3" i="51"/>
  <c r="H1105" s="1"/>
  <c r="F1112" s="1"/>
  <c r="G30" i="50"/>
  <c r="H1095" s="1"/>
  <c r="F1112" s="1"/>
  <c r="G5" i="49"/>
  <c r="H1095" s="1"/>
  <c r="F1112" s="1"/>
  <c r="G2" i="48"/>
  <c r="H1092" s="1"/>
  <c r="F1111" s="1"/>
  <c r="G2" i="47"/>
  <c r="H1092" s="1"/>
  <c r="F1111" s="1"/>
  <c r="G16" i="46"/>
  <c r="H1092" s="1"/>
  <c r="F1111" s="1"/>
  <c r="G2" i="45"/>
  <c r="H1092" s="1"/>
  <c r="F1111" s="1"/>
  <c r="G25" i="44"/>
  <c r="H1092" s="1"/>
  <c r="F1111" s="1"/>
  <c r="G23" i="43"/>
  <c r="H1092" s="1"/>
  <c r="F1111" s="1"/>
  <c r="H1091" i="42"/>
  <c r="F1110" s="1"/>
  <c r="G16" i="41"/>
  <c r="H1092" s="1"/>
  <c r="F1111" s="1"/>
  <c r="G12" i="40"/>
  <c r="H1108" s="1"/>
  <c r="F1113" s="1"/>
  <c r="G6" i="39"/>
  <c r="H1105" s="1"/>
  <c r="F1113" s="1"/>
  <c r="G16" i="38"/>
  <c r="H1092" s="1"/>
  <c r="F1111" s="1"/>
  <c r="H1090" i="37"/>
  <c r="F1109" s="1"/>
  <c r="G10" i="36"/>
  <c r="H1092" s="1"/>
  <c r="F1111" s="1"/>
  <c r="G3" i="35"/>
  <c r="H1092" s="1"/>
  <c r="F1111" s="1"/>
  <c r="G12" i="34"/>
  <c r="H1092" s="1"/>
  <c r="F1111" s="1"/>
  <c r="G9" i="33"/>
  <c r="H1092" s="1"/>
  <c r="F1111" s="1"/>
  <c r="G7" i="32"/>
  <c r="H1095" s="1"/>
  <c r="F1112" s="1"/>
  <c r="G14" i="31"/>
  <c r="H1092" s="1"/>
  <c r="F1111" s="1"/>
  <c r="G41" i="30"/>
  <c r="H1108" s="1"/>
  <c r="F1115" s="1"/>
  <c r="G7" i="29"/>
  <c r="H1092" s="1"/>
  <c r="F1111" s="1"/>
  <c r="G16" i="28"/>
  <c r="H1095" s="1"/>
  <c r="F1112" s="1"/>
  <c r="G7" i="27"/>
  <c r="H1092" s="1"/>
  <c r="F1111" s="1"/>
  <c r="G22" i="26"/>
  <c r="H1092" s="1"/>
  <c r="F1111" s="1"/>
  <c r="G3" i="25"/>
  <c r="H1092" s="1"/>
  <c r="F1111" s="1"/>
  <c r="G8" i="24"/>
  <c r="H1092" s="1"/>
  <c r="F1111" s="1"/>
  <c r="G10" i="23"/>
  <c r="H1092" s="1"/>
  <c r="F1111" s="1"/>
  <c r="G22" i="21"/>
  <c r="H1092" s="1"/>
  <c r="F1111" s="1"/>
  <c r="G9" i="20"/>
  <c r="H1092" s="1"/>
  <c r="F1111" s="1"/>
  <c r="G13" i="18"/>
  <c r="H1092" s="1"/>
  <c r="F1111" s="1"/>
  <c r="G4" i="17"/>
  <c r="H1095" s="1"/>
  <c r="F1112" s="1"/>
  <c r="G8" i="19"/>
  <c r="H1092" s="1"/>
  <c r="F1111" s="1"/>
  <c r="G2" i="16"/>
  <c r="H1092" s="1"/>
  <c r="F1111" s="1"/>
  <c r="G16" i="15"/>
  <c r="H1092" s="1"/>
  <c r="F1111" s="1"/>
  <c r="G23" i="14"/>
  <c r="H1092" s="1"/>
  <c r="F1111" s="1"/>
  <c r="G71" i="13"/>
  <c r="H1108" s="1"/>
  <c r="F1115" s="1"/>
  <c r="G19" i="12"/>
  <c r="H1092" s="1"/>
  <c r="F1111" s="1"/>
  <c r="G20" i="11"/>
  <c r="H1092" s="1"/>
  <c r="F1111" s="1"/>
  <c r="G2" i="10"/>
  <c r="H1101" s="1"/>
  <c r="F1113" s="1"/>
  <c r="G7" i="9"/>
  <c r="H1092" s="1"/>
  <c r="F1111" s="1"/>
  <c r="G7" i="8"/>
  <c r="H1108" s="1"/>
  <c r="F1114" s="1"/>
  <c r="G38" i="7"/>
  <c r="H1092" s="1"/>
  <c r="F1111" s="1"/>
  <c r="G7" i="6"/>
  <c r="H1092" s="1"/>
  <c r="F1111" s="1"/>
  <c r="G2" i="5"/>
  <c r="H1105" s="1"/>
  <c r="F1113" s="1"/>
  <c r="F46" i="2"/>
  <c r="A46" s="1"/>
  <c r="G46"/>
  <c r="H46"/>
  <c r="I46"/>
  <c r="J46"/>
  <c r="F51"/>
  <c r="A51" s="1"/>
  <c r="G51"/>
  <c r="H51"/>
  <c r="I51"/>
  <c r="J51"/>
  <c r="F31"/>
  <c r="A31" s="1"/>
  <c r="G31"/>
  <c r="H31"/>
  <c r="I31"/>
  <c r="J31"/>
  <c r="F12"/>
  <c r="A12" s="1"/>
  <c r="G12"/>
  <c r="H12"/>
  <c r="I12"/>
  <c r="J12"/>
  <c r="F52"/>
  <c r="A52" s="1"/>
  <c r="G52"/>
  <c r="H52"/>
  <c r="I52"/>
  <c r="J52"/>
  <c r="F16"/>
  <c r="A16" s="1"/>
  <c r="G16"/>
  <c r="H16"/>
  <c r="I16"/>
  <c r="J16"/>
  <c r="F3"/>
  <c r="A3" s="1"/>
  <c r="G3"/>
  <c r="H3"/>
  <c r="I3"/>
  <c r="J3"/>
  <c r="F26"/>
  <c r="A26" s="1"/>
  <c r="G26"/>
  <c r="H26"/>
  <c r="I26"/>
  <c r="J26"/>
  <c r="F43"/>
  <c r="A43" s="1"/>
  <c r="G43"/>
  <c r="H43"/>
  <c r="I43"/>
  <c r="J43"/>
  <c r="F22"/>
  <c r="A22" s="1"/>
  <c r="G22"/>
  <c r="H22"/>
  <c r="I22"/>
  <c r="J22"/>
  <c r="F2"/>
  <c r="A2" s="1"/>
  <c r="G2"/>
  <c r="H2"/>
  <c r="I2"/>
  <c r="J2"/>
  <c r="F8"/>
  <c r="A8" s="1"/>
  <c r="G8"/>
  <c r="H8"/>
  <c r="I8"/>
  <c r="J8"/>
  <c r="F48"/>
  <c r="A48" s="1"/>
  <c r="G48"/>
  <c r="H48"/>
  <c r="I48"/>
  <c r="J48"/>
  <c r="F25"/>
  <c r="A25" s="1"/>
  <c r="G25"/>
  <c r="H25"/>
  <c r="I25"/>
  <c r="J25"/>
  <c r="F24"/>
  <c r="A24" s="1"/>
  <c r="G24"/>
  <c r="H24"/>
  <c r="I24"/>
  <c r="J24"/>
  <c r="F57"/>
  <c r="A57" s="1"/>
  <c r="G57"/>
  <c r="H57"/>
  <c r="I57"/>
  <c r="J57"/>
  <c r="F37"/>
  <c r="A37" s="1"/>
  <c r="G37"/>
  <c r="H37"/>
  <c r="I37"/>
  <c r="J37"/>
  <c r="F15"/>
  <c r="A15" s="1"/>
  <c r="G15"/>
  <c r="H15"/>
  <c r="I15"/>
  <c r="J15"/>
  <c r="F23"/>
  <c r="A23" s="1"/>
  <c r="G23"/>
  <c r="H23"/>
  <c r="I23"/>
  <c r="J23"/>
  <c r="F4"/>
  <c r="A4" s="1"/>
  <c r="G4"/>
  <c r="H4"/>
  <c r="I4"/>
  <c r="J4"/>
  <c r="F35"/>
  <c r="G35"/>
  <c r="H1098" s="1"/>
  <c r="F1113" s="1"/>
  <c r="H35"/>
  <c r="I35"/>
  <c r="J35"/>
  <c r="K1098" s="1"/>
  <c r="G1113" s="1"/>
  <c r="F32"/>
  <c r="A32" s="1"/>
  <c r="G32"/>
  <c r="H32"/>
  <c r="I32"/>
  <c r="J32"/>
  <c r="F54"/>
  <c r="A54" s="1"/>
  <c r="G54"/>
  <c r="H54"/>
  <c r="I54"/>
  <c r="J54"/>
  <c r="F6"/>
  <c r="A6" s="1"/>
  <c r="G6"/>
  <c r="H6"/>
  <c r="I6"/>
  <c r="J6"/>
  <c r="F7"/>
  <c r="A7" s="1"/>
  <c r="G7"/>
  <c r="H7"/>
  <c r="I7"/>
  <c r="J7"/>
  <c r="F59"/>
  <c r="A59" s="1"/>
  <c r="G59"/>
  <c r="H59"/>
  <c r="I59"/>
  <c r="J59"/>
  <c r="F28"/>
  <c r="A28" s="1"/>
  <c r="G28"/>
  <c r="H28"/>
  <c r="I28"/>
  <c r="J28"/>
  <c r="F36"/>
  <c r="A36" s="1"/>
  <c r="G36"/>
  <c r="H36"/>
  <c r="I36"/>
  <c r="J36"/>
  <c r="F40"/>
  <c r="A40" s="1"/>
  <c r="G40"/>
  <c r="H40"/>
  <c r="I40"/>
  <c r="J40"/>
  <c r="F17"/>
  <c r="A17" s="1"/>
  <c r="G17"/>
  <c r="H17"/>
  <c r="I17"/>
  <c r="J17"/>
  <c r="F39"/>
  <c r="A39" s="1"/>
  <c r="G39"/>
  <c r="H39"/>
  <c r="I39"/>
  <c r="J39"/>
  <c r="F29"/>
  <c r="A29" s="1"/>
  <c r="G29"/>
  <c r="H29"/>
  <c r="I29"/>
  <c r="J29"/>
  <c r="F9"/>
  <c r="A9" s="1"/>
  <c r="G9"/>
  <c r="H9"/>
  <c r="I9"/>
  <c r="J9"/>
  <c r="F30"/>
  <c r="A30" s="1"/>
  <c r="G30"/>
  <c r="H30"/>
  <c r="I30"/>
  <c r="J30"/>
  <c r="F53"/>
  <c r="A53" s="1"/>
  <c r="G53"/>
  <c r="H53"/>
  <c r="I53"/>
  <c r="J53"/>
  <c r="F56"/>
  <c r="A56" s="1"/>
  <c r="G56"/>
  <c r="H56"/>
  <c r="I56"/>
  <c r="J56"/>
  <c r="F38"/>
  <c r="A38" s="1"/>
  <c r="G38"/>
  <c r="H38"/>
  <c r="I38"/>
  <c r="J38"/>
  <c r="F11"/>
  <c r="A11" s="1"/>
  <c r="G11"/>
  <c r="H11"/>
  <c r="I11"/>
  <c r="J11"/>
  <c r="F49"/>
  <c r="A49" s="1"/>
  <c r="G49"/>
  <c r="H49"/>
  <c r="I49"/>
  <c r="J49"/>
  <c r="F45"/>
  <c r="A45" s="1"/>
  <c r="G45"/>
  <c r="H45"/>
  <c r="I45"/>
  <c r="J45"/>
  <c r="F55"/>
  <c r="A55" s="1"/>
  <c r="G55"/>
  <c r="H55"/>
  <c r="I55"/>
  <c r="J55"/>
  <c r="F41"/>
  <c r="A41" s="1"/>
  <c r="G41"/>
  <c r="H41"/>
  <c r="I41"/>
  <c r="J41"/>
  <c r="F42"/>
  <c r="A42" s="1"/>
  <c r="G42"/>
  <c r="H42"/>
  <c r="I42"/>
  <c r="J42"/>
  <c r="F27"/>
  <c r="A27" s="1"/>
  <c r="G27"/>
  <c r="H27"/>
  <c r="I27"/>
  <c r="J27"/>
  <c r="F33"/>
  <c r="A33" s="1"/>
  <c r="G33"/>
  <c r="H33"/>
  <c r="I33"/>
  <c r="J33"/>
  <c r="F50"/>
  <c r="A50" s="1"/>
  <c r="G50"/>
  <c r="H50"/>
  <c r="I50"/>
  <c r="J50"/>
  <c r="F5"/>
  <c r="A5" s="1"/>
  <c r="G5"/>
  <c r="H5"/>
  <c r="I5"/>
  <c r="J5"/>
  <c r="F13"/>
  <c r="A13" s="1"/>
  <c r="G13"/>
  <c r="H13"/>
  <c r="I13"/>
  <c r="J13"/>
  <c r="F10"/>
  <c r="A10" s="1"/>
  <c r="G10"/>
  <c r="H10"/>
  <c r="I10"/>
  <c r="J10"/>
  <c r="F19"/>
  <c r="G19"/>
  <c r="H1095" s="1"/>
  <c r="F1112" s="1"/>
  <c r="H19"/>
  <c r="I19"/>
  <c r="J19"/>
  <c r="K1095" s="1"/>
  <c r="G1112" s="1"/>
  <c r="F21"/>
  <c r="A21" s="1"/>
  <c r="G21"/>
  <c r="H21"/>
  <c r="I21"/>
  <c r="J21"/>
  <c r="F47"/>
  <c r="A47" s="1"/>
  <c r="G47"/>
  <c r="H47"/>
  <c r="I47"/>
  <c r="J47"/>
  <c r="F18"/>
  <c r="A18" s="1"/>
  <c r="G18"/>
  <c r="H18"/>
  <c r="I18"/>
  <c r="J18"/>
  <c r="F44"/>
  <c r="A44" s="1"/>
  <c r="G44"/>
  <c r="H44"/>
  <c r="I44"/>
  <c r="J44"/>
  <c r="F34"/>
  <c r="A34" s="1"/>
  <c r="G34"/>
  <c r="H34"/>
  <c r="I34"/>
  <c r="J34"/>
  <c r="F58"/>
  <c r="A58" s="1"/>
  <c r="G58"/>
  <c r="H58"/>
  <c r="I58"/>
  <c r="J58"/>
  <c r="F14"/>
  <c r="A14" s="1"/>
  <c r="G14"/>
  <c r="H14"/>
  <c r="I14"/>
  <c r="J14"/>
  <c r="F10" i="3"/>
  <c r="A10" s="1"/>
  <c r="G10"/>
  <c r="H10"/>
  <c r="I10"/>
  <c r="J10"/>
  <c r="F7"/>
  <c r="A7" s="1"/>
  <c r="G7"/>
  <c r="H7"/>
  <c r="I7"/>
  <c r="J7"/>
  <c r="F13"/>
  <c r="A13" s="1"/>
  <c r="G13"/>
  <c r="H13"/>
  <c r="I13"/>
  <c r="J13"/>
  <c r="F8"/>
  <c r="A8" s="1"/>
  <c r="G8"/>
  <c r="H8"/>
  <c r="I8"/>
  <c r="J8"/>
  <c r="F18"/>
  <c r="A18" s="1"/>
  <c r="G18"/>
  <c r="H18"/>
  <c r="I18"/>
  <c r="J18"/>
  <c r="F5"/>
  <c r="A5" s="1"/>
  <c r="G5"/>
  <c r="H5"/>
  <c r="I5"/>
  <c r="J5"/>
  <c r="F9"/>
  <c r="A9" s="1"/>
  <c r="G9"/>
  <c r="H9"/>
  <c r="I9"/>
  <c r="J9"/>
  <c r="F2"/>
  <c r="A2" s="1"/>
  <c r="G2"/>
  <c r="H2"/>
  <c r="I2"/>
  <c r="J2"/>
  <c r="F4"/>
  <c r="A4" s="1"/>
  <c r="G4"/>
  <c r="H4"/>
  <c r="I4"/>
  <c r="J4"/>
  <c r="F11"/>
  <c r="A11" s="1"/>
  <c r="G11"/>
  <c r="H11"/>
  <c r="I11"/>
  <c r="J11"/>
  <c r="F3"/>
  <c r="G3"/>
  <c r="H3"/>
  <c r="I3"/>
  <c r="J3"/>
  <c r="K1108" s="1"/>
  <c r="G1113" s="1"/>
  <c r="F12"/>
  <c r="A12" s="1"/>
  <c r="G12"/>
  <c r="H12"/>
  <c r="I12"/>
  <c r="J12"/>
  <c r="F15"/>
  <c r="A15" s="1"/>
  <c r="G15"/>
  <c r="H15"/>
  <c r="I15"/>
  <c r="J15"/>
  <c r="F14"/>
  <c r="A14" s="1"/>
  <c r="G14"/>
  <c r="H14"/>
  <c r="I14"/>
  <c r="J14"/>
  <c r="F6"/>
  <c r="A6" s="1"/>
  <c r="G6"/>
  <c r="H6"/>
  <c r="I6"/>
  <c r="J6"/>
  <c r="F17"/>
  <c r="A17" s="1"/>
  <c r="G17"/>
  <c r="H17"/>
  <c r="I17"/>
  <c r="J17"/>
  <c r="F3" i="4"/>
  <c r="A3" s="1"/>
  <c r="G3"/>
  <c r="H3"/>
  <c r="I3"/>
  <c r="J3"/>
  <c r="F4"/>
  <c r="A4" s="1"/>
  <c r="G4"/>
  <c r="H4"/>
  <c r="I4"/>
  <c r="J4"/>
  <c r="F5"/>
  <c r="A5" s="1"/>
  <c r="G5"/>
  <c r="H5"/>
  <c r="I5"/>
  <c r="J5"/>
  <c r="F6"/>
  <c r="A6" s="1"/>
  <c r="G6"/>
  <c r="H6"/>
  <c r="I6"/>
  <c r="J6"/>
  <c r="F7"/>
  <c r="A7" s="1"/>
  <c r="G7"/>
  <c r="H7"/>
  <c r="I7"/>
  <c r="J7"/>
  <c r="F8"/>
  <c r="A8" s="1"/>
  <c r="G8"/>
  <c r="H8"/>
  <c r="I8"/>
  <c r="J8"/>
  <c r="F2" i="5"/>
  <c r="H2"/>
  <c r="I2"/>
  <c r="J2"/>
  <c r="K1105" s="1"/>
  <c r="G1113" s="1"/>
  <c r="F3"/>
  <c r="A3" s="1"/>
  <c r="G3"/>
  <c r="H3"/>
  <c r="I3"/>
  <c r="J3"/>
  <c r="F6"/>
  <c r="G6"/>
  <c r="H1101" s="1"/>
  <c r="F1112" s="1"/>
  <c r="H6"/>
  <c r="I6"/>
  <c r="J6"/>
  <c r="K1101" s="1"/>
  <c r="G1112" s="1"/>
  <c r="F4"/>
  <c r="A4" s="1"/>
  <c r="G4"/>
  <c r="H4"/>
  <c r="I4"/>
  <c r="J4"/>
  <c r="F7"/>
  <c r="A7" s="1"/>
  <c r="G7"/>
  <c r="H7"/>
  <c r="I7"/>
  <c r="J7"/>
  <c r="J2" i="4"/>
  <c r="J16" i="3"/>
  <c r="J20" i="2"/>
  <c r="J5" i="1"/>
  <c r="I2" i="4"/>
  <c r="I16" i="3"/>
  <c r="I20" i="2"/>
  <c r="I5" i="1"/>
  <c r="H2" i="4"/>
  <c r="H16" i="3"/>
  <c r="H20" i="2"/>
  <c r="H5" i="1"/>
  <c r="G5" i="5"/>
  <c r="G2" i="4"/>
  <c r="G16" i="3"/>
  <c r="G20" i="2"/>
  <c r="G5" i="1"/>
  <c r="F18" i="52"/>
  <c r="F3" i="51"/>
  <c r="F30" i="50"/>
  <c r="F5" i="49"/>
  <c r="F2" i="48"/>
  <c r="F2" i="47"/>
  <c r="F16" i="46"/>
  <c r="F2" i="45"/>
  <c r="F25" i="44"/>
  <c r="F23" i="43"/>
  <c r="E1091" i="42"/>
  <c r="E1110" s="1"/>
  <c r="E1113" s="1"/>
  <c r="F16" i="41"/>
  <c r="F12" i="40"/>
  <c r="F6" i="39"/>
  <c r="F16" i="38"/>
  <c r="E1090" i="37"/>
  <c r="E1109" s="1"/>
  <c r="E1115" s="1"/>
  <c r="F10" i="36"/>
  <c r="F3" i="35"/>
  <c r="A3" s="1"/>
  <c r="F12" i="34"/>
  <c r="F9" i="33"/>
  <c r="F7" i="32"/>
  <c r="F14" i="31"/>
  <c r="F41" i="30"/>
  <c r="F7" i="29"/>
  <c r="F16" i="28"/>
  <c r="F7" i="27"/>
  <c r="F22" i="26"/>
  <c r="F3" i="25"/>
  <c r="F8" i="24"/>
  <c r="F10" i="23"/>
  <c r="F22" i="21"/>
  <c r="F9" i="20"/>
  <c r="F8" i="19"/>
  <c r="F13" i="18"/>
  <c r="F4" i="17"/>
  <c r="F2" i="16"/>
  <c r="F16" i="15"/>
  <c r="F23" i="14"/>
  <c r="F71" i="13"/>
  <c r="F19" i="12"/>
  <c r="F20" i="11"/>
  <c r="F2" i="10"/>
  <c r="F7" i="9"/>
  <c r="F7" i="8"/>
  <c r="F38" i="7"/>
  <c r="F7" i="6"/>
  <c r="F5" i="5"/>
  <c r="A5" s="1"/>
  <c r="F2" i="4"/>
  <c r="A2" s="1"/>
  <c r="F16" i="3"/>
  <c r="A16" s="1"/>
  <c r="F20" i="2"/>
  <c r="A20" s="1"/>
  <c r="F5" i="1"/>
  <c r="A5" s="1"/>
  <c r="G2"/>
  <c r="H2"/>
  <c r="I2"/>
  <c r="J2"/>
  <c r="G9"/>
  <c r="H9"/>
  <c r="I9"/>
  <c r="J9"/>
  <c r="G10"/>
  <c r="H10"/>
  <c r="I10"/>
  <c r="J10"/>
  <c r="G4"/>
  <c r="H4"/>
  <c r="I4"/>
  <c r="J4"/>
  <c r="G8"/>
  <c r="H8"/>
  <c r="I8"/>
  <c r="J8"/>
  <c r="G11"/>
  <c r="H11"/>
  <c r="I11"/>
  <c r="J11"/>
  <c r="G7"/>
  <c r="H7"/>
  <c r="I7"/>
  <c r="J7"/>
  <c r="G6"/>
  <c r="H6"/>
  <c r="I6"/>
  <c r="J6"/>
  <c r="G3"/>
  <c r="H3"/>
  <c r="I3"/>
  <c r="J3"/>
  <c r="F2"/>
  <c r="A2" s="1"/>
  <c r="F9"/>
  <c r="A9" s="1"/>
  <c r="F10"/>
  <c r="A10" s="1"/>
  <c r="F4"/>
  <c r="A4" s="1"/>
  <c r="F8"/>
  <c r="A8" s="1"/>
  <c r="F11"/>
  <c r="A11" s="1"/>
  <c r="F7"/>
  <c r="A7" s="1"/>
  <c r="F6"/>
  <c r="A6" s="1"/>
  <c r="F3"/>
  <c r="A3" s="1"/>
  <c r="E1108" i="13" l="1"/>
  <c r="E1115" s="1"/>
  <c r="A71"/>
  <c r="E1108" i="8"/>
  <c r="E1114" s="1"/>
  <c r="E1116" s="1"/>
  <c r="A7"/>
  <c r="E1092" i="12"/>
  <c r="E1111" s="1"/>
  <c r="E1116" s="1"/>
  <c r="A19"/>
  <c r="E1092" i="16"/>
  <c r="E1111" s="1"/>
  <c r="A2"/>
  <c r="E1092" i="20"/>
  <c r="E1111" s="1"/>
  <c r="E1115" s="1"/>
  <c r="A9"/>
  <c r="E1092" i="25"/>
  <c r="E1111" s="1"/>
  <c r="E1113" s="1"/>
  <c r="A3"/>
  <c r="E1092" i="33"/>
  <c r="E1111" s="1"/>
  <c r="E1115" s="1"/>
  <c r="A9"/>
  <c r="E1095" i="49"/>
  <c r="E1112" s="1"/>
  <c r="E1115" s="1"/>
  <c r="A5"/>
  <c r="E1092" i="29"/>
  <c r="E1111" s="1"/>
  <c r="E1116" s="1"/>
  <c r="A7"/>
  <c r="E1108" i="3"/>
  <c r="E1113" s="1"/>
  <c r="A3"/>
  <c r="E1092" i="9"/>
  <c r="E1111" s="1"/>
  <c r="E1115" s="1"/>
  <c r="A7"/>
  <c r="E1095" i="17"/>
  <c r="E1112" s="1"/>
  <c r="A4"/>
  <c r="E1092" i="21"/>
  <c r="E1111" s="1"/>
  <c r="E1117" s="1"/>
  <c r="A22"/>
  <c r="E1092" i="26"/>
  <c r="E1111" s="1"/>
  <c r="E1117" s="1"/>
  <c r="A22"/>
  <c r="E1108" i="30"/>
  <c r="E1115" s="1"/>
  <c r="E1117" s="1"/>
  <c r="A41"/>
  <c r="E1092" i="34"/>
  <c r="E1111" s="1"/>
  <c r="E1116" s="1"/>
  <c r="A12"/>
  <c r="E1092" i="38"/>
  <c r="E1111" s="1"/>
  <c r="E1115" s="1"/>
  <c r="A16"/>
  <c r="E1092" i="46"/>
  <c r="E1111" s="1"/>
  <c r="E1114" s="1"/>
  <c r="A16"/>
  <c r="E1095" i="50"/>
  <c r="E1112" s="1"/>
  <c r="E1117" s="1"/>
  <c r="A30"/>
  <c r="E1092" i="41"/>
  <c r="E1111" s="1"/>
  <c r="E1116" s="1"/>
  <c r="A16"/>
  <c r="E1092" i="45"/>
  <c r="E1111" s="1"/>
  <c r="E1113" s="1"/>
  <c r="A2"/>
  <c r="E1092" i="6"/>
  <c r="E1111" s="1"/>
  <c r="E1117" s="1"/>
  <c r="A7"/>
  <c r="E1101" i="10"/>
  <c r="E1113" s="1"/>
  <c r="E1117" s="1"/>
  <c r="A2"/>
  <c r="E1092" i="14"/>
  <c r="E1111" s="1"/>
  <c r="E1117" s="1"/>
  <c r="A23"/>
  <c r="E1092" i="18"/>
  <c r="E1111" s="1"/>
  <c r="E1115" s="1"/>
  <c r="A13"/>
  <c r="E1092" i="23"/>
  <c r="E1111" s="1"/>
  <c r="E1116" s="1"/>
  <c r="A10"/>
  <c r="E1092" i="27"/>
  <c r="E1111" s="1"/>
  <c r="E1114" s="1"/>
  <c r="A7"/>
  <c r="E1092" i="31"/>
  <c r="E1111" s="1"/>
  <c r="E1113" s="1"/>
  <c r="A14"/>
  <c r="E1092" i="35"/>
  <c r="E1111" s="1"/>
  <c r="E1113" s="1"/>
  <c r="E1105" i="39"/>
  <c r="E1113" s="1"/>
  <c r="E1116" s="1"/>
  <c r="A6"/>
  <c r="E1092" i="43"/>
  <c r="E1111" s="1"/>
  <c r="E1115" s="1"/>
  <c r="A23"/>
  <c r="E1092" i="47"/>
  <c r="E1111" s="1"/>
  <c r="E1114" s="1"/>
  <c r="A2"/>
  <c r="E1105" i="51"/>
  <c r="E1112" s="1"/>
  <c r="E1114" s="1"/>
  <c r="A3"/>
  <c r="E1095" i="2"/>
  <c r="E1112" s="1"/>
  <c r="A19"/>
  <c r="E1117" i="13"/>
  <c r="E1105" i="5"/>
  <c r="E1113" s="1"/>
  <c r="A2"/>
  <c r="E1092" i="7"/>
  <c r="E1111" s="1"/>
  <c r="E1117" s="1"/>
  <c r="A38"/>
  <c r="E1092" i="11"/>
  <c r="E1111" s="1"/>
  <c r="E1116" s="1"/>
  <c r="A20"/>
  <c r="E1092" i="15"/>
  <c r="E1111" s="1"/>
  <c r="E1114" s="1"/>
  <c r="A16"/>
  <c r="E1092" i="19"/>
  <c r="E1111" s="1"/>
  <c r="E1116" s="1"/>
  <c r="A8"/>
  <c r="E1092" i="24"/>
  <c r="E1111" s="1"/>
  <c r="E1115" s="1"/>
  <c r="A8"/>
  <c r="E1095" i="28"/>
  <c r="E1112" s="1"/>
  <c r="E1115" s="1"/>
  <c r="A16"/>
  <c r="E1095" i="32"/>
  <c r="E1112" s="1"/>
  <c r="E1116" s="1"/>
  <c r="A7"/>
  <c r="E1092" i="36"/>
  <c r="E1111" s="1"/>
  <c r="E1115" s="1"/>
  <c r="A10"/>
  <c r="E1108" i="40"/>
  <c r="E1113" s="1"/>
  <c r="E1115" s="1"/>
  <c r="A12"/>
  <c r="E1092" i="44"/>
  <c r="E1111" s="1"/>
  <c r="E1118" s="1"/>
  <c r="A25"/>
  <c r="E1092" i="48"/>
  <c r="E1111" s="1"/>
  <c r="E1114" s="1"/>
  <c r="A2"/>
  <c r="E1105" i="52"/>
  <c r="E1114" s="1"/>
  <c r="E1116" s="1"/>
  <c r="A18"/>
  <c r="E1101" i="5"/>
  <c r="E1112" s="1"/>
  <c r="A6"/>
  <c r="E1098" i="2"/>
  <c r="E1113" s="1"/>
  <c r="A35"/>
  <c r="E1113" i="47"/>
  <c r="E1112" i="42"/>
  <c r="E1114" i="37"/>
  <c r="E1114" i="33"/>
  <c r="E1115" i="32"/>
  <c r="E1116" i="30"/>
  <c r="E1115" i="29"/>
  <c r="E1114" i="28"/>
  <c r="E1118" i="26"/>
  <c r="E1112" i="25"/>
  <c r="E1116" i="21"/>
  <c r="E1118" i="17"/>
  <c r="E1117"/>
  <c r="E1118" i="16"/>
  <c r="E1117"/>
  <c r="E1118" i="14"/>
  <c r="E1115" i="12"/>
  <c r="E1116" i="10"/>
  <c r="K1092" i="4"/>
  <c r="G1111" s="1"/>
  <c r="E1092"/>
  <c r="E1111" s="1"/>
  <c r="E1113" s="1"/>
  <c r="K1092" i="5"/>
  <c r="G1111" s="1"/>
  <c r="E1092"/>
  <c r="E1111" s="1"/>
  <c r="H1092"/>
  <c r="F1111" s="1"/>
  <c r="H1092" i="4"/>
  <c r="F1111" s="1"/>
  <c r="H1092" i="3"/>
  <c r="F1111" s="1"/>
  <c r="K1092"/>
  <c r="G1111" s="1"/>
  <c r="E1092"/>
  <c r="E1111" s="1"/>
  <c r="H1105"/>
  <c r="F1112" s="1"/>
  <c r="H1108"/>
  <c r="F1113" s="1"/>
  <c r="K1105"/>
  <c r="G1112" s="1"/>
  <c r="E1105"/>
  <c r="E1112" s="1"/>
  <c r="H1092" i="2"/>
  <c r="F1111" s="1"/>
  <c r="H1108"/>
  <c r="F1115" s="1"/>
  <c r="E1092"/>
  <c r="E1111" s="1"/>
  <c r="K1092"/>
  <c r="G1111" s="1"/>
  <c r="K1108"/>
  <c r="G1115" s="1"/>
  <c r="E1108"/>
  <c r="E1115" s="1"/>
  <c r="H1105"/>
  <c r="F1114" s="1"/>
  <c r="K1105"/>
  <c r="G1114" s="1"/>
  <c r="E1105"/>
  <c r="E1114" s="1"/>
  <c r="E1092" i="1"/>
  <c r="E1111" s="1"/>
  <c r="H1092"/>
  <c r="F1111" s="1"/>
  <c r="K1105"/>
  <c r="G1112" s="1"/>
  <c r="K1092"/>
  <c r="G1111" s="1"/>
  <c r="H1105"/>
  <c r="F1112" s="1"/>
  <c r="E1105"/>
  <c r="E1112" s="1"/>
  <c r="E1113"/>
  <c r="E1115" i="23" l="1"/>
  <c r="E1114" i="9"/>
  <c r="E1114" i="18"/>
  <c r="E1116" i="7"/>
  <c r="E1112" i="35"/>
  <c r="E1113" i="48"/>
  <c r="E1114" i="38"/>
  <c r="E1112" i="45"/>
  <c r="E1117" i="44"/>
  <c r="E1115" i="34"/>
  <c r="E1114" i="20"/>
  <c r="E1115" i="3"/>
  <c r="E1117" i="2"/>
  <c r="E1115" i="5"/>
  <c r="E1116" i="6"/>
  <c r="E1115" i="11"/>
  <c r="E1113" i="15"/>
  <c r="E1114" i="36"/>
  <c r="E1115" i="41"/>
  <c r="E1113" i="46"/>
  <c r="E1115" i="19"/>
  <c r="E1114" i="24"/>
  <c r="E1113" i="27"/>
  <c r="E1112" i="31"/>
  <c r="E1114" i="43"/>
  <c r="E1114" i="1"/>
  <c r="E1112" i="4"/>
  <c r="E1114" i="5"/>
  <c r="E1114" i="3"/>
  <c r="E1116" i="2"/>
</calcChain>
</file>

<file path=xl/sharedStrings.xml><?xml version="1.0" encoding="utf-8"?>
<sst xmlns="http://schemas.openxmlformats.org/spreadsheetml/2006/main" count="31216" uniqueCount="7278">
  <si>
    <t>SN</t>
  </si>
  <si>
    <t>PD</t>
  </si>
  <si>
    <t>PY</t>
  </si>
  <si>
    <t>VL</t>
  </si>
  <si>
    <t>IS</t>
  </si>
  <si>
    <t>BP</t>
  </si>
  <si>
    <t>EP</t>
  </si>
  <si>
    <t>Forti-Buratti, MA; Palanca-Maresca, I; Fajardo-Simon, L; Olza-Fernandez, I; Fe Bravo-Ortiz, M; Marin-Gabriel, MA</t>
  </si>
  <si>
    <t>Differences in mother-to-infant bonding according to type of C-section: Elective versus unplanned</t>
  </si>
  <si>
    <t>EARLY HUMAN DEVELOPMENT</t>
  </si>
  <si>
    <t>Article</t>
  </si>
  <si>
    <t>[Azul Forti-Buratti, Maria; Fe Bravo-Ortiz, Maria; Angel Marin-Gabriel, Miguel] Univ Autonoma Madrid, Madrid, Spain; [Palanca-Maresca, Inmaculada; Fajardo-Simon, Lourdes; Angel Marin-Gabriel, Miguel] Hosp Univ Puerta Hierro Majadahonda, Madrid, Spain; [Olza-Fernandez, Ibone] Univ Alcala de Henares, Madrid, Spain; [Fe Bravo-Ortiz, Maria] Hosp Univ La Paz, Madrid, Spain</t>
  </si>
  <si>
    <t>Forti-Buratti, MA (reprint author), Child &amp; Adolescent Psychiat Dept, C Manuel de Falla 1, Majadahonda 28222, Spain.</t>
  </si>
  <si>
    <t>0378-3782</t>
  </si>
  <si>
    <t>DEC</t>
  </si>
  <si>
    <t>Caballero, JD; Vida, R; Cobo, M; Maiz, L; Suarez, L; Galeano, J; Baquero, F; Canton, R; del Campo, R</t>
  </si>
  <si>
    <t>Individual Patterns of Complexity in Cystic Fibrosis Lung Microbiota, Including Predator Bacteria, over a 1-Year Period</t>
  </si>
  <si>
    <t>MBIO</t>
  </si>
  <si>
    <t>[de Dios Caballero, Juan; Cobo, Marta; Baquero, Fernando; Canton, Rafael; del Campo, Rosa] Hosp Univ Ramon &amp; Cajal, Serv Microbiol, Madrid, Spain; [de Dios Caballero, Juan; Cobo, Marta; Baquero, Fernando; Canton, Rafael; del Campo, Rosa] IRYCIS, Madrid, Spain; [de Dios Caballero, Juan; Canton, Rafael; del Campo, Rosa] REIPI, Madrid, Spain; [Vida, Rafael; Galeano, Javier] Univ Politecn Madrid, ETSIAAB, Grp Sistemas Complejos, Madrid, Spain; [Maiz, Luis; Suarez, Lucrecia] Hosp Univ Ramon &amp; Cajal, Unidad Fibrosis Quist, Madrid, Spain; [Baquero, Fernando] CIBER Epidemiol &amp; Salud Publ CIBERESP, Madrid, Spain</t>
  </si>
  <si>
    <t>del Campo, R (reprint author), Hosp Univ Ramon &amp; Cajal, Serv Microbiol, Madrid, Spain.; del Campo, R (reprint author), IRYCIS, Madrid, Spain.; del Campo, R (reprint author), REIPI, Madrid, Spain.</t>
  </si>
  <si>
    <t>2150-7511</t>
  </si>
  <si>
    <t>SEP-OCT</t>
  </si>
  <si>
    <t>e00959-17</t>
  </si>
  <si>
    <t>Oreja-Guevara, C; Soto, T; Irimia, A; San Jose, AM; Lorenzo, SC; Rodriguez, B; Bayon, C; Carrillo, L; Sanz, N; Suarez, IG</t>
  </si>
  <si>
    <t>Could mindfulness-based intervention (MBI) improve social cognition in multiple sclerosis?</t>
  </si>
  <si>
    <t>EUROPEAN JOURNAL OF NEUROLOGY</t>
  </si>
  <si>
    <t>Meeting Abstract</t>
  </si>
  <si>
    <t>[Oreja-Guevara, C.; Gonzalez Suarez, I.] Hosp Clin San Carlos, Neurol, Madrid, Spain; [Soto, T.; Irimia, A.; Munoz San Jose, A.; Cebolla Lorenzo, S.; Rodriguez, B.; Bayon, C.; Carrillo, L.; Sanz, N.] Hosp Univ La Paz, Psychiat, Madrid, Spain</t>
  </si>
  <si>
    <t>1351-5101</t>
  </si>
  <si>
    <t>JUL</t>
  </si>
  <si>
    <t>Rojas, IIL; Duarte, AO; Garcia, GMA; Zavala, IR; Domingo, AF; Castro, PS; Bonan, MV; Mazuecos, ER; Martinez, AF; Vega, BR; Ortiz, MFB; Sola, EJ</t>
  </si>
  <si>
    <t>Electroconvulsive therapy management in benzodiazepine-resistant catatonic syndrome: A Case report</t>
  </si>
  <si>
    <t>EUROPEAN PSYCHIATRY</t>
  </si>
  <si>
    <t>[Louzao Rojas, I. I.; Orosa Duarte, A.; Martinez-Ales Garcia, G.; Rubio Zavala, I.; Fraga Domingo, A.; Sanchez Castro, P.; Bonan, M. V.; Roman Mazuecos, E.; Flores Martinez, A.; Rodriguez Vega, B.; Bravo Ortiz, M. F.; Jimenez Sola, E.] Hosp Univ La Paz, Psychiat &amp; Mental Hlth, Madrid, Spain</t>
  </si>
  <si>
    <t>0924-9338</t>
  </si>
  <si>
    <t>APR</t>
  </si>
  <si>
    <t>S769</t>
  </si>
  <si>
    <t>S770</t>
  </si>
  <si>
    <t>Flores, A; Gonzalez, G; Lahera, G; Bayon, C; Bravo, M; Vega, BR; Avedillo, C; Villanueva, R; Barbeito, S; Saenz, M; Alocen, AG; Ugarte, A; Pinto, AG; Vaughan, M; Carballeira, L; Perez, P; Barga, P; Garcia, N; De Dios, C</t>
  </si>
  <si>
    <t>Mindfulness effects on cognition: Preliminary results</t>
  </si>
  <si>
    <t>[Flores, A.; Gonzalez, G.; Bayon, C.; Bravo, M.; Rodriguez Vega, B.; Avedillo, C.; Villanueva, R.; Vaughan, M.; Carballeira, L.; Perez, P.; Barga, P.; Garcia, N.; De Dios, C.] Hosp Univ La Paz, Dept Psychiat, Madrid, Spain; [Lahera, G.] Univ Alcala De Henares, Sch Med, Dept Med &amp; Med Specialties, Madrid, Spain; [Barbeito, S.; Saenz, M.; Garcia Alocen, A.; Ugarte, A.; Gonzalez Pinto, A.] Hosp Univ Araba, Dept Psychiat, Vitoria, Spain</t>
  </si>
  <si>
    <t>S421</t>
  </si>
  <si>
    <t>Martinez-Ales, G; Jimenez, E; Roman, E; Sanchez, P; Louzao, I; Cano, A; Orosa, A; Rubio, I; Fraga, A; De Diego, A; Coll, M; Nocete, L; Baena, V; Gallego, R; Rodriguez, B; Bravo, MF</t>
  </si>
  <si>
    <t>Interaction between previous attempts and diagnosed psychiatric disorder as a risk marker of repeated suicide attempts among adolescents: Results from a prospective hospital-based study</t>
  </si>
  <si>
    <t>[Martinez-Ales, G.; Jimenez, E.; Roman, E.; Sanchez, P.; Louzao, I.; Cano, A.; Orosa, A.; Rubio, I.; Fraga, A.; De Diego, A.; Coll, M.; Nocete, L.; Baena, V.; Gallego, R.; Rodriguez, B.; Bravo, M. F.] Hosp Univ La Paz, Psychiat, Madrid, Spain</t>
  </si>
  <si>
    <t>S86</t>
  </si>
  <si>
    <t>Zavala, IR; Garcia, GMA; Cornejo, AD; Castro, MPS; Domingo, AF; Rojas, IIL; Ortiz, MB</t>
  </si>
  <si>
    <t>Psychotic episode during a travel to Saint-Petersburg. A variation of Stendhal Syndrome</t>
  </si>
  <si>
    <t>[Rubio Zavala, I.; Martinez-Ales Garcia, G.; De Diego Cornejo, A.; Sanchez Castro, M. P.; Fraga Domingo, A.; Louzao Rojas, I. I.; Bravo Ortiz, M.] Hosp Univ La Paz, Psychiat, Madrid, Spain</t>
  </si>
  <si>
    <t>S518</t>
  </si>
  <si>
    <t>Gonzalez-Baeza, A; Arribas, JR; Perez-Valero, I; Monge, S; Bayon, C; Martin, P; Rubio, S; Carvajal, F</t>
  </si>
  <si>
    <t>Vocal emotion processing deficits in HIV-infected individuals</t>
  </si>
  <si>
    <t>JOURNAL OF NEUROVIROLOGY</t>
  </si>
  <si>
    <t>[Gonzalez-Baeza, A.; Arribas, J. R.; Perez-Valero, I.] Hosp Univ La Paz, IdiPAZ, Internal Med Serv, HIV Unit, Paseo Castellana 261, Madrid 28046, Spain; [Gonzalez-Baeza, A.; Martin, P.; Rubio, S.; Carvajal, F.] Univ Autonoma Madrid, Biol &amp; Hlth Psychol Dept, Campus Cantoblanco,C-Ivan Paulov 6, Madrid 28049, Spain; [Monge, S.] Univ Alcala de Henares, Hlth &amp; Med Social Sci Dept, Pl San Diego S-N, Madrid 28801, Spain; [Bayon, C.] Hosp Univ La Paz, IdiPAZ, Psychiat Serv, Paseo Castellana 261, Madrid 28046, Spain</t>
  </si>
  <si>
    <t>Gonzalez-Baeza, A (reprint author), Hosp Univ La Paz, IdiPAZ, Internal Med Serv, HIV Unit, Paseo Castellana 261, Madrid 28046, Spain.; Gonzalez-Baeza, A (reprint author), Univ Autonoma Madrid, Biol &amp; Hlth Psychol Dept, Campus Cantoblanco,C-Ivan Paulov 6, Madrid 28049, Spain.</t>
  </si>
  <si>
    <t>1355-0284</t>
  </si>
  <si>
    <t>Garcia-Lopez, A; Ezquiaga, E; De Dios, C; Agud, JL</t>
  </si>
  <si>
    <t>Depressive symptoms in early- and late-onset older bipolar patients compared with younger ones</t>
  </si>
  <si>
    <t>INTERNATIONAL JOURNAL OF GERIATRIC PSYCHIATRY</t>
  </si>
  <si>
    <t>[Garcia-Lopez, Aurelio] Univ Hosp Ramon &amp; Cajal, Dept Psychiat, Madrid, Spain; [Ezquiaga, Elena] Univ Hosp La Princesa, Dept Psychiat, Madrid, Spain; [De Dios, Consuelo] Univ Hosp La Paz, Dept Psychiat, Madrid, Spain; [Luis Agud, Jose] Univ Hosp Severo Ochoa, Dept Internal Med, Madrid, Spain</t>
  </si>
  <si>
    <t>Garcia-Lopez, A (reprint author), Univ Hosp Ramon &amp; Cajal, Dept Psychiat, Madrid, Spain.</t>
  </si>
  <si>
    <t>0885-6230</t>
  </si>
  <si>
    <t>FEB</t>
  </si>
  <si>
    <t>Crespo-Facorro, B; Bernardo, M; Argimon, J; Arrojo, M; Bravo-Ortiz, MF; Cabrera-Cifuentes, A; Carretero-Roman, J; Franco-Martin, MA; Garcia-Portilla, P; Haro, J; Olivares, J; Penades, R; del Pino-Montes, J; Sanjuan, J; Arang, C</t>
  </si>
  <si>
    <t>Effectiveness, efficiency and efficacy in the multidimensional treatment of schizophrenia: Rethinking project</t>
  </si>
  <si>
    <t>REVISTA DE PSIQUIATRIA Y SALUD MENTAL</t>
  </si>
  <si>
    <t>[Crespo-Facorro, Benedicto] Univ Cantabria, IDIVAL, Dept Med &amp; Psiquiatria, Hosp Univ Marques de Valdecilla,CIBERSAM, Santander, Spain; [Bernardo, Miguel] Univ Barcelona, IDIBAPS, CIBERSAM, Hosp Clin Barcelona,Unidad Esquizofrenia, Barcelona, Spain; [Maria Argimon, Josep] Serv Catalan Salud CatSalut, Barcelona, Spain; [Arrojo, Manuel] Complejo Hosp Univ Santiago, Serv Psiquiatria, La Coruna, Spain; [Fe Bravo-Ortiz, Maria] Univ Autonoma Madrid, IdiPaz, Hosp Univ La Paz, Area Psiquiatria Psicol Clin &amp; Salud Mental, Madrid, Spain; [Cabrera-Cifuentes, Ana] Asociac Madrilena Amigos &amp; Familiares Personas Es, Madrid, Spain; [Carretero-Roman, Julian] Asociac Nacl Enfermeria Salud, Madrid, Spain; [Franco-Martin, Manuel A.] Complejo Asistencial Zamora, Zamora, Spain; [Garcia-Portilla, Paz] Univ Oviedo, Area Psiquiatria, CIBERSAM, Oviedo, Spain; [Maria Haro, Josep] Univ Barcelona, CIBERSAM, Parc Sanitari St Joan de Deu, Barcelona, Spain; [Manuel Olivares, Jose] Hosp Alvaro Cunqueiro, Unidad Psiquiatria, Vigo, Spain; [Penades, Rafael] Univ Barcelona, IDIBAPS, CIBERSAM, Hosp Clin Barcelona,Unidad Esquizofrenia, Barcelona, Spain; [del Pino-Montes, Javier] Univ Salamanca, Hosp Univ Salamanca, Serv Reumatol, Salamanca, Spain; [Sanjuan, Julio] Hosp Clin Univ Valencia, Serv Psiquiatria, Valencia, Spain; [Arang, Celso] Univ Complutense Madrid, CIBERSAM, Fac Med, Hosp Gen Univ Gregorio Maranon,IiSGM,Serv Psiquia, Madrid, Spain</t>
  </si>
  <si>
    <t>Crespo-Facorro, B (reprint author), Univ Cantabria, IDIVAL, Dept Med &amp; Psiquiatria, Hosp Univ Marques de Valdecilla,CIBERSAM, Santander, Spain.</t>
  </si>
  <si>
    <t>1888-9891</t>
  </si>
  <si>
    <t>JAN-MAR</t>
  </si>
  <si>
    <t>AUTORES</t>
  </si>
  <si>
    <t>TITULO</t>
  </si>
  <si>
    <t>REVISTA</t>
  </si>
  <si>
    <t>TIPO DE DOCUMENTO</t>
  </si>
  <si>
    <t>FACTOR DE IMPACTO</t>
  </si>
  <si>
    <t>CUARTIL</t>
  </si>
  <si>
    <t>MATERIA</t>
  </si>
  <si>
    <t>RANKING</t>
  </si>
  <si>
    <t>DECIL</t>
  </si>
  <si>
    <t>DIRRECCIÓN</t>
  </si>
  <si>
    <t>REPRINT ADRESS</t>
  </si>
  <si>
    <t>CITAS</t>
  </si>
  <si>
    <t>Gonzalez-Suarez, I; Rios-Blanco, JJ; Arpa, J</t>
  </si>
  <si>
    <t>Accelerated atherosclerosis in ANCA-associated vasculitis</t>
  </si>
  <si>
    <t>ACTA NEUROLOGICA SCANDINAVICA</t>
  </si>
  <si>
    <t>[Gonzalez-Suarez, I.] Hosp Alvaro Cunqueiro, Neurol Dept, Vigo, Pontevedra, Spain; [Rios-Blanco, J. J.] Hosp Univ La Paz, Internal Med Dept, Madrid, Spain; [Arpa, J.] Hosp Clin San Carlos, Neurol Dept, Madrid, Spain</t>
  </si>
  <si>
    <t>Gonzalez-Suarez, I (reprint author), Hosp Alvaro Cunqueiro, Neurol Dept, Vigo, Pontevedra, Spain.</t>
  </si>
  <si>
    <t>0001-6314</t>
  </si>
  <si>
    <t>Gil-Martinez, A; Navarro-Fernandez, G; Mangas-Guijarro, MA; Lara-Lara, M; Lopez-Lopez, A; Fernandez-Carnero, J; La Touche, R</t>
  </si>
  <si>
    <t>Comparison Between Chronic Migraine and Temporomandibular Disorders in Pain-Related Disability and Fear-Avoidance Behaviors</t>
  </si>
  <si>
    <t>PAIN MEDICINE</t>
  </si>
  <si>
    <t>[Gil-Martinez, Alfonso; La Touche, Roy] Univ Autonoma Madrid, Univ La Salle, Inst Neurociencias &amp; Ciencias Movimiento, Dept Fisioterapia,Ctr Super Estudios, Madrid, Spain; [Gil-Martinez, Alfonso; Navarro-Fernandez, Gonzalo; Fernandez-Carnero, Josue; La Touche, Roy] Univ Autonoma Madrid, Univ La Salle, Inst Neurociencias &amp; Ciencias Movimiento, Mot Brains Res Grp,Ctr Super Estudios, Madrid, Spain; [Gil-Martinez, Alfonso; Lara-Lara, Manuel; Fernandez-Carnero, Josue; La Touche, Roy] Hosp La Paz, Inst Hlth Res, Madrid, Spain; [Angeles Mangas-Guijarro, Maria; Lara-Lara, Manuel] Hosp Univ La Paz, Serv Neurol, Madrid, Spain; [Lopez-Lopez, Almudena] Univ Rey Juan Carlos, Dept Med &amp; Cirugia Psicol Med Prevent &amp; Salud Pub, Alcorcon, Spain; [Fernandez-Carnero, Josue] Univ Rey Juan Carlos, Dept Phys Therapy Occupat Therapy Rehabil &amp; Phys, Alcorcon, Spain</t>
  </si>
  <si>
    <t>Gil-Martinez, A (reprint author), Univ La Salle, Ctr Super Estudios, C La Salle 10,Edificio C, Madrid 28036, Spain.</t>
  </si>
  <si>
    <t>1526-2375</t>
  </si>
  <si>
    <t>NOV</t>
  </si>
  <si>
    <t>Vazquez-Lopez, M; Castro, PCD; Barredo-Valderrama, E; Miranda-Herrero, MC; Gil-Villanueva, N; Alcaraz-Romero, AJ; Domingo, AJD; Pascual-Pascual, SI</t>
  </si>
  <si>
    <t>Ischaennic stroke in children with cardiopathy: An epidemiological study</t>
  </si>
  <si>
    <t>NEUROLOGIA</t>
  </si>
  <si>
    <t>[Vazquez-Lopez, M.; Castro-de Castro, P.; Barredo-Valderrama, E.; Miranda-Herrero, M. C.; Jimenez-de Domingo, A.] Hosp Materno Infantil Gregorio Maranon, Secc Neuropediat, Madrid, Spain; [Gil-Villanueva, N.] Hosp Materno Infantil Gregorio Maranon, Secc Cardiol Infantil, Madrid, Spain; [Alcaraz-Romero, A. J.] Hosp Materno Infantil Gregorio Maranon, Secc Unidad Cuidados Intens Pediat, Madrid, Spain; [Pascual-Pascual, S. I.] Hosp Infantil La Paz, Secc Neuropediat, Madrid, Spain</t>
  </si>
  <si>
    <t>Vazquez-Lopez, M (reprint author), Hosp Materno Infantil Gregorio Maranon, Secc Neuropediat, Madrid, Spain.</t>
  </si>
  <si>
    <t>0213-4853</t>
  </si>
  <si>
    <t>1578-1968</t>
  </si>
  <si>
    <t>NOV-DEC</t>
  </si>
  <si>
    <t>de Lecinana, MA; Martinez-Sanchez, P; Garcia-Pastor, A; Kawiorski, MM; Calleja, P; Sanz-Cuesta, BE; Diaz-Otero, F; Frutos, R; Sierra-Hidalgo, F; Ruiz-Ares, G; Fandino, E; Diez-Tejedor, E; Gil-Nunez, A; Fuentes, B</t>
  </si>
  <si>
    <t>Mechanical thrombectomy in patients with medical contraindications for intravenous thrombolysis: a prospective observational study</t>
  </si>
  <si>
    <t>JOURNAL OF NEUROINTERVENTIONAL SURGERY</t>
  </si>
  <si>
    <t>[Alonso de Lecinana, Maria; Martinez-Sanchez, Patricia; Sanz-Cuesta, Borja E.; Ruiz-Ares, Gerardo; Diez-Tejedor, Exuperio; Fuentes, Blanca] Univ Autonoma Madrid, La Paz Univ Hosp, Dept Neurol, Stroke Ctr,IdiPAZ, Madrid, Spain; [Alonso de Lecinana, Maria; Kawiorski, Michal M.] Univ Alcala de Henares, Univ Hosp Ramon y Cajal, Dept Neurol, Stroke Ctr,IRYCIS, Madrid, Spain; [Garcia-Pastor, Andres; Diaz-Otero, Fernando; Gil-Nunez, Antonio] Univ Complutense Madrid, Univ Hosp Gregorio Maranon, Dept Neurol, Stroke Ctr,IiSGM, Madrid, Spain; [Calleja, Patricia] Univ Complutense Madrid, Univ Hosp Octubre 12, Dept Neurol, Stroke Ctr, Madrid, Spain; [Frutos, Remedios] Univ Autonoma Madrid, La Paz Univ Hosp, Dept Neuroradiol, Stroke Ctr,IdiPAZ, Madrid, Spain; [Sierra-Hidalgo, Fernando] Univ Rey Juan Carlos, Infanta Leonor Univ Hosp, Dept Neuroradiol, Madrid, Spain; [Sierra-Hidalgo, Fernando] Univ Complutense Madrid, Univ Hosp Octubre 12, Dept Neuroradiol, Stroke Ctr, Madrid, Spain; [Fandino, Eduardo] Univ Alcala de Henares, Univ Hosp Ramon y Cajal, Dept Neuroradiol, Stroke Ctr,IRYCIS, Madrid, Spain</t>
  </si>
  <si>
    <t>de Lecinana, MA (reprint author), Hosp Univ La Paz, Dept Neurol, Paseo Castellana 261, Madrid 28046, Spain.; de Lecinana, MA (reprint author), Hosp Univ La Paz, Stroke Ctr, Paseo Castellana 261, Madrid 28046, Spain.</t>
  </si>
  <si>
    <t>1759-8478</t>
  </si>
  <si>
    <t>1759-8486</t>
  </si>
  <si>
    <t>Ozes, B; Karagoz, N; Schule, R; Rebelo, A; Sobrido, MJ; Harmuth, F; Synofzik, M; Pascual, SIP; Colak, M; Ciftci-Kavaklioglu, B; Kara, B; Ordonez-Ugalde, A; Quintans, B; Gonzalez, MA; Soysal, A; Zuchner, S; Battaloglu, E</t>
  </si>
  <si>
    <t>PLA2G6 mutations associated with a continuous clinical spectrum from neuroaxonal dystrophy to hereditary spastic paraplegia</t>
  </si>
  <si>
    <t>CLINICAL GENETICS</t>
  </si>
  <si>
    <t>[Ozes, B.; Battaloglu, E.] Bogazici Univ, Dept Mol Biol &amp; Genet, TR-34342 Istanbul, Turkey; [Karagoz, N.; Colak, M.; Ciftci-Kavaklioglu, B.; Soysal, A.] Bakirkoy Training &amp; Res Hosp Psychiat &amp; Neurol Di, Dept Neurol, Istanbul, Turkey; [Schuele, R.; Synofzik, M.] Hertie Inst Clin Brain Res &amp; Ctr Neurol, Dept Neurodegenerat, Tubingen, Germany; [Schuele, R.; Synofzik, M.] Univ Tubingen, German Res Ctr Neurodegenerat Dis DZNE, Tubingen, Germany; [Rebelo, A.; Gonzalez, M. A.; Zuchner, S.] Univ Miami, Miller Sch Med, Dr John T Macdonald Fdn, Dept Human Genet, Miami, FL 33136 USA; [Rebelo, A.; Gonzalez, M. A.; Zuchner, S.] Univ Miami, Miller Sch Med, John P Hussman Inst Human Gen, Miami, FL 33136 USA; [Sobrido, M. -J.; Ordonez-Ugalde, A.; Quintans, B.] FPGMX IDIS, Neurogenet Grp, Santiago De Compostela, Spain; [Harmuth, F.] Univ Tubingen, Inst Med Genet &amp; Appl Genom, Tubingen, Germany; [Pascual, S. I. P.] Univ Autonoma Madrid, Hosp Univ La Paz, Prof Asociado Dept Pediat, Serv Neurol Pediat, Madrid, Spain; [Kara, B.] Bakirkoy Dr Sadi Konuk Training &amp; Res Hosp, Dept Radiol, Istanbul, Turkey</t>
  </si>
  <si>
    <t>Battaloglu, E (reprint author), Bogazici Univ, Dept Mol Biol &amp; Genet, TR-34342 Istanbul, Turkey.</t>
  </si>
  <si>
    <t>0009-9163</t>
  </si>
  <si>
    <t>Romero-Moraleda, B; La Touche, R; Lerma-Lara, S; Ferrer-Pena, R; Paredes, V; Peinado, AB; Munoz-Garcia, D</t>
  </si>
  <si>
    <t>Neurodynamic mobilization and foam rolling improved delayed-onset muscle soreness in a healthy adult population: a randomized controlled clinical trial</t>
  </si>
  <si>
    <t>PEERJ</t>
  </si>
  <si>
    <t>[Romero-Moraleda, Blanca; Paredes, Victor] Camilo Jose Cela Univ, Hlth Sci Fac, Madrid, Spain; [La Touche, Roy; Lerma-Lara, Sergio; Ferrer-Pena, Raul; Munoz-Garcia, Daniel] Univ Autonoma Madrid, Dept Fisioterapia &amp; Mot Brains Res Grp, Inst Neurociencias &amp; Ciencias Movimiento, Ctr Super Estudios,Univ La Salle, Madrid, Spain; [Romero-Moraleda, Blanca; Belen Peinado, Ana] Tech Univ Madrid, Dept Hlth &amp; Human Performance, Lab Exercise Physiol Res Grp, Sch Phys Act &amp; Sport Sci,INEF, Madrid, Spain</t>
  </si>
  <si>
    <t>Munoz-Garcia, D (reprint author), Univ Autonoma Madrid, Dept Fisioterapia &amp; Mot Brains Res Grp, Inst Neurociencias &amp; Ciencias Movimiento, Ctr Super Estudios,Univ La Salle, Madrid, Spain.</t>
  </si>
  <si>
    <t>2167-8359</t>
  </si>
  <si>
    <t>e3908</t>
  </si>
  <si>
    <t>Herruzo, R; Ruiz, G; Perez-Blanco, V; Gallego, S; Mora, E; Vizcaino, MJ; Omenaca, F</t>
  </si>
  <si>
    <t>Bla-OXA48 gene microorganisms outbreak, in a tertiary Children's Hospital, Over 3 years (2012-2014) Case Report</t>
  </si>
  <si>
    <t>MEDICINE</t>
  </si>
  <si>
    <t>[Herruzo, Rafael; Jose Vizcaino, Maria] Univ Autonoma Madrid, Dept Med Prevent &amp; Salud Publ &amp; Microbiol, Madrid, Spain; [Ruiz, Guillermo] Hosp Univ La Paz, Serv Microbiol, Madrid, Spain; [Perez-Blanco, Veronica; Gallego, Sara; Mora, Eduardo] Hosp Univ La Paz, Serv Med Prevent, Madrid, Spain; [Omenaca, Felix] Hosp Univ La Paz, Neonatol, Madrid, Spain</t>
  </si>
  <si>
    <t>Herruzo, R (reprint author), Univ Autonoma Madrid, Sch Med, Dept Prevent Med &amp; Publ Hlth &amp; Microbiol, C Arzobispo Morcillo 4, Madrid 28029, Spain.</t>
  </si>
  <si>
    <t>0025-7974</t>
  </si>
  <si>
    <t>OCT</t>
  </si>
  <si>
    <t>e7665</t>
  </si>
  <si>
    <t>Fernandez-Carnero, J; Gilarranz-de-Frutos, L; Leon-Hernandez, JV; Pecos-Martin, D; Alguacil-Diego, I; Gallego-Izquierdo, T; Martin-Pintado-Zugasti, A</t>
  </si>
  <si>
    <t>Effectiveness of Different Deep Dry Needling Dosages in the Treatment of Patients With Cervical Myofascial Pain A Pilot RCT</t>
  </si>
  <si>
    <t>AMERICAN JOURNAL OF PHYSICAL MEDICINE &amp; REHABILITATION</t>
  </si>
  <si>
    <t>[Fernandez-Carnero, Josue; Gilarranz-de-Frutos, Laura; Alguacil-Diego, Isabel] Rey Juan Carlos Univ, Dept Phys Therapy Occupat Therapy Rehabil &amp; Phys, Avda Atenas S-N, Madrid 28922, Spain; [Fernandez-Carnero, Josue; Vicente Leon-Hernandez, Jose] Univ Autonoma Madrid, Ctr Adv Studies, Univ La Salle, Res Grp Movement &amp; Behav Sci &amp; Study Pain, Madrid, Spain; [Fernandez-Carnero, Josue] La Paz Hosp Inst Hlth Res, IdiPAZ, Madrid, Spain; [Fernandez-Carnero, Josue] URJC Banco Santander, Grp Excelencia Invest, Grp Multidisciplinar Invest &amp; Tratamiento, Madrid, Spain; [Vicente Leon-Hernandez, Jose] Univ Autonoma Madrid, Univ La Salle, Ctr Adv Studies, Dept Physiotherapy,Fac Hlth Sci, Madrid, Spain; [Pecos-Martin, Daniel; Gallego-Izquierdo, Tomas] Alcala Univ, Dept Nurse &amp; Phys Therapy, Alcala De Henares, Spain; [Pecos-Martin, Daniel; Gallego-Izquierdo, Tomas] Physiotherapy &amp; Pain Grp, Alcala De Henares, Spain; [Martin-Pintado-Zugasti, Aitor] CEU San Pablo Univ, Fac Med, Dept Phys Therapy, Madrid, Spain</t>
  </si>
  <si>
    <t>Fernandez-Carnero, J (reprint author), Rey Juan Carlos Univ, Dept Phys Therapy Occupat Therapy Rehabil &amp; Phys, Avda Atenas S-N, Madrid 28922, Spain.</t>
  </si>
  <si>
    <t>0894-9115</t>
  </si>
  <si>
    <t>Garcia-Pastor, A; Gil-Nunez, A; Ramirez-Moreno, JM; Gonzalez-Nafria, N; Tejada, J; Moniche, F; Portilla-Cuenca, JC; Martinez-Sanchez, P; Fuentes, B; Gamero-Garcia, MA; de Lecinana, MA; Canovas-Verge, D; Aladro, Y; Parkhutik, V; Lago-Martin, A; de Arce-Borda, AM; Usero-Ruiz, M; Delgado-Mederos, R; Pampliega, A; Ximenez-Carrillo, A; Bartulos-Iglesias, M; Castro-Reyes, E</t>
  </si>
  <si>
    <t>Early risk of recurrent stroke in patients with symptomatic carotid near-occlusion: Results from CAOS, a multicenter registry study</t>
  </si>
  <si>
    <t>INTERNATIONAL JOURNAL OF STROKE</t>
  </si>
  <si>
    <t>[Garcia-Pastor, Andres; Gil-Nunez, Antonio; Castro-Reyes, Enrique] Hosp Gen Univ Gregorio Maranon, Madrid, Spain; [Maria Ramirez-Moreno, Jose] Hosp Univ Infanta Cristina, Badajoz, Spain; [Gonzalez-Nafria, Noelia; Tejada, Javier] Complejo Asistencial Univ Leon, Leon, Spain; [Moniche, Francisco] Hosp Univ Virgen Rocio, Seville, Spain; [Carlos Portilla-Cuenca, Juan] Hosp San Pedro Alcantara, Caceres, Spain; [Martinez-Sanchez, Patricia; Fuentes, Blanca] Hosp Univ La Paz, Madrid, Spain; [Angel Gamero-Garcia, Miguel] Hosp Univ Virgen Macarena, Seville, Spain; [Alonso de Lecinana, Maria] Hosp Univ Ramon &amp; Cajal, Madrid, Spain; [Canovas-Verge, David] Corporacio Sanitaria Parc Tauli, Sabadell, Spain; [Aladro, Yolanda] Hosp Univ Getafe, Madrid, Spain; [Parkhutik, Vera; Lago-Martin, Aida] Hosp Univ &amp; Politecn La Fe, Valencia, Spain; [Maria de Arce-Borda, Ana] Hosp Univ Donostia, Donostia San Sebastian, Gipuzkoa, Spain; [Usero-Ruiz, Maria] Hosp Clinico Univ Valladolid, Valladolid, Spain; [Delgado-Mederos, Raquel] Hosp Santa Creu &amp; Sant Pau, Barcelona, Spain; [Pampliega, Ana] Hosp Gen Univ Alicante, Alicante, Spain; [Ximenez-Carrillo, Alvaro] Hosp Univ Princesa, Madrid, Spain; [Bartulos-Iglesias, Monica] Complejo Asistencial Univ Burgos, Burgos, Spain</t>
  </si>
  <si>
    <t>Garcia-Pastor, A (reprint author), Hosp Gen Univ Gregorio Maranon, Dept Neurol, Stroke Ctr, Madrid, Spain.</t>
  </si>
  <si>
    <t>1747-4930</t>
  </si>
  <si>
    <t>de Pipaon, MS; Dorronsoro, I; Alvarez-Cuervo, L; Butte, NF; Madero, R; Barrios, V; Coya, J; Martinez-Biarge, M; Martos-Moreno, GA; Fewtrell, MS; Argente, J; Quero, J</t>
  </si>
  <si>
    <t>The impact of intrauterine and extrauterine weight gain in premature infants on later body composition</t>
  </si>
  <si>
    <t>PEDIATRIC RESEARCH</t>
  </si>
  <si>
    <t>[Saenz de Pipaon, Miguel; Dorronsoro, Izaskun; Alvarez-Cuervo, Laura; Martinez-Biarge, Miriam; Quero, Jose] Univ Autonoma Madrid, Red Salud Materno Infantil &amp; Desarrollo SAMID, Hosp Univ La Paz, Dept Neonatol, Madrid, Spain; [Butte, Nancy F.] USDA ARS, Childrens Nutr Res Ctr, Pediat, Baylor Coll Med, Houston, TX USA; [Madero, Rosario] Hosp Univ La Paz, Dept Biostat, Madrid, Spain; [Barrios, Vicente; Martos-Moreno, Gabriel A.; Argente, Jesus] Univ Autonoma Madrid, CIBER Fisiopatol Obesidad &amp; Nutr CIBEROBN, Hosp Infantil Univ Nino Jesus,Inst Invest La Prin, Dept Pediat &amp; Endocrinol,IMDEA Food Inst,Dept Ped, Madrid, Spain; [Coya, Juan] Hosp Univ La Paz, Dept Nucl Med, Madrid, Spain; [Fewtrell, Mary S.] UCL Inst Child Hlth, Childhood Nutr Res Ctr, London, England</t>
  </si>
  <si>
    <t>de Pipaon, MS (reprint author), Univ Autonoma Madrid, Red Salud Materno Infantil &amp; Desarrollo SAMID, Hosp Univ La Paz, Dept Neonatol, Madrid, Spain.</t>
  </si>
  <si>
    <t>0031-3998</t>
  </si>
  <si>
    <t>Lupo, V; Frasquet, M; Sanchez-Monteagudo, A; Barreiro, M; Garcia-Romero, M; Alberti, MA; Marquez-Infante, C; Pascual, SI; Casasnovas, C; Quintans, B; Camacho, A; Dominguez, C; Sedano, MJ; Pelayo, AL; Pardo, J; Sobrino, T; Sobrido, MJ; Sevilla, T; Espinos, C</t>
  </si>
  <si>
    <t>MOLECULAR DIAGNOSIS OF INHERITED PERIPHERAL NEUROPATHIES: GENE PANEL VS. EXOME SEQUENCING</t>
  </si>
  <si>
    <t>JOURNAL OF THE PERIPHERAL NERVOUS SYSTEM</t>
  </si>
  <si>
    <t>[Lupo, V; Sanchez-Monteagudo, A.; Espinos, C.] Ctr Invest Principe Felipe, Valencia, Spain; [Lupo, V; Sanchez-Monteagudo, A.; Espinos, C.] INCLIVA &amp; IIS La Fe Rare Dis Joint Units, Valencia, Spain; [Frasquet, M.; Barreiro, M.; Sevilla, T.] Hosp Univ &amp; Politecn La Fe, Valencia, Spain; [Frasquet, M.; Sevilla, T.] CIBER Rare Dis CIBERER, Barcelona, Spain; [Garcia-Romero, M.; Pascual, S., I] Hosp La Paz, Madrid, Spain; [Alberti, M. A.; Casasnovas, C.] Hosp Bellvitge Princeps Espanya, Barcelona, Spain; [Marquez-Infante, C.] Hosp Virgen del Rocio, Seville, Spain; [Quintans, B.; Sobrido, M. J.] IDIS, Santiago De Compostela, Spain; [Quintans, B.; Sobrido, M. J.] CIBERER, Fdn Publ Galega Med Xenom, Santiago De Compostela, Spain; [Camacho, A.; Dominguez, C.] Hosp 12 Octubre, Madrid, Spain; [Sedano, M. J.; Pelayo, A. L.] Hosp Univ Marques de Valdecilla, Santander, Spain; [Pardo, J.; Sobrino, T.] Hosp Clin Univ Santiago de Compostela, Santiago De Compostela, Spain</t>
  </si>
  <si>
    <t>1085-9489</t>
  </si>
  <si>
    <t>SEP</t>
  </si>
  <si>
    <t>Lopez, MV; de Castro, PD; Valderrama, EB; Herrero, MCM; Villanueva, NG; Romero, AJA; Pascual, SIP</t>
  </si>
  <si>
    <t>Outcome of arterial ischemic stroke in children with heart disease</t>
  </si>
  <si>
    <t>EUROPEAN JOURNAL OF PAEDIATRIC NEUROLOGY</t>
  </si>
  <si>
    <t>[Vazquez Lopez, Maria; de Castro de Castro, Pedro; Barredo Valderrama, Estibaliz; Miranda Herrero, Ma Concepcion] HGU Gregorio Mararnon, Dept Neuropaediat, Madrid, Spain; [Gil Villanueva, Nuria] HGU Gregorio Mararnon, Dept Paediat Cardiol, Madrid, Spain; [Alcaraz Romero, Andres J.] HGU Gregorio Mararnon, Dept Paediat Intens Care, Madrid, Spain; [Pascual Pascual, Samuel I.] Hosp Univ La Paz, Dept Neuropaediat, Madrid, Spain</t>
  </si>
  <si>
    <t>Lopez, MV (reprint author), Hosp Materno Infantil Gregorio Maranon, Serv Neuropediat, C ODonnell 48, Madrid 28009, Spain.</t>
  </si>
  <si>
    <t>1090-3798</t>
  </si>
  <si>
    <t>Sims, R; van der Lee, SJ; Naj, AC; Bellenguez, C; Badarinarayan, N; Jakobsdottir, J; Kunkle, BW; Boland, A; Raybould, R; Bis, JC; Martin, ER; Grenier-Boley, B; Heilmann-Heimbach, S; Chouraki, V; Kuzma, AB; Sleegers, K; Vronskaya, M; Ruiz, A; Graham, RR; Olaso, R; Hoffmann, P; Grove, ML; Vardarajan, BN; Hiltunen, M; Nothen, MM; White, CC; Hamilton-Nelson, KL; Epelbaum, J; Maier, W; Choi, SH; Beecham, GW; Dulary, C; Herms, S; Smith, AV; Funk, CC; Derbois, C; Forstner, AJ; Ahmad, S; Li, HD; Bacq, D; Harold, D; Satizabal, CL; Valladares, O; Squassina, A; Thomas, R; Brody, JA; Qu, LM; Sanchez-Juan, P; Morgan, T; Wolters, FJ; Zhao, Y; Garcia, FS; Denning, N; Fornage, M; Malamon, J; Naranjo, MCD; Majounie, E; Mosley, TH; Dombroski, B; Wallon, D; Lupton, MK; Dupuis, J; Whitehead, P; Fratiglioni, L; Medway, C; Jian, XQ; Mukherjee, S; Keller, L; Brown, K; Lin, HH; Cantwell, LB; Panza, F; McGuinness, B; Moreno-Grau, S; Burgess, JD; Solfrizzi, V; Proitsi, P; Adams, HH; Allen, M; Seripa, D; Pastor, P; Cupples, LA; Price, ND; Hannequin, D; Frank-Garcia, A; Levy, D; Chakrabarty, P; Caffarra, P; Giegling, I; Beiser, AS; Giedraitis, V; Hampel, H; Garcia, ME; Wang, X; Lannfelt, L; Mecocci, P; Eiriksdottir, G; Crane, PK; Pasquier, F; Boccardi, V; Henandez, I; Barber, RC; Scherer, M; Tarraga, L; Adams, PM; Leber, M; Chen, Y; Albert, MS; Riedel-Heller, S; Emilsson, V; Beekly, D; Braae, A; Schmidt, R; Blacker, D; Masullo, C; Schmidt, H; Doody, RS; Spalletta, G; Longstreth, WT; Fairchild, TJ; Bossu, P; Lopez, OL; Frosch, MP; Sacchinelli, E; Ghetti, B; Yang, Q; Huebinger, RM; Jessen, F; Li, S; Kamboh, MI; Morris, J; Sotolongo-Grau, O; Katz, MJ; Corcoran, C; Dunstan, M; Braddel, A; Thomas, C; Meggy, A; Marshall, R; Gerrish, A; Chapman, J; Aguilar, M; Taylor, S; Hill, M; Fairen, MD; Hodges, A; Vellas, B; Soininen, H; Kloszewska, I; Daniilidou, M; Uphill, J; Patel, Y; Hughes, JT; Lord, J; Turton, J; Hartmann, AM; Cecchetti, R; Fenoglio, C; Serpente, M; Arcaro, M; Caltagirone, C; Orfei, MD; Ciaramella, A; Pichler, S; Mayhaus, M; Gu, W; Lleo, A; Forte, J; Blesa, R; Barber, IS; Brookes, K; Cupidi, C; Maletta, RG; Carrell, D; Sorbi, S; Moebus, S; Urbano, M; Pilotto, A; Kornhuber, J; Bosco, P; Todd, S; Craig, D; Johnston, J; Gill, M; Lawlor, B; Lynch, A; Fox, NC; Hardy, J; Albin, RL; Apostolova, LG; Arnold, SE; Asthana, S; Atwood, CS; Baldwin, CT; Barnes, LL; Barral, S; Beach, TG; Becker, JT; Bigio, EH; Bird, TD; Boeve, BF; Bowen, JD; Boxer, A; Burke, JR; Burns, JM; Buxbaum, JD; Cairns, NJ; Cao, CH; Carlson, CS; Carlsson, CM; Carney, RM; Carrasquillo, MM; Carroll, SL; Diaz, CC; Chui, HC; Clark, DG; Cribbs, DH; Crocco, EA; DeCarli, C; Dick, M; Duara, R; Evans, DA; Faber, KM; Fallon, KB; Fardo, DW; Farlow, MR; Ferris, S; Foroud, TM; Galasko, DR; Gearing, M; Geschwind, DH; Gilbert, JR; Graff-Radford, NR; Green, RC; Growdon, JH; Hamilton, RL; Harrell, LE; Honig, LS; Huentelman, MJ; Hulette, CM; Hyman, BT; Jarvik, GP; Abner, E; Jin, LW; Jun, G; Karydas, A; Kaye, JA; Kim, R; Kowall, NW; Kramer, JH; LaFerla, FM; Lah, JJ; Leverenz, JB; Levey, AI; Li, G; Lieberman, AP; Lunetta, KL; Lyketsos, CG; Marson, DC; Martiniuk, F; Mash, DC; Masliah, E; McCormick, WC; McCurry, SM; McDavid, AN; Mckee, AC; Mesulam, M; Miller, BL; Miller, CA; Miller, JW; Morris, JC; Murrell, JR; Myers, AJ; O'Bryant, S; Pankratz, VS; Pankratz, VS; Parisi, JE; Paulson, HL; Perry, W; Peskind, E; Pierce, A; Poon, WW; Potter, H; Quinn, JF; Raj, A; Raskind, M; Reisberg, B; Reitz, C; Ringman, JM; Roberson, ED; Rogaeva, E; Rosen, HJ; Rosenberg, RN; Sager, MA; Saykin, AJ; Schneider, JA; Schneider, LS; Seeley, WW; Smith, AG; Sonnen, JA; Spina, S; Stern, RA; Swerdlow, RH; Tanzi, RE; Thornton-Wells, TA; Trojanowski, JQ; Troncoso, JC; Van Deerlin, VM; Van Eldik, LJ; Vinters, HV; Vonsattel, JP; Weintraub, S; Welsh-Bohmer, KA; Wilhelmsen, KC; Williamson, J; Woltjer, RL; Wright, CB; Yu, CE; Yu, L; Garzia, F; Golamaully, F; Septier, G; Engelborghs, S; Vandenberghe, R; De Deyn, PP; Fernadez, CM; Benito, YA; Thonberg, H; Forsell, C; Lilius, L; Kinhult-Stahlbom, A; Kilander, L; Brundin, R; Concari, L; Helisalmi, S; Koivisto, AM; Haapasalo, A; Dermecourt, V; Fievet, N; Hanon, O; Dufouil, C; Brice, A; Ritchie, K; Dubois, B; Himali, JJ; Keene, CD; Tschanz, J; Fitzpatrick, AL; Kukull, WA; Norton, M; Aspelund, T; Larson, EB; Munger, R; Rotter, JI; Lipton, RB; Bullido, MJ; Hofman, A; Montine, TJ; Coto, E; Boerwinkle, E; Petersen, RC; Alvarez, V; Rivadeneira, F; Reiman, EM; Gallo, M; O'Donnell, CJ; Reisch, JS; Bruni, AC; Royall, DR; Dichgans, M; Sano, M; Galimberti, D; St George-Hyslop, P; Scarpini, E; Tsuang, DW; Mancuso, M; Bonuccelli, U; Winslow, AR; Daniele, A; Wu, CK; Peters, O; Nacmias, B; Riemenschneider, M; Heun, R; Brayne, C; Rubinsztein, DC; Bras, J; Guerreiro, R; Al-Chalabi, A; Shaw, CE; Collinge, J; Mann, D; Tsolaki, M; Clarimon, J; Sussams, R; Lovestone, S; O'Donovan, MC; Owen, MJ; Behrens, TW; Mead, S; Goate, AM; Uitterlinden, AG; Holmes, C; Cruchaga, C; Ingelsson, M; Bennett, DA; Powell, J; Golde, TE; Graff, C; De Jager, PL; Morgan, K; Ertekin-Taner, N; Combarros, O; Psaty, BM; Passmore, P; Younkin, SG; Berr, C; Gudnason, V; Rujescu, D; Dickson, DW; Dartigues, JF; DeStefano, AL; Ortega-Cubero, S; Hakonarson, H; Campion, D; Boada, M; Kauwe, JK; Farrer, LA; Van Broeckhoven, C; Ikram, MA; Jones, L; Haines, JL; Tzourio, C; Launer, LJ; Escott-Price, V; Mayeux-, R; Deleuze, JF; Amin, N; Holmans, PA; Pericak-Vance, MA; Amouyel, P; van Duijn, CM; Ramirez, A; Wang, LS; Lambert, JC; Seshadri, S; Williams, J; Schellenberg, GD</t>
  </si>
  <si>
    <t>Rare coding variants in PLCG2, ABI3, and TREM2 implicate microglial-mediated innate immunity in Alzheimer's disease</t>
  </si>
  <si>
    <t>NATURE GENETICS</t>
  </si>
  <si>
    <t>[Sims, Rebecca; Badarinarayan, Nandini; Raybould, Rachel; Vronskaya, Maria; Thomas, Rhodri; Morgan, Taniesha; Denning, Nicola; Majounie, Elisa; Dunstan, Melanie; Braddel, Amy; Thomas, Charlene; Meggy, Alun; Marshall, Rachel; Gerrish, Amy; Chapman, Jade; Taylor, Sarah; Hill, Matt; O'Donovan, Michael C.; Owen, Michael J.; Jones, Lesley; Escott-Price, Valentina; Holmans, Peter A.; Williams, Julie] Cardiff Univ, MRC Ctr Neuropsychiat Genet &amp; Gen, Inst Psychol Med &amp; Clin Neurosci, Cardiff, S Glam, Wales; [van der Lee, Sven J.; Ahmad, Shahzad; Wolters, Frank J.; Adams, Hieab H.; Hofman, Albert; Rivadeneira, Fernando; Uitterlinden, Andre G.; Ikram, M. Arfan; Amin, Najaf; van Duijn, Cornelia M.] Erasmus MC, Dept Epidemiol, Rotterdam, Netherlands; [Naj, Adam C.] Univ Penn, Perelman Sch Med, Ctr Clin Epidemiol &amp; Biostat, Dept Biostat &amp; Epidemiol, Philadelphia, PA USA; [Bellenguez, Celine; Grenier-Boley, Benjamin; Fievet, Nathalie; Amouyel, Philippe; Lambert, Jean-Charles] Risk Factors &amp; Mol Determinants Aging Related Dis, RID AGE, U1167, INSERM, Lille, France; [Bellenguez, Celine; Grenier-Boley, Benjamin; Fievet, Nathalie; Amouyel, Philippe; Lambert, Jean-Charles] Inst Pasteur, Lille, France; [Bellenguez, Celine; Grenier-Boley, Benjamin; Fievet, Nathalie; Amouyel, Philippe] Univ Lille, Excellence Lab LabEx DISTALZ, U1167, Lille, France; [Jakobsdottir, Johanna; Smith, Albert V.; Eiriksdottir, Gudny; Emilsson, Valur; Aspelund, Thor; Gudnason, Vilmundur] Iceland Heart Assoc, Kopavogur, Iceland; Univ Miami, John P Hussman Inst Human Gen, Miami, FL USA; [Boland, Anne; Olaso, Robert; Dulary, Cecile; Derbois, Celine; Bacq, Delphine; Golamaully, Feroze; Septier, Gislain; Deleuze, Jean-Francois] Ctr Natl Genotypage, Inst Genom, CEA, Evry, France; [Bis, Joshua C.; Brody, Jennifer A.; Psaty, Bruce M.] Univ Washington, Dept Med, Cardiovasc Hlth Res Unit, Seattle, WA USA; Univ Miami, Dept Human Genet, Dr John T Macdonald Fdn, Miami, FL USA; [Heilmann-Heimbach, Stefanie; Hoffmann, Per; Noethen, Markus M.; Herms, Stefan; Forstner, Andreas J.; Ramirez, Alfredo] Univ Bonn, Inst Human Genet, Bonn, Germany; [Heilmann-Heimbach, Stefanie; Hoffmann, Per; Noethen, Markus M.; Herms, Stefan; Forstner, Andreas J.] Univ Bonn, Life &amp; Brain Ctr, Dept Gen, Bonn, Germany; [Chouraki, Vincent; Choi, Seung-Hoan; Satizabal, Claudia L.; Levy, Daniel; Hanon, Olivier; Farrer, Lindsay A.; Seshadri, Sudha] Boston Univ, Sch Med, Boston, MA 02118 USA; [Chouraki, Vincent; Satizabal, Claudia L.; Cupples, L. Adrienne; Levy, Daniel; Beiser, Alexa S.; O'Donnell, Christopher J.; DeStefano, Anita L.; Seshadri, Sudha] Framingham Heart Dis Epidemiol Study, Framingham, MA USA; [Kuzma, Amanda B.; Valladares, Otto; Qu, Liming; Zhao, Yi; Malamon, John; Dombroski, Beth; Cantwell, Laura B.; Wang, Li-San; Schellenberg, Gerard D.] Univ Penn, Sch Med, Dept Pathol &amp; Lab Med, Penn Neurodegenerat Genom Ctr, Philadelphia, PA 19104 USA; [Sleegers, Kristel; Van Broeckhoven, Christine] VIB, Dept Mol Genet, Neurodegenerat Brain Dis Grp, Antwerp, Belgium; [Sleegers, Kristel; Engelborghs, Sebastien; De Deyn, Peter P.; Van Broeckhoven, Christine] Univ Antwerp, Inst Born Bunge, Antwerp, Belgium; [Ruiz, Agustin; Moreno-Grau, Sonia; Henandez, Isabel; Tarraga, Lluis; Sotolongo-Grau, Oscar; Boada, Merce] Inst Catala Neurociencies Aplicades, Res Ctr, Barcelona, Spain; [Ruiz, Agustin; Moreno-Grau, Sonia; Henandez, Isabel; Tarraga, Lluis; Sotolongo-Grau, Oscar; Boada, Merce] Inst Catala Neurociencies Aplicades, Memory Clin Fundacio ACE, Barcelona, Spain; [Graham, Robert R.; Behrens, Timothy W.] Genentech Inc, Immunol Biomarkers Grp, San Francisco, CA USA; [Hoffmann, Per; Herms, Stefan] Univ Basel, Div Med Genet, Univ Hosp, Basel, Switzerland; [Hoffmann, Per; Herms, Stefan] Univ Basel, Dept Biomed, Basel, Switzerland; [Grove, Megan L.; Boerwinkle, Eric] Univ Texas Hlth Sci Ctr Houston, Human Genet Ctr, Sch Publ Hlth, Houston, TX USA; [Vardarajan, Badri N.; Barral, Sandra; Honig, Lawrence S.; Williamson, Jennifer; Mayeux-, Richard] Columbia Univ, Dept Neurol, Taub Inst Alzheimers Dis &amp; Aging Brain, New York, NY USA; [Vardarajan, Badri N.; Barral, Sandra; Reitz, Christiane; Mayeux-, Richard] Columbia Univ, Gertrude H Sergievsky Ctr, New York, NY USA; [Vardarajan, Badri N.; Barral, Sandra; Reitz, Christiane; Mayeux-, Richard] Columbia Univ, Dept Neurol, New York, NY USA; [Hiltunen, Mikko] Univ Eastern Finland, Inst Biomed, Kuopio, Finland; [Hiltunen, Mikko; Soininen, Hilkka; Helisalmi, Seppo; Koivisto, Anne Maria; Haapasalo, Annakaisa] Kuopio Univ Hosp, Dept Neurol, Kuopio, Finland; [White, Charles C.] Brigham &amp; Womens Hosp, Dept Neurol &amp; Psychiat, Inst Neurosci, Program Translat NeuroPsychiatr Gen, Boston, MA USA; [Epelbaum, Jacques] Univ Paris 05, INSERM, Ctr Psychiat &amp; Neurosci, UMR 894, Paris, France; [Maier, Wolfgang; Jessen, Frank] German Ctr Neurodegenerat Dis DZNE, Bonn, Germany; [Maier, Wolfgang; Jessen, Frank; Heun, Reinhard; Ramirez, Alfredo] Univ Bonn, Dept Psychiat &amp; Psychotherapy, Bonn, Germany; [Naj, Adam C.; Choi, Seung-Hoan; Dupuis, Josee; Cupples, L. Adrienne; Beiser, Alexa S.; Chen, Yuning; Yang, Qiong; Li, Shuo; DeStefano, Anita L.] Boston Univ, Sch Publ Hlth, Dept Biostat, Boston, MA USA; [Smith, Albert V.; Gudnason, Vilmundur] Univ Iceland, Fac Med, Reykjavik, Iceland; [Funk, Cory C.; Li, Hongdong; Price, Nathan D.] Inst Syst Biol, Seattle, WA USA; [Harold, Denise] Dublin City Univ, Sch Biotechnol, Dublin, Ireland; [Squassina, Alessio] Univ Cagliari, Dept Biomed Sci, Sect Neurosci &amp; Clin Pharmacol, Cagliari, Italy; [Sanchez-Juan, Pascual; Combarros, Onofre] Neurol Serv, Santander, Spain; [Sanchez-Juan, Pascual; Combarros, Onofre] Univ Cantabria, Marques Valdecilla Univ Hosp, CIBERNED, Santander, Spain; [Sanchez-Juan, Pascual; Combarros, Onofre] IFIMAV, Santander, Spain; [Sanchez Garcia, Florentino; Deniz Naranjo, Maria Candida; Munoz Fernadez, Carmen; Aladro Benito, Yoland] Hosp Univ Doctor Negrin, Dept Immunol, Las Palmas Gran Canaria, Spain; [Fornage, Myriam; Jian, Xueqiu] Univ Texas Hlth Sci Ctr Houston, Brown Fdn Inst Mol Med, Houston, TX 77030 USA; [Mosley, Thomas H.] Univ Mississippi, Med Ctr, Dept Med, Jackson, MS 39216 USA; [Mosley, Thomas H.] Univ Mississippi, Med Ctr, Dept Geriatr, Jackson, MS 39216 USA; [Mosley, Thomas H.] Univ Mississippi, Med Ctr, Dept Gerontol &amp; Neurol, Jackson, MS 39216 USA; [Wallon, David; Campion, Dominique] Ctr Hos Rouvray, Sotteville Ies Rouen, France; [Wallon, David; Hannequin, Didier; Campion, Dominique] Normandy Univ, IRIB, Rouen Univ, U1079,INSERM, Rouen, France; [Lupton, Michelle K.; Proitsi, Petra; Patel, Yogen; Hughes, Joseph T.; Powell, John] Kings Coll London, Inst Psychiat Psychol &amp; Neurosci, Dept Basic &amp; Clin Neurosci, London, England; [Lupton, Michelle K.] QIMR Berghofer Med Res Inst, Genet Epidemiol, Herston, Qld, Australia; [Fratiglioni, Laura; Graff, Caroline] Karolinska Univ Hosp Huddinge, Dept Geriatr Med, Stockholm, Sweden; [Fratiglioni, Laura; Keller, Lina] Karolinska Inst, Dept Neurobiol, Care Sci &amp; Soc, Aging Res Ctr, Stockholm, Sweden; [Fratiglioni, Laura; Keller, Lina] Stockholm Univ, Stockholm, Sweden; [Medway, Christopher; Brown, Kristelle; Lord, Jenny; Turton, James; Morgan, Kevin] Univ Nottingham, Queens Med Ctr, Inst Genet, Nottingham, England; [Mukherjee, Shubhabrata; Crane, Paul K.; McCormick, Wayne C.; Yu, Lei; Larson, Eric B.] Univ Washington, Dept Med, Seattle, WA USA; [Lin, Honghuang] Boston Univ, Sch Med, Dept Med, Sect Computat Biomed, Boston, MA 02118 USA; [Panza, Francesco] Univ Bari Aldo Moro, Dept Basic Med Neurosci &amp; Sense Organs, Neurodegenerat Dis Unit, Bari, Italy; [McGuinness, Bernadette; Todd, Stephen; Craig, David; Johnston, Janet; Passmore, Peter] Queens Univ, Sch Med Dent &amp; Biomed Sci, Ctr Publ Hlth, Belfast, Antrim, North Ireland; [Burgess, Jeremy D.; Allen, Mariet; Wang, Xue; Carrasquillo, Minerva M.; Graff-Radford, Neill R.; Ertekin-Taner, Nilufer; Younkin, Steven G.; Dickson, Dennis W.] Mayo Clin, Dept Neurosci, Jacksonville, FL 32224 USA; [Solfrizzi, Vincenzo] Univ Bari Aldo Moro, Geriatr Med Memory Unit, Bari, Italy; [Solfrizzi, Vincenzo] Univ Bari Aldo Moro, Rare Dis Ctr, Bari, Italy; [Seripa, Davide; Urbano, Maria; Pilotto, Alberto] IRCCS Casa Sollievo Sofferenza, Geriatr Unit, San Giovanni Rotondo, Italy; [Seripa, Davide; Urbano, Maria; Pilotto, Alberto] IRCCS Casa Sollievo Sofferenza, Dept Med Sci, Gerontol Geriatr Res Lab, San Giovanni Rotondo, Italy; [Pastor, Pau; Mecocci, Patrizia; Boccardi, Virginia; Cecchetti, Roberta] Univ Perugia, Dept Med, Sect Gerontol &amp; Geriatr, Perugia, Italy; [Hannequin, Didier] Rouen Univ Hosp, Dept Neurol, Rouen, France; [Frank-Garcia, Ana] Univ Autonoma Madrid, Univ Hosp La Paz, Dept Neurol, Madrid, Spain; [Frank-Garcia, Ana; Bullido, Maria J.] Inst Invest Sanitaria Hosp la Paz IdiPAZ, Madrid, Spain; [Frank-Garcia, Ana; Diez Fairen, Mnica; Lleo, Alberto; Forte, Juan; Blesa, Rafael; Bullido, Maria J.; Clarimon, Jordi; Psaty, Bruce M.; Ortega-Cubero, Sara] Inst Salud Carlos III, Ctr Invest Biomed Red Enfermedades Neurodegenerat, Madrid, Spain; [Levy, Daniel] NHLBI, Bldg 10, Bethesda, MD 20892 USA; [Chakrabarty, Paramita; Diaz, Carolina Ceballos; Golde, Todd E.] Univ Florida, Dept Neurosci, Ctr Translat Res Neurodegenerat Dis, Gainesville, FL 32610 USA; [Caffarra, Paolo; Concari, Letizia] Univ Parma, Dept Neurosci, Parma, Italy; [Caffarra, Paolo; Concari, Letizia] AUSL, Ctr Cognit Disorders, Parma, Italy; [Giegling, Ina; Hartmann, Annette M.; Rujescu, Dan] Martin Luther Univ Halle Wittenberg, Dept Psychiat, Halle, Germany; [Giedraitis, Vilmantas; Lannfelt, Lars; Kilander, Lena; Brundin, RoseMarie; Ingelsson, Martin] Uppsala Univ, Dept Publ Hlth Geriatr, Uppsala, Sweden; [Hampel, Harald] AXA Res Fund &amp; UPMC Chair, Paris, France; [Hampel, Harald] Univ Paris 06, Sorbonne Univ, Paris, France; [Hampel, Harald] Hop La Pitie Salpetriere, Inst Memoire &amp; Malad Alzheimer IM2A, Paris, France; [Hampel, Harald] Hop La Pitie Salpetriere, Inst Cerveau &amp; Moelle Epiniere ICM, Dept Neurol, Paris, France; [Garcia, Melissa E.; Launer, Lenore J.] NIA, Lab Epidemiol &amp; Populat Sci, Bethesda, MD 20892 USA; [Pasquier, Florence; Amouyel, Philippe] Ctr Hosp Univ Lille, Epidemiol &amp; Publ Hlth Dept, Lille, France; [Pasquier, Florence] CNR Maj, INSERM, UMRS 1171, Lille, France; [Barber, Robert C.] Univ North Texas, Hlth Sci Ctr, Dept Pharmacol &amp; Neurosci, Ft Worth, TX USA; [Scherer, Martin] Univ Med Ctr Hamburg Eppendorf, Dept Primary Med Care, Hamburg, Germany; [Adams, Perrie M.] Univ Texas Southwestern Med Ctr Dallas, Dept Psychiat, Dallas, TX USA; [Leber, Markus; Jessen, Frank; Ramirez, Alfredo] Univ Cologne, Dept Psychiat &amp; Psychotherapy, Cologne, Germany; [Albert, Marilyn S.] Johns Hopkins Univ, Dept Neurol, Baltimore, MD 21218 USA; [Riedel-Heller, Steffi] Univ Leipzig, Inst Social Med Occupat Hlth &amp; Publ Hlth, Leipzig, Germany; [Emilsson, Valur] Univ Iceland, Fac Pharmaceut Sci, Reykjavik, Iceland; [Beekly, Duane] Univ Washington, Natl Alzheimers Coordinating Ctr, Seattle, WA 98195 USA; [Braae, Anne; Barber, Imelda S.; Brookes, Keeley] Univ Nottingham, Sch Life Sci, Nottingham, England; [Braae, Anne; Barber, Imelda S.; Brookes, Keeley] Univ Nottingham, Sch Med, Nottingham, England; [Schmidt, Reinhold] Med Univ Graz, Dept Neurol, Clin Div Neurogeriatr, Graz, Austria; [Blacker, Deborah] Harvard Sch Publ Hlth, Dept Epidemiol, Boston, MA USA; [Blacker, Deborah] Harvard Med Sch, Massachusetts Gen Hosp, Dept Psychiat, Boston, MA USA; [Masullo, Carlo] Univ Cattolica Sacro Cuore, Dept Neurol, Rome, Italy; [Schmidt, Helena] Med Univ Graz, Inst Mol Biol &amp; Biochem, Graz, Austria; [Doody, Rachelle S.] Baylor Coll Med, Alzheimers Dis &amp; Memory Disorders Ctr, Houston, TX 77030 USA; [Spalletta, Gianfranco; Bossu, Paola; Sacchinelli, Eleonora; Caltagirone, Carlo; Orfei, Maria Donata; Ciaramella, Antonio] IRCCS, Santa Lucia Fdn, Expt Neuropsychiat Lab, Dept Clin &amp; Behav Neurol, Rome, Italy; [Longstreth, W. T., Jr.; Bird, Thomas D.] Univ Washington, Dept Neurol, Seattle, WA 98195 USA; [Longstreth, W. T., Jr.; Fitzpatrick, Annette L.; Kukull, Walter A.; Psaty, Bruce M.] Univ Washington, Dept Epidemiol, Seattle, WA 98195 USA; [Fairchild, Thomas J.] Univ North Texas, Hlth Sci Ctr, Off Strategy &amp; Measurement, Ft Worth, TX USA; [Lopez, Oscar L.] Univ Pittsburgh, Dept Psychiat, Pittsburgh, PA USA; [Lopez, Oscar L.] Univ Pittsburgh, Dept Neurol, Pittsburgh, PA 15260 USA; [Frosch, Matthew P.] Massachusetts Gen Hosp, CS Kubik Lab Neuropathol, Charlestown, MA USA; [Ghetti, Bernardino; Murrell, Jill R.; Spina, Salvatore] Indiana Univ, Dept Pathol &amp; Lab Med, Indianapolis, IN 46204 USA; [Huebinger, Ryan M.] Univ Texas Southwestern Med Ctr Dallas, Dept Surg, Dallas, TX USA; [Kamboh, M. Ilyas] Univ Pittsburgh, Alzheimers Dis Res Ctr, Pittsburgh, PA USA; [Kamboh, M. Ilyas] Univ Pittsburgh, Dept Human Genet, Pittsburgh, PA USA; [Morris, John; Cruchaga, Carlos] Washington Univ, Sch Med, Dept Psychiat, St Louis, MO 63110 USA; [Morris, John; Cruchaga, Carlos] Washington Univ, Sch Med, Hope Ctr Program Prot Aggregat &amp; Neurodegenerat, St Louis, MO USA; [Katz, Mindy J.; Lipton, Richard B.] Albert Einstein Coll Med, Dept Neurol, Bronx, NY 10467 USA; [Corcoran, Chris; Tschanz, Joann; Norton, Maria; Munger, Ron] Utah State Univ, Dept Math &amp; Stat, Logan, UT 84322 USA; [Aguilar, Miquel; Diez Fairen, Mnica] Fundacio Recerca Biomed &amp; Social Mutua Terrassa, Barcelona, Spain; [Aguilar, Miquel] Hosp Univ Mutua Terrassa, Dept Neurol, Memory Unit, Barcelona, Spain; [Hodges, Angela] Kings Coll London, Inst Psychiat Psychol &amp; Neurosci, Dept Old Age Psychiat, London, England; [Vellas, Bruno] Univ Toulouse, INSERM, U558, Toulouse, France; [Kloszewska, Iwona] Med Univ Lodz, Elderly &amp; Psychiat Disorders Dept, Lodz, Poland; [Daniilidou, Makrina] Univ Leicester, Dept Hlth Sci, Psychiat Elderly, Leicester, Leics, England; [Uphill, James; Collinge, John; Mead, Simon; Uitterlinden, Andre G.] UCL Inst Neurol, MRC Prion Unit, Dept Neurodegenerat Dis, London, England; [Fenoglio, Chiara; Serpente, Maria; Arcaro, Marina; Galimberti, Daniela; Scarpini, Elio; Uitterlinden, Andre G.] Univ Milan, IRCCS Osped Policlin, Fdn Ca Granda, Dept Pathophysiol &amp; Transplantat, Milan, Italy; [Pichler, Sabrina; Mayhaus, Manuel; Gu, Wei; Riemenschneider, Matthias] Univ Hosp, Dept Psychiat &amp; Psychotherapy, Saarland, Germany; [Lleo, Alberto; Forte, Juan; Blesa, Rafael; Clarimon, Jordi] Autonomous Univ Barcelona, Memory Unit, Dept Neurol, Barcelona, Spain; [Lleo, Alberto; Forte, Juan; Blesa, Rafael; Clarimon, Jordi] Autonomous Univ Barcelona, Hosp Santa Creu &amp; St Pau, St Pau Biomed Res Inst, Barcelona, Spain; [Cupidi, Chiara; Maletta, Raffaele Giovanni; Gallo, Maura; Bruni, Amalia Cecilia] ASP Catanzaro, Reg Neurogenet Ctr CRN, Lamezia Terme, Italy; [Carrell, David; Li, Ge; Peskind, Elaine; Raskind, Murray; Tsuang, Debby W.] Univ Washington, Sch Med, Dept Psychiat &amp; Behav Sci, Seattle, WA 98195 USA; [Sorbi, Sandro; Nacmias, Benedetta] Univ Florence, NEUROFARBA, Dept Neurosci Psychol Drug Res &amp; Child Hlth, Florence, Italy; [Sorbi, Sandro; Nacmias, Benedetta] IRCCS Don Carlo Gnocchi, Florence, Italy; [Moebus, Susanne] Univ Duisburg Essen, Univ Hosp Essen, Inst Med Informat Biometry &amp; Epidemiol, Essen, Germany; [Kornhuber, Johannes] Univ Erlangen Nurnberg, Dept Psychiat &amp; Psychotherapy, Erlangen, Germany; [Bosco, Paolo] Assoc Oasi Maria Santissima Srl, IRCCS, Troina, Italy; [Gill, Michael; Lawlor, Brian; Lynch, Aoibhinn] St James Hosp, Mercers Inst Res Aging, Dublin, Ireland; [Gill, Michael; Lawlor, Brian; Lynch, Aoibhinn] Trinity Coll Dublin, Dublin, Ireland; [Fox, Nick C.; Hardy, John; Bras, Jose; Guerreiro, Rita] UCL, Inst Neurol, Dept Mol Neurosci, London, England; [Albin, Roger L.; Paulson, Henry L.] Univ Michigan, Dept Neurol, Ann Arbor, MI USA; [Albin, Roger L.] VAAAHS, GRECC, Ann Arbor, MI USA; [Albin, Roger L.; Paulson, Henry L.] Michigan Alzheimer Dis Ctr, Ann Arbor, MI USA; [Apostolova, Liana G.] Indiana Univ Sch Med, Indiana Alzheimers Dis Ctr, Indianapolis, IN 46202 USA; [Apostolova, Liana G.; Faber, Kelley M.; Foroud, Tatiana M.; Murrell, Jill R.; Saykin, Andrew J.] Indiana Univ, Dept Med &amp; Mol Genet, Indianapolis, IN USA; [Apostolova, Liana G.; Farlow, Martin R.] Indiana Univ, Dept Neurol, Indianapolis, IN USA; [Apostolova, Liana G.; Saykin, Andrew J.] Indiana Univ, Dept Radiol &amp; Imaging Sci, Indianapolis, IN 46204 USA; [Arnold, Steven E.] Univ Penn, Dept Psychiat, Perelman Sch Med, Philadelphia, PA 19104 USA; [Asthana, Sanjay; Atwood, Craig S.] Univ Wisconsin, GRECC, Madison, WI USA; [Asthana, Sanjay; Atwood, Craig S.; Carlsson, Cynthia M.; Sager, Mark A.; Tsuang, Debby W.] Univ Wisconsin, Dept Med, Madison, WI USA; [Asthana, Sanjay; Atwood, Craig S.; Carlsson, Cynthia M.] Wisconsin Alzheimers Dis Res Ctr, Madison, WI USA; [Baldwin, Clinton T.; Jun, Gyungah; Farrer, Lindsay A.] Boston Univ, Dept Med, Genet Program, Boston, MA USA; [Barnes, Lisa L.; Schneider, Julie A.; Garzia, Fabienne; Bennett, David A.] Rush Univ, Med Ctr, Dept Neurol Sci, Chicago, IL 60612 USA; [Barnes, Lisa L.] Rush Univ, Med Ctr, Dept Behav Sci, Chicago, IL 60612 USA; [Barnes, Lisa L.; Schneider, Julie A.; Garzia, Fabienne; Bennett, David A.] Rush Univ, Rush Alzheimers Dis Ctr, Med Ctr, Chicago, IL 60612 USA; [Beach, Thomas G.] Banner Sun Hlth Res Inst, Civin Lab Neuropathol, Phoenix, AZ USA; [Becker, James T.] Univ Pittsburgh, Sch Med, Dept Psychiat, Pittsburgh, PA USA; [Becker, James T.] Univ Pittsburgh, Sch Med, Dept Neurol, Pittsburgh, PA 15261 USA; [Becker, James T.] Univ Pittsburgh, Sch Med, Dept Psychol, Pittsburgh, PA 15261 USA; [Bigio, Eileen H.] Northwestern Univ, Feinberg Sch Med, Dept Pathol, Chicago, IL 60611 USA; [Bigio, Eileen H.; Mesulam, Marsel; Weintraub, Sandra] Northwestern Univ, Feinberg Sch Med, Cognit Neurol &amp; Alzheimers Dis Ctr, Chicago, IL 60611 USA; [Bird, Thomas D.; Li, Ge; Tsuang, Debby W.; Holmes, Clive] VA Puget Sound Hlth Care Syst GRECC, Seattle, WA USA; [Boeve, Bradley F.; Petersen, Ronald C.] Mayo Clin, Dept Neurol, Rochester, MN USA; [Bowen, James D.] Swedish Med Ctr, Seattle, WA USA; [Boxer, Adam; Karydas, Anna; Miller, Bruce L.; Rosen, Howard J.; Seeley, William W.] Univ Calif San Francisco, Dept Neurol, San Francisco, CA USA; [Burke, James R.; Welsh-Bohmer, Kathleen A.] Duke Univ, Dept Med, Durham, NC USA; [Burns, Jeffrey M.; Swerdlow, Russell H.] Univ Kansas, Med Ctr, Alzheimers Dis Ctr, Kansas City, KS 66103 USA; [Buxbaum, Joseph D.] Mt Sinai Sch Med, Dept Genet &amp; Genom Sci, New York, NY USA; [Buxbaum, Joseph D.; Goate, Alison M.] Mt Sinai Sch Med, Dept Neurosci, New York, NY USA; [Buxbaum, Joseph D.; Sano, Mary] Mt Sinai Sch Med, Dept Psychiat, New York, NY USA; [Cairns, Nigel J.; Morris, John C.] Washington Univ, Dept Pathol &amp; Immunol, St Louis, MO USA; [Cao, Chuanhai; Raj, Ashok; Smith, Amanda G.] Univ S Florida, USF Hlth Byrd Alzheimers Inst, Tampa, FL USA; [Carlson, Chris S.; McDavid, Andrew N.] Fred Hutchinson Canc Res Ctr, 1124 Columbia St, Seattle, WA 98104 USA; [Carney, Regina M.; Crocco, Elizabeth A.; Myers, Amanda J.] Univ Miami, Miller Sch Med, Dept Psychiat &amp; Behav Sci, Miami, FL 33136 USA; [Carroll, Steven L.] Med Univ South Carolina, Dept Pathol &amp; Lab Med, Charleston, SC 29425 USA; [Chui, Helena C.; Schneider, Lon S.] Univ Southern Calif, Dept Neurol, Los Angeles, CA USA; [Clark, David G.] Med Univ South Carolina, Dept Neurol, Charleston, SC 29425 USA; [Clark, David G.] Ralph H Johnson VA Med Ctr, Dept Neurol, Charleston, SC USA; [Cribbs, David H.; Pierce, Aimee] Univ Calif Irvine, Dept Neurol, Irvine, CA 92717 USA; [DeCarli, Charles; Pankratz, Vernon S.] Univ Calif Davis, Dept Neurol, Sacramento, CA 95817 USA; [Dick, Malcolm; Poon, Wayne W.] Univ Calif Irvine, Inst Memory Impairments &amp; Neurol Disorder, Irvine, CA USA; [Duara, Ranjan] Mt Sinai Med Ctr, Wien Ctr Alzheimers Dis &amp; Memory Disorders, Miami Beach, FL 33140 USA; [Evans, Denis A.] Rush Univ, Med Ctr, Dept Internal Med, Rush Inst Hlth Aging, Chicago, IL 60612 USA; [Fallon, Kenneth B.] Univ Alabama Birmingham, Dept Pathol, Birmingham, AL USA; [Fardo, David W.] Univ Kentucky, Sanders Brown Ctr Aging, Dept Biostat, Lexington, KY 40536 USA; [Ferris, Steven; Reisberg, Barry] NYU, Dept Psychiat, 550 1St Ave, New York, NY 10016 USA; [Galasko, Douglas R.; Masliah, Eliezer] Univ Calif San Diego, Dept Neurosci, La Jolla, CA 92093 USA; [Gearing, Marla] Emory Univ, Dept Pathol &amp; Lab Med, Atlanta, GA 30322 USA; [Gearing, Marla] Emory Univ, Emory Alzheimers Dis Ctr, Atlanta, GA 30322 USA; [Geschwind, Daniel H.] Univ Calif Los Angeles, Neurogenet Program, Los Angeles, CA USA; [Graff-Radford, Neill R.; Ertekin-Taner, Nilufer; Younkin, Steven G.] Mayo Clin, Dept Neurol, Jacksonville, FL 32224 USA; [Green, Robert C.] Brigham &amp; Womens Hosp, Dept Med, Div Genet, 75 Francis St, Boston, MA 02115 USA; [Green, Robert C.] Brigham &amp; Womens Hosp, Partners Ctr Personalized Genet Med, 75 Francis St, Boston, MA 02115 USA; [Green, Robert C.] Harvard Med Sch, Boston, MA USA; [Growdon, John H.; Hyman, Bradley T.; Tanzi, Rudolph E.] Harvard Med Sch, Massachusetts Gen Hosp, Dept Neurol, Boston, MA USA; [Hamilton, Ronald L.] Univ Pittsburgh, Dept Pathol Neuropathol, Pittsburgh, PA USA; [Harrell, Lindy E.; Marson, Daniel C.; Roberson, Erik D.] Univ Alabama Birmingham, Dept Neurol, Birmingham, AL USA; [Huentelman, Matthew J.; Reiman, Eric M.] Translat Genom Res Inst, Neurogenom Div, Phoenix, AZ USA; [Hulette, Christine M.] Duke Univ, Dept Pathol, Durham, NC 27706 USA; [Jarvik, Gail P.] Univ Washington, Dept Genome Sci, Seattle, WA 98195 USA; [Jarvik, Gail P.] Univ Washington, Dept Med Med Genet, Seattle, WA 98195 USA; [Abner, Erin] Univ Kentucky, Sanders Brown Ctr Aging, Coll Publ Hlth, Dept Epidemiol, Lexington, KY 40536 USA; [Jin, Lee-Way; Miller, Joshua W.] Univ Calif Davis, Dept Pathol &amp; Lab Med, Sacramento, CA 95817 USA; [Jun, Gyungah; Lunetta, Kathryn L.; Farrer, Lindsay A.] Boston Univ, Dept Biostat, Boston, MA 02215 USA; [Jun, Gyungah; Farrer, Lindsay A.] Boston Univ, Dept Ophthalmol, Boston, MA USA; [Kaye, Jeffrey A.; Quinn, Joseph F.] Oregon Hlth &amp; Sci Univ, Dept Neurol, Portland, OR 97201 USA; [Kaye, Jeffrey A.; Quinn, Joseph F.] Portland VA Med Ctr, Dept Neurol, Portland, OR USA; [Kim, Ronald] Univ Calif Irvine, Dept Pathol &amp; Lab Med, Irvine, CA USA; [Kowall, Neil W.; Mckee, Ann C.; Stern, Robert A.; Farrer, Lindsay A.] Boston Univ, Dept Neurol, Boston, MA USA; [Kowall, Neil W.; Mckee, Ann C.] Boston Univ, Dept Pathol, Boston, MA USA; [Kramer, Joel H.] Univ Calif San Francisco, Dept Neuropsychol, San Francisco, CA 94143 USA; [LaFerla, Frank M.] Univ Calif Irvine, Dept Neurobiol &amp; Behav, Irvine, CA USA; [Lah, James J.; Levey, Allan I.; Woltjer, Randall L.] Emory Univ, Dept Neurol, Atlanta, GA USA; [Leverenz, James B.] Cleveland Clin, Cleveland Clin Lou Ruvo Ctr Brain Hlth, Cleveland, OH 44106 USA; [Lieberman, Andrew P.] Univ Michigan, Dept Pathol, Ann Arbor, MI 48109 USA; [Lyketsos, Constantine G.] Johns Hopkins Univ, Dept Psychiat, Baltimore, MD USA; [Martiniuk, Frank] NYU, Dept Med Pulm, New York, NY USA; [Mash, Deborah C.] Univ Miami, Dept Neurol, Miami, FL USA; [Masliah, Eliezer] Univ Calif San Diego, Dept Pathol, La Jolla, CA 92093 USA; [McCurry, Susan M.] Univ Washington, Sch Nursing, Northwest Res Grp Aging, Seattle, WA 98195 USA; [Mesulam, Marsel] Northwestern Univ, Feinberg Sch Med, Dept Neurol, Chicago, IL USA; [Miller, Carol A.] Univ Southern Calif, Dept Pathol, Los Angeles, CA 90089 USA; [Morris, John C.] Washington Univ, Dept Neurol, St Louis, MO USA; [O'Bryant, Sid] Univ North Texas, Hlth Sci Ctr, Div Geriatr, Internal Med, Ft Worth, TX USA; [Pankratz, Vernon S.] Univ New Mexico, Hlth Sci Ctr, Dept Internal Med, Albuquerque, NM 87131 USA; [Parisi, Joseph E.] Mayo Clin, Dept Lab Med &amp; Pathol, Rochester, MN USA; [Potter, Huntington] Univ Colorado, Sch Med, Dept Neurol, Aurora, CO USA; [Reisberg, Barry] NYU, Alzheimers Dis Ctr, New York, NY USA; [Reitz, Christiane] Columbia Univ, Dept Epidemiol, New York, NY USA; [Ringman, John M.; Vinters, Harry V.] Univ Calif Los Angeles, Dept Neurol, Los Angeles, CA 90024 USA; [Rogaeva, Ekaterina; St George-Hyslop, Peter] Univ Toronto, Tanz Ctr Res Neurodegenerat Dis, Toronto, ON, Canada; [Rosenberg, Roger N.] Univ Texas Southwestern Med Ctr Dallas, Dept Neurol, Dallas, TX USA; [Schneider, Julie A.] Rush Univ, Med Ctr, Dept Pathol Neuropathol, Chicago, IL 60612 USA; [Schneider, Lon S.] Univ Southern Calif, Dept Psychiat, Los Angeles, CA USA; [Sonnen, Joshua A.; Keene, C. Dirk; Montine, Thomas J.] Univ Washington, Dept Pathol, Seattle, WA 98195 USA; [Thornton-Wells, Tricia A.] Novartis Inst Biomed Res, Translat Med, Cambridge, MA USA; [Trojanowski, John Q.; Van Deerlin, Vivianna M.] Univ Penn, Dept Pathol &amp; Lab Med, Perelman Sch Med, Philadelphia, PA USA; [Troncoso, Juan C.] Johns Hopkins Univ, Dept Pathol, Baltimore, MD USA; [Van Eldik, Linda J.] Univ Kentucky, Sanders Brown Ctr Aging, Dept Anat &amp; Neurobiol, Lexington, KY 40536 USA; [Vinters, Harry V.] Univ Calif Los Angeles, Dept Pathol &amp; Lab Med, Los Angeles, CA USA; [Vonsattel, Jean Paul] Columbia Univ, Dept Pathol, Taub Inst Alzheimers Dis &amp; Aging Brain, New York, NY USA; [Weintraub, Sandra] Northwestern Univ, Dept Psychiat, Feinberg Sch Med, Chicago, IL USA; [Welsh-Bohmer, Kathleen A.] Duke Univ, Dept Psychiat &amp; Behav Sci, Durham, NC USA; [Wilhelmsen, Kirk C.] Univ North Carolina Chapel Hill, Dept Genet, Chapel Hill, NC USA; [Wright, Clinton B.] Oregon Hlth &amp; Sci Univ, Dept Pathol, Portland, OR 97201 USA; [Yu, Chang-En] Univ Miami, Miller Sch Med, Dept Neurol, Evelyn F McKnight Brain Inst, Miami, FL 33136 USA; [Engelborghs, Sebastien; Vandenberghe, Rik; De Deyn, Peter P.] Hosp Network Antwerp, Dept Neurol, Antwerp, Belgium; [Engelborghs, Sebastien; Vandenberghe, Rik; De Deyn, Peter P.] Hosp Network Antwerp, Memory Clin, Antwerp, Belgium; [Vandenberghe, Rik] Univ Leuven, Dept Neurol, Lab Cognit Neurol, Leuven, Belgium; [Thonberg, Hakan; Forsell, Charlotte; Lilius, Lena; Kinhult-Stahlbom, Anne] Karolinska Univ, Hosp Huddinge, Genet Unit, Dept Geriatr Med, Stockholm, Sweden; [Thonberg, Hakan; Forsell, Charlotte; Lilius, Lena; Kinhult-Stahlbom, Anne; Graff, Caroline] Karolinska Inst, KIADRC, Dept Neurobiol Care Sci &amp; Soc, Stockholm, Sweden; [Helisalmi, Seppo; Koivisto, Anne Maria; Haapasalo, Annakaisa] Univ Eastern Finland, Inst Clin Med Neurol, Kuopio, Finland; [Dermecourt, Vincent] CHU Lille, Memory Ctr Lille, Ctr Memoire Ressources &amp; Rech, Lille, France; [Fievet, Nathalie; Hanon, Olivier] Univ Paris 05, Hop Broca, AP HP, Geriatr Dept,EA 4468, Paris, France; [Dufouil, Carole] Univ Bordeaux, Neuroepidemiol, Bordeaux, France; [Dufouil, Carole] INSERM, UMR 897, Neuroepidemiol, Bordeaux, France; [Brice, Alexis; Tzourio, Christophe] Univ Paris 06, UPMC, Sorbonne Univ,CNRS,UMR 7225,UMRS 1127, Inst Cerveau &amp; Moelle Epinisre,INSERM,U1127, Paris, France; [Brice, Alexis] Hop La Pitie Salpetriere, AP HP, Dept Genet, Paris, France; [Ritchie, Karen] La Colombiere Hosp, INSERM, U1061, Montpellier, France; [Dubois, Bruno; Berr, Claudine] Hop La Pitie Salpetriere, AP HP, Dept Neurol, Inst Memoire &amp; Malad Alzheimer IM2A, Paris, France; [Dubois, Bruno] Inst Cerveau &amp; Moelle Epiniere ICM, Inst Neurosci Translationnelles Paris IHU A ICM, Paris, France; [Dubois, Bruno] Inst Cerveau &amp; Moelle Epiniere ICM, CNRS, UMRS 975, INSERM, Paris, France; [Dubois, Bruno] Univ Paris 06, Hop La Pitie Salpetriere, AP HP, Sorbonne Univ, Paris, France; [Fitzpatrick, Annette L.] Univ Washington, Dept Family Med, Seattle, WA 98195 USA; [Aspelund, Thor] Univ Iceland, Ctr Publ Hlth, Reykjavik, Iceland; [Larson, Eric B.] Grp Hlth, Res Inst, Seattle, WA USA; [Rotter, Jerome I.] Harbor UCLA Med Ctr, Los Angeles BioMed Res Inst, Inst Translat Genom &amp; Populat Sci, Torrance, CA 90509 USA; [Bullido, Maria J.] UAM, CSIC, Ctr Biol Mol Severo Ochoa, Madrid, Spain; [Coto, Eliecer; Alvarez, Victoria] Univ Cent Asturias, Mol Genet Lab Hosp, Oviedo, Spain; [Boerwinkle, Eric] Baylor Coll Med, Human Genome Sequencing Ctr, Houston, TX 77030 USA; [Rivadeneira, Fernando] Erasmus Univ, Med Ctr, Dept Internal Med, Rotterdam, Netherlands; [Rivadeneira, Fernando] Netherlands Consortium Hlth Aging &amp; Natl Genom In, Leiden, Netherlands; [Reiman, Eric M.] Arizona Alzheimers Consortium, Phoenix, AZ USA; [Reiman, Eric M.] Banner Alzheimers Inst, Phoenix, AZ USA; [Reiman, Eric M.] Univ Arizona, Dept Psychiat, Phoenix, AZ USA; [Reisch, Joan S.] Univ Texas Southwestern Med Ctr Dallas, Dept Clin Sci, Dallas, TX 75390 USA; [Royall, Donald R.] Univ Texas Hlth Sci Ctr San Antonio, Dept Psychiat, San Antonio, TX 78229 USA; [Royall, Donald R.] Univ Texas Hlth Sci Ctr San Antonio, Dept Med, San Antonio, TX 78229 USA; [Royall, Donald R.] Univ Texas Hlth Sci Ctr San Antonio, Dept Family &amp; Community Med, San Antonio, TX 78229 USA; [Royall, Donald R.] Univ Texas Hlth Sci Ctr San Antonio, South Texas Vet Hlth Adm, GRECC, San Antonio, TX 78229 USA; [Dichgans, Martin] Klinikum Univ Munchen, Inst Stroke &amp; Dementia Res, Munich, Germany; [Dichgans, Martin] German Ctr Neurodegenerat Dis DZNE, Munich, Germany; [St George-Hyslop, Peter; Rubinsztein, David C.] Univ Cambridge, Cambridge Inst Med Res, Cambridge, England; [Mancuso, Michelangelo; Bonuccelli, Ubaldo] Univ Pisa, Neurol Inst, Dept Expt &amp; Clin Med, Pisa, Italy; [Winslow, Ashley R.] Pfizer Worldwide Res &amp; Dev, PharmaTherapeut Clin Res, Cambridge, MA USA; [Daniele, Antonio] Univ Cattolica Sacro Cuore, Inst Neurol, Rome, Italy; [Wu, Chuang-Kuo] Texas Tech Univ, Hlth Sci Ctr, Dept Neurol, Lubbock, TX 79430 USA; [Wu, Chuang-Kuo] Texas Tech Univ, Hlth Sci Ctr, Dept Pharmacol &amp; Neurosci, Lubbock, TX 79430 USA; [Peters, Oliver] Charite, Dept Psychiat, Berlin, Germany; [Brayne, Carol] Univ Cambridge, Inst Publ Hlth, Cambridge, England; [Bras, Jose; Guerreiro, Rita] Univ Aveiro, Inst Biomed iBiMED, Dept Med Sci, Aveiro, Portugal; [Al-Chalabi, Ammar; Shaw, Christopher E.] Kings Coll London, Inst Psychiat Psychol &amp; Neurosci, London, England; [Mann, David] Univ Manchester, Inst Brain Behav &amp; Mental Hlth, Clin &amp; Cognit Neurosci Res Grp, Manchester, Lancs, England; [Tsolaki, Magda] Aristotle Univ Thessaloniki, Med Sch, Dept Neurol 3, Thessaloniki, Greece; [Sussams, Rebecca] Univ Southampton, Sch Med, Div Clin Neurosci, Southampton, Hants, England; [Lovestone, Simon] Univ Oxford, Dept Psychiat, Oxford, England; [Golde, Todd E.] Florida Alzheimers Dis Res Ctr, Gainesville, FL USA; [De Jager, Philip L.] Columbia Univ, Dept Neurol, Med Ctr, Ctr Translat &amp; Syst Neuroimmunol, New York, NY USA; [Psaty, Bruce M.] Univ Washington, Dept Hlth Serv, Seattle, WA 98195 USA; [Berr, Claudine] Hosp Gui de Chauliac, Dept Neurol, CMRR Montpellier, Memory Res &amp; Resources Ctr, Montpellier, France; [Berr, Claudine] Montpellier Univ, Dept Neurol, Montpellier, France; [Dartigues, Jean-Francois] CMRR Bordeaux, Memory Res &amp; Resources Ctr, Bordeaux, France; [Ortega-Cubero, Sara] Univ Navarra, Sch Med, Ctr Appl Med Res, Neurogenet Lab,Div Neurosci, Pamplona, Spain; [Ortega-Cubero, Sara] Complejo Asistencial Univ Palencia, Dept Neurol, Palencia, Spain; [Hakonarson, Hakon] Childrens Hosp Philadelphia, Ctr Appl Genom, Philadelphia, PA 19104 USA; [Kauwe, John Keoni] Brigham Young Univ, Dept Biol, Provo, UT 84602 USA; [Kauwe, John Keoni] Brigham Young Univ, Dept Neurosci, Provo, UT 84602 USA; [Ikram, M. Arfan] Erasmus MC Univ, Med Ctr, Dept Neurol, Rotterdam, Netherlands; [Haines, Jonathan L.] Case Western Reserve Univ, Dept Epidemiol &amp; Biostat, Cleveland, OH 44106 USA; [Tzourio, Christophe] Univ Bordeaux, UMR 897, Neuroepidemiol, Bordeaux, France</t>
  </si>
  <si>
    <t>Williams, J (reprint author), Cardiff Univ, MRC Ctr Neuropsychiat Genet &amp; Gen, Inst Psychol Med &amp; Clin Neurosci, Cardiff, S Glam, Wales.; van der Lee, SJ (reprint author), Erasmus MC, Dept Epidemiol, Rotterdam, Netherlands.; Schellenberg, GD (reprint author), Univ Penn, Sch Med, Dept Pathol &amp; Lab Med, Penn Neurodegenerat Genom Ctr, Philadelphia, PA 19104 USA.</t>
  </si>
  <si>
    <t>1061-4036</t>
  </si>
  <si>
    <t>+</t>
  </si>
  <si>
    <t>Fuentes, B; Sanz-Cuesta, BE; Gutierrez-Fernandez, M; Martinez-Sanchez, P; Lisbona, A; Madero-Jarabo, R; Delgado-Mederos, R; Gallego-Cullere, J; Rodriguez-Yanez, M; Martinez-Zabaleta, M; Freijo, M; de Lecinana, MA; Portilla, JC; Gil-Nunez, A; Diez-Tejedor, E</t>
  </si>
  <si>
    <t>Glycemia in Acute Stroke II study: a call to improve post-stroke hyperglycemia management in clinical practice</t>
  </si>
  <si>
    <t>[Fuentes, B.; Sanz-Cuesta, B. E.; Gutierrez-Fernandez, M.; Martinez-Sanchez, P.; Alonso de Lecinana, M.; Diez-Tejedor, E.] Univ Autonoma Madrid, La Paz Univ Hosp, Dept Neurol, Madrid, Spain; [Fuentes, B.; Sanz-Cuesta, B. E.; Gutierrez-Fernandez, M.; Martinez-Sanchez, P.; Alonso de Lecinana, M.; Diez-Tejedor, E.] Univ Autonoma Madrid, La Paz Univ Hosp, Neurosci &amp; Cerebrovasc Res Lab, Stroke Ctr, Madrid, Spain; [Lisbona, A.] La Paz Univ Hosp, Dept Endocrinol, Madrid, Spain; [Madero-Jarabo, R.] La Paz Univ Hosp, Dept Biostat, Madrid, Spain; [Delgado-Mederos, R.] Santa Creu &amp; St Pau Hosp, Dept Neurol, Barcelona, Spain; [Gallego-Cullere, J.] Navarra Gen Hosp, Dept Neurol, Pamplona, Spain; [Rodriguez-Yanez, M.] Univ Hosp Clin, Dept Neurol, Santiago De Compostela, Spain; [Martinez-Zabaleta, M.] Donostia Hosp, Dept Neurol, San Sebastian, Spain; [Freijo, M.] Basurto Hosp, Dept Neurol, Bilbao, Spain; [Alonso de Lecinana, M.] Ramon &amp; Cajal Univ Hosp, Dept Neurol, Madrid, Spain; [Portilla, J. C.] San Pedro de Alcantara Hosp, Dept Neurol, Caceres, Spain; [Gil-Nunez, A.] Gregorio Maranon Univ Hosp, Dept Neurol, Madrid, Spain</t>
  </si>
  <si>
    <t>Fuentes, B (reprint author), La Paz Univ Hosp, Dept Neurol, Paseo Castellana 261, Madrid 28046, Spain.; Fuentes, B (reprint author), La Paz Univ Hosp, Stroke Ctr, Paseo Castellana 261, Madrid 28046, Spain.</t>
  </si>
  <si>
    <t>Pesantez-Rios, G; Armijos-Acurio, L; Jimbo-Sotomayor, R; Pascual-Pascual, SI; Pesantez-Cuesta, G</t>
  </si>
  <si>
    <t>Cannabidiol: its use in refractory epilepsies</t>
  </si>
  <si>
    <t>REVISTA DE NEUROLOGIA</t>
  </si>
  <si>
    <t>[Pascual-Pascual, Samuel I.] Univ Autonoma Madrid, IDIPAZ, Hosp Univ La Paz, Serv Neuropediat, Madrid, Spain; [Pesantez-Rios, Gabriela; Pesantez-Cuesta, Galo] Ctr Nacl Epilepsia, Jose Berrueta 170129, Quito, Ecuador; [Armijos-Acurio, Luciana; Jimbo-Sotomayor, Ruth] Minist Salud Publ Ecuador, Quito, Ecuador; [Jimbo-Sotomayor, Ruth] Pontificia Univ Catolica Ecuador, Quito, Ecuador</t>
  </si>
  <si>
    <t>Pesantez-Rios, G (reprint author), Ctr Nacl Epilepsia, Jose Berrueta 170129, Quito, Ecuador.</t>
  </si>
  <si>
    <t>0210-0010</t>
  </si>
  <si>
    <t>AUG 31</t>
  </si>
  <si>
    <t>Otero-Ortega, L; Gomez-de Frutos, MC; Laso-Garcia, F; Sanchez-Gonzalo, A; Martinez-Arroyo, A; Diez-Tejedor, E; Gutierrez-Fernandez, M</t>
  </si>
  <si>
    <t>NogoA Neutralization Promotes Axonal Restoration After White Matter Injury In Subcortical Stroke</t>
  </si>
  <si>
    <t>SCIENTIFIC REPORTS</t>
  </si>
  <si>
    <t>[Diez-Tejedor, Exuperio; Gutierrez-Fernandez, Maria] Autonomous Univ Madrid, Neurosci &amp; Cerebrovasc Res Lab, IdiPAZ Hlth Res Inst, Dept Neurol,La Paz Univ Hosp,Neurosci Area, Madrid, Spain; Autonomous Univ Madrid, La Paz Univ Hosp, IdiPAZ Hlth Res Inst, Stroke Ctr,Neurosci Area, Madrid, Spain</t>
  </si>
  <si>
    <t>Diez-Tejedor, E; Gutierrez-Fernandez, M (reprint author), Autonomous Univ Madrid, Neurosci &amp; Cerebrovasc Res Lab, IdiPAZ Hlth Res Inst, Dept Neurol,La Paz Univ Hosp,Neurosci Area, Madrid, Spain.</t>
  </si>
  <si>
    <t>2045-2322</t>
  </si>
  <si>
    <t>AUG 25</t>
  </si>
  <si>
    <t>Ntaios, G; Lip, GYH; Vemmos, K; Koroboki, E; Manios, E; Vemmou, A; Rodriguez-Campello, A; Cuadrado-Godia, E; Roquer, J; Arnao, V; Caso, V; Paciaroni, M; Diez-Tejedor, E; Fuentes, B; Lucas, JP; Arauz, A; Ameriso, SF; Pertierra, L; Gomez-Schneider, M; Hawkes, MA; Bandini, F; Cano, BC; Mohedano, AMI; Pastor, AG; Gil-Nunez, A; Putaala, J; Tatlisumak, T; Barboza, MA; Athanasakis, G; Gioulekas, F; Makaritsis, K; Papavasileiou, V</t>
  </si>
  <si>
    <t>Age- and sex-specific analysis of patients with embolic stroke of undetermined source</t>
  </si>
  <si>
    <t>NEUROLOGY</t>
  </si>
  <si>
    <t>[Ntaios, George; Athanasakis, George; Makaritsis, Konstantinos; Papavasileiou, Vasileios] Univ Thessaly, Sch Med, Larissa Univ Hosp, Dept Med, Larisa, Greece; [Lip, Gregory Y. H.] Univ Birmingham, Inst Cardiovasc Sci, City Hosp, Birmingham, W Midlands, England; [Vemmos, Konstantinos; Koroboki, Eleni; Manios, Efstathios; Vemmou, Anastasia] Alexandra Hosp, Med Sch Athens, Dept Clin Therapeut, Athens, Greece; [Rodriguez-Campello, Ana; Cuadrado-Godia, Elisa; Roquer, Jaume] Univ Autonoma Barcelona, Stroke Unit, Dept Neurol, Hosp Mar,Neurovasc Res Grp,IMIM Hosp Mar Inst Hos, Barcelona, Spain; [Arnao, Valentina; Caso, Valeria; Paciaroni, Maurizio] Univ Perugia, Stroke Unit, Perugia, Italy; [Diez-Tejedor, Exuperio; Fuentes, Blanca; Perez Lucas, Josefa] Univ Autonoma Madrid, La Paz Univ Hosp, Dept Neurol, IdiPAZ Hlth Res Inst, Madrid, Spain; [Diez-Tejedor, Exuperio; Fuentes, Blanca; Perez Lucas, Josefa] Univ Autonoma Madrid, La Paz Univ Hosp, Stroke Ctr, IdiPAZ Hlth Res Inst, Madrid, Spain; [Arauz, Antonio] Inst Nacl Neurol &amp; Neurocirugia Manuel Velasco Su, Stroke Clin, Mexico City, DF, Mexico; [Ameriso, Sebastian F.; Pertierra, Lucia; Gomez-Schneider, Maia] FLENI, Dept Neurol, Neurol Res Inst, Buenos Aires, DF, Argentina; [Hawkes, Maximiliano A.] Mayo Clin, Dept Neurol, Div Crit Care Neurol, Rochester, MN USA; [Bandini, Fabio] S Paolo Hosp, Dept Neurol, Savona, Italy; [Chavarria Cano, Beatriz; Iglesias Mohedano, Ana Maria; Garcia Pastor, Andres; Gil-Nunez, Antonio] Univ Complutense Madrid, Vasc Neurol Sect, Stroke Ctr, Hosp Gen Univ Gregorio Maranon,IiSGM Hlth Res Ins, Madrid, Spain; [Putaala, Jukka; Tatlisumak, Turgut] Helsinki Univ Cent Hosp, Dept Neurol, Helsinki, Finland; [Putaala, Jukka; Tatlisumak, Turgut] Univ Helsinki, Helsinki, Finland; [Tatlisumak, Turgut] Univ Gothenburg, Dept Clin Neurosci, Inst Neurosci &amp; Physiol, Sahlgrenska Acad,Dept Neurol,Sahlgrenska Univ Hos, Gothenburg, Sweden; [Barboza, Miguel A.] Univ Costa Rica, CCSS, Hosp Dr Rafael A Calderon Guardia, Neurosci Dept, San Jose, Costa Rica; [Gioulekas, Fotios] Larissa Gen Univ Hosp, Subdirectorate Informat, Larisa, Greece; [Papavasileiou, Vasileios] Leeds Teaching Hosp NHS Trust, Dept Neurosci, Stroke Serv, Leeds, W Yorkshire, England; [Papavasileiou, Vasileios] Univ Leeds, Leeds, W Yorkshire, England</t>
  </si>
  <si>
    <t>Ntaios, G (reprint author), Univ Thessaly, Sch Med, Larissa Univ Hosp, Dept Med, Larisa, Greece.</t>
  </si>
  <si>
    <t>0028-3878</t>
  </si>
  <si>
    <t>AUG 8</t>
  </si>
  <si>
    <t>del Castillo, LH; Bermejo, AM; Perez, JAP; Requeroa, PT; Luis, AG; Fragua, RV</t>
  </si>
  <si>
    <t>Neuropsychological performance in neurofibromatosis type 1</t>
  </si>
  <si>
    <t>ANALES DE PEDIATRIA</t>
  </si>
  <si>
    <t>[Hernandez del Castillo, Lilia; Martinez Bermejo, Antonio; Tirado Requeroa, Pilar; Velazquez Fragua, Ramon] Hosp Univ La Paz, Serv Neuropediat, Madrid, Spain; [Portellano Perez, Jose Antonio] Univ Complutense, Fac Psicol, Dept Psicobiol, Madrid, Spain; [Garriz Luis, Alexandra] Ctr Nuestra Senora Buen Consejo &amp; Pinosierra, Madrid, Spain</t>
  </si>
  <si>
    <t>del Castillo, LH (reprint author), Hosp Univ La Paz, Serv Neuropediat, Madrid, Spain.</t>
  </si>
  <si>
    <t>1695-4033</t>
  </si>
  <si>
    <t>AUG</t>
  </si>
  <si>
    <t>Sivera, R; Frasquet, M; Lupo, V; Garcia-Sobrino, T; Blanco-Arias, P; Pardo, J; Fernandez-Torron, R; de Munain, AL; Marquez-Infante, C; Villarreal, L; Carbonell, P; Rojas-Garcia, R; Segovia, S; Illa, I; Frongia, AL; Nascimento, A; Ortez, C; Garcia-Romero, MD; Pascual, SI; Pelayo-Negro, AL; Berciano, J; Guerrero, A; Casasnovas, C; Camacho, A; Esteban, J; Chumillas, MJ; Barreiro, M; Diaz, C; Palau, F; Vilchez, JJ; Espinos, C; Sevilla, T</t>
  </si>
  <si>
    <t>Distribution and genotype-phenotype correlation of GDAP1 mutations in Spain</t>
  </si>
  <si>
    <t>[Sivera, Rafael] Hosp Francesc Borja, Dept Neurol, Gandia, Spain; [Frasquet, Marina; Jesus Vilchez, Juan; Sevilla, Teresa] Hosp Univ Politecn La Fe, Dept Neurol, Valencia, Spain; [Frasquet, Marina; Barreiro, Marisa; Jesus Vilchez, Juan; Sevilla, Teresa] IIS La Fe, Neuromuscular Res Unit, Valencia, Spain; [Lupo, Vincenzo; Espinos, Carmen] CIPF, Neuromuscular &amp; Neurodegenerat Disorders &amp; Serv G, Unit Genet &amp; Genom, Valencia, Spain; [Garcia-Sobrino, Tania; Pardo, Julio] Hosp Clin, Dept Neurol, Santiago De Compostela, Spain; [Blanco-Arias, Patricia] Inst Invest Sanitarias IDIS, Neurogenet Res Grp, Santiago De Compostela, Spain; [Blanco-Arias, Patricia] Fdn Publ Galega Med Xenom, Santiago De Compostela, Spain; [Blanco-Arias, Patricia; Rojas-Garcia, Ricard; Segovia, Sonia; Illa, Isabel; Nascimento, Andres; Ortez, Carlos; Palau, Francesc; Jesus Vilchez, Juan; Sevilla, Teresa] Minist Econ &amp; Competitiviness, Intituto Carlos III, CIBERER, Madrid, Spain; [Fernandez-Torron, Roberto; Lopez de Munain, Adolfo] Hosp Donostia, Neurol Dept, Neuromuscular Disorders Unit, San Sebastian, Spain; [Fernandez-Torron, Roberto] Newcastle Univ, Inst Genet Med, John Walton Muscular Dystrophy Res Ctr, Newcastle Upon Tyne, Tyne &amp; Wear, England; [Fernandez-Torron, Roberto; Lopez de Munain, Adolfo] Biodonostia Hlth Res Inst, Neurosci Area, San Sebastian, Spain; [Fernandez-Torron, Roberto; Lopez de Munain, Adolfo; Lara Pelayo-Negro, Ana; Berciano, Jose] Minist Econ &amp; Competitiviness, Inst Carlos III, Ctr Biomed Res Neurodegenerat Dis CIBERNED Net, Madrid, Spain; [Lopez de Munain, Adolfo] Univ Basque Country, EHU UPV, Sch Med, Dept Neurosci, San Sebastian, Spain; [Marquez-Infante, Celedonio; Villarreal, Liliana; Carbonell, Pilar] Hosp Univ Virgen Rocio, Dept Neurol &amp; Neurophysiol, Seville, Spain; [Rojas-Garcia, Ricard; Illa, Isabel] Univ Autonoma Barcelona, Neuromuscular Dis Unit, Dept Neurol, Hosp Santa Creu &amp; St Pau, Barcelona, Spain; [Lia Frongia, Anna; Nascimento, Andres; Ortez, Carlos] Hosp St Joan Deu, Fdn St Joan Deu, Neuropaediat Dept, Neuromuscular Unit, Barcelona, Spain; [del Mar Garcia-Romero, Maria; Ignacio Pascual, Samuel] Hosp La Paz, Neuropaediat Dept, Madrid, Spain; [Ignacio Pascual, Samuel] Univ Autonoma Madrid, Dept Pediat, Madrid, Spain; [Lara Pelayo-Negro, Ana; Berciano, Jose] Univ Hosp Marques Valdecilla IDIVAL, Dept Neurol, Santander, Spain; [Lara Pelayo-Negro, Ana; Berciano, Jose] UC, Santander, Spain; [Guerrero, Antonio] Hosp Clin San Carlos, Dept Neurol, Neuromuscular Dis Unit, Madrid, Spain; [Casasnovas, Carlos] Hosp Univ Bellvitge IDIBELL, Dept Neurol, Neuromuscular Dis Unit, Barcelona, Spain; [Camacho, Ana] Hosp Univ 12 Octubre, Dept Neurol, Child Neurol Unit, Madrid, Spain; [Camacho, Ana] Univ Complutense, Fac Med, Madrid, Spain; [Esteban, Jesus] Hosp Univ 12 Octubre, Dept Neurol, Madrid, Spain; [Esteban, Jesus] Hosp Ruber Int, Dept Neurol, Madrid, Spain; [Jose Chumillas, Maria] Hosp Univ &amp; Politecn La Fe, Dept Neurophysiol, Valencia, Spain; [Diaz, Carmen] Hosp Gen Alicante, Dept Neurol, Alicante, Spain; [Palau, Francesc] Inst Recerca St Joan Deu, Barcelona, Spain; [Palau, Francesc] Hosp St Joan Deu, Barcelona, Spain; [Palau, Francesc] Hosp Clin Barcelona, Barcelona, Spain; [Palau, Francesc] Univ Barcelona, Sch Med &amp; Hlth Sci, Div Pediat, Barcelona, Spain; [Jesus Vilchez, Juan; Sevilla, Teresa] Univ Valencia, Dept Med, Valencia, Spain</t>
  </si>
  <si>
    <t>Sivera, R (reprint author), Hosp Francesc Borja, Dept Neurol, Gandia, Spain.</t>
  </si>
  <si>
    <t>Pastor, S; Fernandez-Fournier, M; Real, MS; Lucas, JP; Munoz, IP; Tallon, A</t>
  </si>
  <si>
    <t>Safety of extended interval dosing of Natalizumab in clinical practice</t>
  </si>
  <si>
    <t>[Pastor, S.; Fernandez-Fournier, M.; Sastre Real, M.; Perez Lucas, J.; Puertas Munoz, I.; Tallon, A.] Hosp Univ La Paz, Neurol, Madrid, Spain</t>
  </si>
  <si>
    <t>Rodriguez-Blanco, L; Lubrini, G; Vidal-Marino, C; Rios-Lago, M</t>
  </si>
  <si>
    <t>Efficacy of cognitive rehabilitation of attention, executive functions, and working memory in psychotic disorders: A systematic review</t>
  </si>
  <si>
    <t>ACTAS ESPANOLAS DE PSIQUIATRIA</t>
  </si>
  <si>
    <t>Review</t>
  </si>
  <si>
    <t>[Rodriguez-Blanco, Lucia; Vidal-Marino, Carmen] Hosp Univ Fdn Jimenez Diaz, Dept Psychiat, Madrid, Spain; [Lubrini, Genny] Hosp La Paz, Neurol Dept, Madrid, Spain; [Rios-Lago, Marcos] Hosp Beata Maria Ana, Red Menni Atenc Dano Cerebral, Brain Injury Unit, Madrid, Spain; [Rios-Lago, Marcos] Univ Nacl Educ Distancia, Sch Psychol, Dept Basic Psychol 2, Madrid, Spain</t>
  </si>
  <si>
    <t>Rodriguez-Blanco, L (reprint author), Hosp Univ Fdn Jimenez Diaz, Dept Psychiat, Madrid, Spain.</t>
  </si>
  <si>
    <t>1139-9287</t>
  </si>
  <si>
    <t>JUL-AUG</t>
  </si>
  <si>
    <t>Soldevilla, B; Cuevas-Martin, C; Ibanez, C; Santacatterina, F; Alberti, MA; Simo, C; Casasnovas, C; Marquez-Infante, C; Sevilla, T; Pascual, SI; Sanchez-Arago, M; Espinos, C; Palau, F; Cuezva, JM</t>
  </si>
  <si>
    <t>Plasma metabolome and skin proteins in Charcot-Marie-Tooth 1A patients</t>
  </si>
  <si>
    <t>PLOS ONE</t>
  </si>
  <si>
    <t>[Soldevilla, Beatriz; Cuevas-Martin, Carmen; Santacatterina, Fulvio; Sanchez-Arago, Maria; Cuezva, Jose M.] Univ Autonoma Madrid, CSIC, Ctr Biol Mol Severo Ochoa, Dept Biol Mol, Madrid, Spain; [Soldevilla, Beatriz; Cuevas-Martin, Carmen; Santacatterina, Fulvio; Sevilla, Teresa; Sanchez-Arago, Maria; Espinos, Carmen; Palau, Francesc; Cuezva, Jose M.] Ctr Invest Biomed Red Enfermedades Raras CIBERER, ISCIII, Madrid, Spain; [Soldevilla, Beatriz; Cuevas-Martin, Carmen; Santacatterina, Fulvio; Sanchez-Arago, Maria; Cuezva, Jose M.] Univ Autonoma Madrid, Inst Invest Hosp Octubre 12, Madrid, Spain; [Ibanez, Clara; Simo, Carolina] CSIC, CIAL, Inst Invest Ciencias Alimentacio, Madrid, Spain; [Ibanez, Clara] IMDEA Food Inst, Nutr Genom &amp; Food GENYAL Platform, Madrid, Spain; [Alberti, Maria A.; Casasnovas, Carlos] IIS Hosp Univ Bellvitge, Unidad Neuromuscular, IDIBELL, Lhospitalet De Llobregat, Spain; [Marquez-Infante, Celedonio] IIS Hosp Univ Virgen del Rocio, Serv Neurol &amp; Neurofisiol, Seville, Spain; [Sevilla, Teresa] Univ Valencia, Dept Med, IIS Hosp Univ &amp; Politecn La Fe, Valencia, Spain; [Pascual, Samuel I.] IDIPAZ, IIS Hosp Univ La Paz, Madrid, Spain; [Espinos, Carmen; Palau, Francesc] Ctr Invest Principe Felipe, Valencia, Spain; [Palau, Francesc] Inst Recerca St Joan Deu, Barcelona, Spain; [Palau, Francesc] Univ Barcelona, Fac Med &amp; Ciencies Salut, Div Pediat, Barcelona, Spain</t>
  </si>
  <si>
    <t>Cuezva, JM (reprint author), Univ Autonoma Madrid, CSIC, Ctr Biol Mol Severo Ochoa, Dept Biol Mol, Madrid, Spain.; Cuezva, JM (reprint author), Ctr Invest Biomed Red Enfermedades Raras CIBERER, ISCIII, Madrid, Spain.; Cuezva, JM (reprint author), Univ Autonoma Madrid, Inst Invest Hosp Octubre 12, Madrid, Spain.</t>
  </si>
  <si>
    <t>1932-6203</t>
  </si>
  <si>
    <t>e0178376</t>
  </si>
  <si>
    <t>van der Ploeg, AT; Kruijshaar, ME; Toscano, A; Laforet, P; Angelini, C; Lachmann, RH; Pascual, SIP; Roberts, M; Rosler, K; Stulnig, T; van Doorn, PA; Van den Bergh, PYK; Vissing, J; Schoser, B</t>
  </si>
  <si>
    <t>European consensus for starting and stopping enzyme replacement therapy in adult patients with Pompe disease: a 10-year experience</t>
  </si>
  <si>
    <t>[van der Ploeg, A. T.; Kruijshaar, M. E.] Erasmus MC Univ, Ctr Lysosomal &amp; Metab Dis, Med Ctr, Rotterdam, Netherlands; [Toscano, A.] Univ Messina, Dept Clin &amp; Expt Med, Messina, Italy; [Laforet, P.] Hop La Pitie Salpetriere, AP HP, Paris Est, Referral Ctr Neuromuscular Disorders, Paris, France; [Angelini, C.] Fdn S Camillo Hosp, IRCCS, Venice, Italy; [Lachmann, R. H.] Natl Hosp Neurol &amp; Neurosurg, Charles Dent Metab Unit, London, England; [Pascual Pascual, S. I.] Hosp Univ La Paz, Serv Neuropediat, Madrid, Spain; [Pascual Pascual, S. I.] Univ Autonoma Madrid, Dept Paediat, Madrid, Spain; [Roberts, M.] Salford Royal NHS Fdn Trust, Dept Neurol, Salford, Lancs, England; [Roesler, K.] Inselspital Bern, Univ Dept Neurol, Neuromuscular Ctr, Bern, Switzerland; [Stulnig, T.] Med Univ Vienna, Dept Med 3, Vienna, Austria; [van Doorn, P. A.] Erasmus MC Univ, Med Ctr, Dept Neurol, Rotterdam, Netherlands; [Van den Bergh, P. Y. K.] Univ Hosp St Luc, Neuromuscular Reference Ctr, Dept Neurol, Brussels, Belgium; [Vissing, J.] Univ Copenhagen, Rigshosp, Copenhagen Neuromuscular Ctr, Copenhagen, Denmark; [Schoser, B.] Ludwig Maximilians Univ Munchen, Friedrich Baur Inst, Munich, Germany</t>
  </si>
  <si>
    <t>van der Ploeg, AT (reprint author), Erasmus MC Univ, Ctr Lysosomal &amp; Metab Dis, Med Ctr, Rotterdam, Netherlands.</t>
  </si>
  <si>
    <t>JUN</t>
  </si>
  <si>
    <t>E31</t>
  </si>
  <si>
    <t>Giner, J; Esteban, I; Carceller, F; Saceda, J; Regojo, RM</t>
  </si>
  <si>
    <t>Spinal adrenal cortical adenoma associated with Beckwith-Wiedemann syndrome: case report and review of the literature</t>
  </si>
  <si>
    <t>CHILDS NERVOUS SYSTEM</t>
  </si>
  <si>
    <t>[Giner, Javier; Carceller, Fernando; Saceda, Javier] Univ Hosp La Paz, Dept Pediat Neurosurg, Paseo de La Castellana 261, Madrid 28043, Spain; [Esteban, Isabel; Regojo, R. M.] Univ Hosp La Paz, Dept Pathol, Madrid, Spain</t>
  </si>
  <si>
    <t>Giner, J (reprint author), Univ Hosp La Paz, Dept Pediat Neurosurg, Paseo de La Castellana 261, Madrid 28043, Spain.</t>
  </si>
  <si>
    <t>0256-7040</t>
  </si>
  <si>
    <t>Cerdan, S</t>
  </si>
  <si>
    <t>Twenty-seven Years of Cerebral Pyruvate Recycling</t>
  </si>
  <si>
    <t>NEUROCHEMICAL RESEARCH</t>
  </si>
  <si>
    <t>[Cerdan, Sebastian] UAM, CSIC, Inst Invest Biomed Alberto Sols, C Arturo Duperier 4, Madrid 28029, Spain</t>
  </si>
  <si>
    <t>Cerdan, S (reprint author), UAM, CSIC, Inst Invest Biomed Alberto Sols, C Arturo Duperier 4, Madrid 28029, Spain.</t>
  </si>
  <si>
    <t>0364-3190</t>
  </si>
  <si>
    <t>Cacheiro, P; Ordonez-Ugalde, A; Quintans, B; Pineiro-Hermida, S; Amigo, J; Garcia-Murias, M; Pascual-Pascual, SI; Grandas, F; Arpa, J; Carracedo, A; Sobrido, MJ</t>
  </si>
  <si>
    <t>Evaluating the Calling Performance of a Rare Disease NGS Panel for Single Nucleotide and Copy Number Variants</t>
  </si>
  <si>
    <t>MOLECULAR DIAGNOSIS &amp; THERAPY</t>
  </si>
  <si>
    <t>[Cacheiro, P.; Ordonez-Ugalde, A.; Quintans, B.; Pineiro-Hermida, S.; Garcia-Murias, M.; Sobrido, M. J.] Hosp Clin Santiago, Inst Invest Sanitaria Santiago IDIS, Neurogenet Grp, Level 2,Travesia Choupana S-N, Santiago De Compostela 15706, Spain; [Cacheiro, P.; Quintans, B.; Amigo, J.; Garcia-Murias, M.; Carracedo, A.; Sobrido, M. J.] CIBERER U711, Grp Med Xenom, Santiago De Compostela, Spain; [Amigo, J.] Fdn Publ Galega Med Xenom, Santiago De Compostela, Spain; [Pascual-Pascual, S. I.] Hosp Univ La Paz, Serv Neuropediat, Madrid, Spain; [Grandas, F.] Hosp Gen Gregorio Maranon, Inst Invest Sanitaria Gregorio Maranon, Unidad Trastornos Movimiento, Madrid, Spain; [Arpa, J.] Univ Autonoma Madrid, Hosp Univ La Paz, Serv Neurol, Madrid, Spain</t>
  </si>
  <si>
    <t>Sobrido, MJ (reprint author), Hosp Clin Santiago, Inst Invest Sanitaria Santiago IDIS, Neurogenet Grp, Level 2,Travesia Choupana S-N, Santiago De Compostela 15706, Spain.; Sobrido, MJ (reprint author), CIBERER U711, Grp Med Xenom, Santiago De Compostela, Spain.</t>
  </si>
  <si>
    <t>1177-1062</t>
  </si>
  <si>
    <t>Illan-Gala, I; Perez-Lucas, J; Martin-Montes, A; Manez-Miro, J; Arpa, J; Ruiz-Ares, G</t>
  </si>
  <si>
    <t>Long-term outcomes of adult chronic idiopathic hydrocephalus treated with a ventriculo-peritoneal shunt</t>
  </si>
  <si>
    <t>[Illan-Gala, I.; Perez-Lucas, J.; Martin-Montes, A.; Manez-Miro, J.; Arpa, J.; Ruiz-Ares, G.] Univ Autonoma Madrid, Hosp Univ La Paz, Inst Invest Sanitaria IdiPAZ, Serv Neurol, Madrid, Spain</t>
  </si>
  <si>
    <t>Illan-Gala, I (reprint author), Univ Autonoma Madrid, Hosp Univ La Paz, Inst Invest Sanitaria IdiPAZ, Serv Neurol, Madrid, Spain.</t>
  </si>
  <si>
    <t>MAY</t>
  </si>
  <si>
    <t>Rodriguez-Pardo, J; Lara-Lara, M; Sanz-Cuesta, BE; Fuentes, B; Diez-Tejedor, E</t>
  </si>
  <si>
    <t>Occipital Condyle Syndrome: A Red Flag for Malignancy. Comprehensive Literature Review and New Case Report</t>
  </si>
  <si>
    <t>HEADACHE</t>
  </si>
  <si>
    <t>[Rodriguez-Pardo, Jorge; Lara-Lara, Manuel; Sanz-Cuesta, Borja E.; Fuentes, Blanca; Diez-Tejedor, Exuperio] La Paz Univ Hosp, Madrid, Spain</t>
  </si>
  <si>
    <t>Rodriguez-Pardo, J (reprint author), La Paz Univ Hosp, Dept Neurol, 11th Floor,Paseo Castellana 261, Madrid 28046, Spain.</t>
  </si>
  <si>
    <t>0017-8748</t>
  </si>
  <si>
    <t>Herruzo, R; Vizcaino, MJ; Herruzo, I; Sanchez, M</t>
  </si>
  <si>
    <t>Surface Disinfectants for Burn Units Evaluated by a New Double Method, Using Microorganisms Recently Isolated From Patients, on a Surface Germ-Carrier Model</t>
  </si>
  <si>
    <t>JOURNAL OF BURN CARE &amp; RESEARCH</t>
  </si>
  <si>
    <t>[Herruzo, Rafael] Univ Autonoma Madrid, Fac Med, Catedrat Med Prevent &amp; Salud Publ, Madrid, Spain; [Vizcaino, Maria Jose] Univ Autonoma Madrid, Fac Med, Madrid, Spain; [Herruzo, Irene] Univ Francisco de Vitoria, Madrid, Spain; [Sanchez, Manuel] Hosp Univ La Paz, Jefe Secc Med Intens, Unidad Quemados Crit, Madrid, Spain</t>
  </si>
  <si>
    <t>Herruzo, R (reprint author), Univ Autonoma Madrid, Fac Med, Dept Prevent Med &amp; Publ Hlth &amp; Microbiol, C Arzobispo Morcillo 4, Madrid 28029, Spain.</t>
  </si>
  <si>
    <t>1559-047X</t>
  </si>
  <si>
    <t>E663</t>
  </si>
  <si>
    <t>E669</t>
  </si>
  <si>
    <t>Lopez-de-Uralde-Villanueva, I; Acuyo-Osorio, M; Prieto-Aldana, M; La Touche, R</t>
  </si>
  <si>
    <t>Reliability and minimal detectable change of a modified passive neck flexion test in patients with chronic nonspecific neck pain and asymptomatic subjects</t>
  </si>
  <si>
    <t>MUSCULOSKELETAL SCIENCE AND PRACTICE</t>
  </si>
  <si>
    <t>[Lopez-de-Uralde-Villanueva, Ibai; Acuyo-Osorio, Mario; La Touche, Roy] Univ Autonoma Madrid, Ctr Super Estudios Univ La Salle, Fac Hlth Sci, Dept Physiotherapy, Calle La Salle 10, Madrid 28023, Spain; [Lopez-de-Uralde-Villanueva, Ibai; Prieto-Aldana, Maria; La Touche, Roy] Univ Autonoma Madrid, Ctr Super Estudios Univ La Salle, Mot Brains Res Grp, Madrid, Spain; [Lopez-de-Uralde-Villanueva, Ibai; La Touche, Roy] Inst Neurosci &amp; Craniofacial Pain INDCRAN, Madrid, Spain; [Lopez-de-Uralde-Villanueva, Ibai; La Touche, Roy] Hosp La Paz Inst Hlth Res, IdiPAZ, Madrid, Spain; [Lopez-de-Uralde-Villanueva, Ibai] Univ Rey Juan Carlos, Escuela Int Doctorado, Fac Hlth Sci, Madrid, Spain</t>
  </si>
  <si>
    <t>Lopez-de-Uralde-Villanueva, I (reprint author), Univ Autonoma Madrid, Ctr Super Estudios Univ La Salle, Fac Hlth Sci, Dept Physiotherapy, Calle La Salle 10, Madrid 28023, Spain.</t>
  </si>
  <si>
    <t>2468-7812</t>
  </si>
  <si>
    <t>Gomez-Gonzalez, C; Esteban-Rodriguez, MI; Ruano, Y; Vallespin, E; Lapunzina, P; Martinez, P; Pascual, SI; Molano, J; Prior, C</t>
  </si>
  <si>
    <t>Molecular Diagnosis of Limb-girdle Muscular Dystrophy Type 2A by Next-generation Sequencing</t>
  </si>
  <si>
    <t>ANNALS OF INDIAN ACADEMY OF NEUROLOGY</t>
  </si>
  <si>
    <t>Letter</t>
  </si>
  <si>
    <t>[Gomez-Gonzalez, Clara; Vallespin, Elena; Lapunzina, Pablo; Martinez, Paloma; Molano, Jesus; Prior, Carmen] La Paz Univ Hosp, CIBERER, IdiPAZ, Dept Genet,INGEMM, Paseo Castellana 261, Madrid 28046, Spain; [Isabel Esteban-Rodriguez, Maria; Pascual, Samuel I.] La Paz Univ Hosp, Dept Anat Pathol, Madrid, Spain; [Ruano, Yolanda] Hosp 12 Octubre, Dept Anat Pathol, Madrid, Spain</t>
  </si>
  <si>
    <t>Prior, C (reprint author), La Paz Univ Hosp, CIBERER, IdiPAZ, Dept Genet,INGEMM, Paseo Castellana 261, Madrid 28046, Spain.</t>
  </si>
  <si>
    <t>0972-2327</t>
  </si>
  <si>
    <t>APR-JUN</t>
  </si>
  <si>
    <t>Martin-Pintado-Zugasti, A; Lopez-Lopez, A; Gutierrez, JLG; Pecos-Martin, D; Rodriguez-Fernandez, AL; Alguacil-Diego, IM; Gallego-Izquierdo, T; Fernandez-Carnero, J</t>
  </si>
  <si>
    <t>The Role of Psychological Factors in the Perception of Postneedling Soreness and the Influence of Postneedling Intervention</t>
  </si>
  <si>
    <t>PM&amp;R</t>
  </si>
  <si>
    <t>[Martin-Pintado-Zugasti, Aitor] San Pablo Univ, CEU, Dept Nursing &amp; Physiotherapy, Carretera Boadilla del Monte,Km 5,300, Madrid 28668, Spain; [Lopez-Lopez, Almudena; Gonzalez Gutierrez, Jose Luis] Univ Rey Juan Carlos Alcorcon, Dept Psychol, Madrid, Spain; [Pecos-Martin, Daniel; Gallego-Izquierdo, Tomas] Alcala de Henares Univ, Physiotherapy Dept, Physiotherapy &amp; Pain Grp, Sch Physiotherapy, Madrid, Spain; [Luis Rodriguez-Fernandez, Angel] San Pablo Univ, CEU, Dept Physiotherapy, Madrid, Spain; [Maria Alguacil-Diego, Isabel; Fernandez-Carnero, Josue] Rey Juan Carlos Univ, Dept Phys Therapy Occupat Therapy Rehabil &amp; Phys, Madrid, Spain; [Fernandez-Carnero, Josue] Hosp La Paz, IdiPAZ, Inst Hlth Res, Madrid, Spain; [Fernandez-Carnero, Josue] URJC Banco Santander, Grp Excelencia Investigadora, Grp Multidisciplinar Invest &amp; Tratamiento Dolor, Madrid, Spain</t>
  </si>
  <si>
    <t>Martin-Pintado-Zugasti, A (reprint author), San Pablo Univ, CEU, Dept Nursing &amp; Physiotherapy, Carretera Boadilla del Monte,Km 5,300, Madrid 28668, Spain.</t>
  </si>
  <si>
    <t>1934-1482</t>
  </si>
  <si>
    <t>Otero-Ortega, L; Laso-Garcia, F; Gomez-de Frutos, MD; Rodriguez-Frutos, B; Pascual-Guerra, J; Fuentes, B; Diez-Tejedor, E; Gutierrez-Fernandez, M</t>
  </si>
  <si>
    <t>White Matter Repair After Extracellular Vesicles Administration in an Experimental Animal Model of Subcortical Stroke</t>
  </si>
  <si>
    <t>[Diez-Tejedor, Exuperio; Gutierrez-Fernandez, Maria] Autonomous Univ Madrid, IdiPAZ Hlth Res Inst, La Paz Univ Hosp, Neurosci &amp; Cerebrovasc Res Lab,Dept Neurol,Neuros, Madrid, Spain; Autonomous Univ Madrid, IdiPAZ Hlth Res Inst, La Paz Univ Hosp, Stroke Ctr,Neurosci Area, Madrid, Spain</t>
  </si>
  <si>
    <t>Diez-Tejedor, E; Gutierrez-Fernandez, M (reprint author), Autonomous Univ Madrid, IdiPAZ Hlth Res Inst, La Paz Univ Hosp, Neurosci &amp; Cerebrovasc Res Lab,Dept Neurol,Neuros, Madrid, Spain.</t>
  </si>
  <si>
    <t>Delgado-Garcia, G; Estanol-Vidal, B; Gongora-Rivera, F; Diez-Tejedor, E</t>
  </si>
  <si>
    <t>Effectiveness of dexamethasone as an adjuvant in preemptive analgesia for postoperative pain in patients undergoing abdominal surgery</t>
  </si>
  <si>
    <t>GACETA MEDICA DE MEXICO</t>
  </si>
  <si>
    <t>[Delgado-Garcia, Guillermo; Gongora-Rivera, Fernando] Univ Autonoma Nuevo Leon, Hosp Univ Dr Jose Eleuterio Gonzalez, Dept Med Interna, Monterrey, NL, Mexico; [Estanol-Vidal, Bruno] Inst Nacl Ciencias Med &amp; Nutr Salvador Zubiran, Dept Neurol &amp; Psiquiatria, Lab Neurofisiol Clin, Mexico City, DF, Mexico; [Gongora-Rivera, Fernando] Univ Autonoma Nuevo Leon, Hosp Univ Dr Jose Eleuterio Gonzalez, Serv Neurol, Monterrey, NL, Mexico; [Diez-Tejedor, Exuperio] Univ Autonoma Madrid, Hosp Univ La Paz, Serv Neurol, Madrid, Spain; [Diez-Tejedor, Exuperio] Univ Autonoma Madrid, Hosp Univ La Paz, Ctr Ictus, Madrid, Spain</t>
  </si>
  <si>
    <t>Delgado-Garcia, G (reprint author), Hosp Univ Dr Jose Eleuterio Gonzalez, Dept Med Interna, Madero &amp; Gonzalitos S-N, Monterrey 64460, NL, Mexico.</t>
  </si>
  <si>
    <t>0016-3813</t>
  </si>
  <si>
    <t>MAR-APR</t>
  </si>
  <si>
    <t>Rodriguez-Pardo, J; Fuentes, B; de Lecinana, MA; Ximenez-Carrillo, A; Zapata-Wainberg, G; Alvarez-Fraga, J; Barriga, FJ; Castillo, L; Carneado-Ruiz, J; Diaz-Guzman, J; Egido-Herrero, J; Felipe, A; Fernandez-Ferro, J; Frade-Pardo, L; Garcia-Gallardo, A; Garcia-Pastor, A; Gil-Nunez, A; Gomez-Escalonilla, C; Guillan, M; Herrero-Infante, Y; Masjuan-Vallejo, J; Ortega-Casarrubios, MA; Vivancos-Mora, J; Diez-Tejedor, E</t>
  </si>
  <si>
    <t>The Direct Referral to Endovascular Center criteria: a proposal for pre-hospital evaluation of acute stroke in the Madrid Stroke Network</t>
  </si>
  <si>
    <t>[Rodriguez-Pardo, J.; Fuentes, B.; Alonso de Lecinana, M.; Alvarez-Fraga, J.; Frade-Pardo, L.; Garcia-Gallardo, A.; Herrero-Infante, Y.; Diez-Tejedor, E.] La Paz Univ Hosp, Dept Neurol, Madrid, Spain; [Ximenez-Carrillo, A.; Zapata-Wainberg, G.; Vivancos-Mora, J.] Princesa Univ Hosp, Dept Neurol, Madrid, Spain; [Barriga, F. J.; Castillo, L.] Alcorcon Univ Hosp Fdn, Dept Neurol, Madrid, Spain; [Carneado-Ruiz, J.] Puerta Hierro Majadahonda Univ Hosp, Dept Neurol, Madrid, Spain; [Diaz-Guzman, J.; Ortega-Casarrubios, M. A.] Octubre Univ Hosp 12, Dept Neurol, Madrid, Spain; [Egido-Herrero, J.; Gomez-Escalonilla, C.] San Carlos Univ Hosp, Dept Neurol, Madrid, Spain; [de Felipe, A.; Masjuan-Vallejo, J.] Ramon Cajal Univ Hosp, Dept Neurol, Madrid, Spain; [Guillan, M.] Rey Juan Carlos Univ Hosp, Dept Neurol, Madrid, Spain; [Garcia-Pastor, A.; Gil-Nunez, A.] Gregorio Maranon Univ Hosp, Dept Neurol, Madrid, Spain</t>
  </si>
  <si>
    <t>Fuentes, B (reprint author), Autonomous Univ Madrid, La Paz Univ Hosp, IdiPaz Hlth Res Inst, Dept Neurol, Paseo Castellana 261, Madrid 28046, Spain.</t>
  </si>
  <si>
    <t>MAR</t>
  </si>
  <si>
    <t>Munoz-Garcia, D; Lopez-de-Uralde-Villanueva, I; Beltran-Alacreu, H; La Touche, R; Fernandez-Carnero, J</t>
  </si>
  <si>
    <t>Patients with Concomitant Chronic Neck Pain and Myofascial Pain in Masticatory Muscles Have More Widespread Pain and Distal Hyperalgesia than Patients with Only Chronic Neck Pain</t>
  </si>
  <si>
    <t>[Munoz-Garcia, Daniel; Lopez-de-Uralde-Villanueva, Ibai; Beltran-Alacreu, Hector; La Touche, Roy] Univ Autonoma Madrid, Univ La Salle, Ctr Super Estudios, Dept Fisioterapia,Inst Neurociencias &amp; Ciencias M, E-28049 Madrid, Spain; [Munoz-Garcia, Daniel; Lopez-de-Uralde-Villanueva, Ibai; Beltran-Alacreu, Hector; La Touche, Roy; Fernandez-Carnero, Josue] Univ Autonoma Madrid, Univ La Salle, Ctr Super Estudios, Mot Brains Res Grp,Inst Neurociencias &amp; Ciencias, E-28049 Madrid, Spain; [Lopez-de-Uralde-Villanueva, Ibai; Beltran-Alacreu, Hector; La Touche, Roy; Fernandez-Carnero, Josue] Inst Neurosci &amp; Craniofacial Pain INDCRAN, Madrid, Spain; [Lopez-de-Uralde-Villanueva, Ibai; La Touche, Roy; Fernandez-Carnero, Josue] Hosp La Paz, Inst Hlth Res, IdiPAZ, Madrid, Spain; [Fernandez-Carnero, Josue] Univ Rey Juan Carlos, Dept Phys Therapy Occupat Therapy Rehabil &amp; Phys, Madrid, Spain</t>
  </si>
  <si>
    <t>Munoz-Garcia, D (reprint author), Univ Autonoma Madrid, Dept Fisioterapia, Ctr Super Estudios, Univ La Salle, Madrid 28023, Spain.</t>
  </si>
  <si>
    <t>Hernandez-Jimenez, E; Gutierrez-Fernandez, M; Cubillos-Zapata, C; Otero-Ortega, L; Rodriguez-Frutos, B; Toledano, V; Martinez-Sanchez, P; Fuentes, B; Varela-Serrano, A; Avendano-Ortiz, J; Blazquez, A; Mangas-Guijarro, MA; Diez-Tejedor, E; Lopez-Collazo, E</t>
  </si>
  <si>
    <t>Circulating Monocytes Exhibit an Endotoxin Tolerance Status after Acute Ischemic Stroke: Mitochondrial DNA as a Putative Explanation for Poststroke Infections</t>
  </si>
  <si>
    <t>JOURNAL OF IMMUNOLOGY</t>
  </si>
  <si>
    <t>[Hernandez-Jimenez, Enrique; Cubillos-Zapata, Carolina; Toledano, Victor; Lopez-Collazo, Eduardo] La Paz Univ Hosp, Hosp La Paz, Inst Hlth Res, Tumor Immunol Lab, Madrid 28046, Spain; [Hernandez-Jimenez, Enrique; Cubillos-Zapata, Carolina; Toledano, Victor; Varela-Serrano, Anibal; Avendano-Ortiz, Jose; Lopez-Collazo, Eduardo] La Paz Univ Hosp, Hosp La Paz, Inst Hlth Res, Innate Immun Grp, Madrid 28046, Spain; [Hernandez-Jimenez, Enrique; Cubillos-Zapata, Carolina; Toledano, Victor; Varela-Serrano, Anibal; Avendano-Ortiz, Jose; Lopez-Collazo, Eduardo] Ctr Biomed Res Resp Dis, Ctr Biomed Res Network, Madrid 28029, Spain; [Gutierrez-Fernandez, Maria; Otero-Ortega, Laura; Rodriguez-Frutos, Berta; Martinez-Sanchez, Patricia; Fuentes, Blanca; Angeles Mangas-Guijarro, Maria; Diez-Tejedor, Exuperio] La Paz Univ Hosp, IdiPAZ, Neurosci Area,Hlth Res Inst, Dept Neurol &amp; Stroke Ctr,Neurosci &amp; Cerebrovasc R, Madrid 28049, Spain; [Gutierrez-Fernandez, Maria; Otero-Ortega, Laura; Rodriguez-Frutos, Berta; Martinez-Sanchez, Patricia; Fuentes, Blanca; Angeles Mangas-Guijarro, Maria; Diez-Tejedor, Exuperio] Autonomous Univ Madrid, E-28049 Madrid, Spain; [Blazquez, Alberto] Univ Hosp 12 Octubre, Res Inst, Mitochondrial Dis Lab, Madrid 28041, Spain; [Blazquez, Alberto] Ctr Biomed Res Rare Dis, Madrid 28029, Spain</t>
  </si>
  <si>
    <t>Lopez-Collazo, E (reprint author), La Paz Univ Hosp, IdiPAZ, Paseo Castellana 261, Madrid 28046, Spain.</t>
  </si>
  <si>
    <t>0022-1767</t>
  </si>
  <si>
    <t>Lobo, CC; Morales, CR; Sanz, DR; Corbalan, IS; Romero, EAS; Carnero, JF; Lopez, DL</t>
  </si>
  <si>
    <t>Comparison of hand grip strength and upper limb pressure pain threshold between older adults with or without non-specific shoulder pain</t>
  </si>
  <si>
    <t>[Calvo Lobo, Cesar] Univ Autonoma Madrid, Ctr Super Estudios Univ La Salle, Inst Neurociencias &amp; Ciencias Movimiento, Physiotherapy Dept,Mot Brains Res Grp, Madrid, Spain; [Romero Morales, Carlos; Rodriguez Sanz, David] European Univ, Fac Hlth Exercise &amp; Sport, Physiotherapy Dept, Phys Therapy &amp; Hlth Sci Res Grp, Madrid, Spain; [Sanz Corbalan, Irene] Univ Complutense Madrid, Sch Nursing Physiotherapy &amp; Podiatry, Madrid, Spain; [Sanchez Romero, Eleuterio A.; Fernandez Carnero, Josue] Rey Juan Carlos Univ, Dept Phys Therapy Occupat Therapy Rehabil &amp; Phys, Madrid, Spain; [Fernandez Carnero, Josue] Univ Autonoma Madrid, Ctr Adv Studies Univ La Salle, Res Grp Movement &amp; Behav Sci &amp; Study Pain, Madrid, Spain; [Fernandez Carnero, Josue] La Paz Hosp Inst Hlth Res, IdiPAZ, Madrid, Spain; [Lopez Lopez, Daniel] Univ A Coruna, Fac Nursing &amp; Podiatry, Dept Hlth Sci, Res Hlth &amp; Podiatry Unit, Ferrol, A Coruna, Spain</t>
  </si>
  <si>
    <t>Lobo, CC (reprint author), Univ Autonoma Madrid, Ctr Super Estudios Univ La Salle, Inst Neurociencias &amp; Ciencias Movimiento, Physiotherapy Dept,Mot Brains Res Grp, Madrid, Spain.; Morales, CR; Sanz, DR (reprint author), European Univ, Fac Hlth Exercise &amp; Sport, Physiotherapy Dept, Phys Therapy &amp; Hlth Sci Res Grp, Madrid, Spain.; Corbalan, IS (reprint author), Univ Complutense Madrid, Sch Nursing Physiotherapy &amp; Podiatry, Madrid, Spain.; Romero, EAS; Carnero, JF (reprint author), Rey Juan Carlos Univ, Dept Phys Therapy Occupat Therapy Rehabil &amp; Phys, Madrid, Spain.; Carnero, JF (reprint author), Univ Autonoma Madrid, Ctr Adv Studies Univ La Salle, Res Grp Movement &amp; Behav Sci &amp; Study Pain, Madrid, Spain.; Carnero, JF (reprint author), La Paz Hosp Inst Hlth Res, IdiPAZ, Madrid, Spain.; Lopez, DL (reprint author), Univ A Coruna, Fac Nursing &amp; Podiatry, Dept Hlth Sci, Res Hlth &amp; Podiatry Unit, Ferrol, A Coruna, Spain.</t>
  </si>
  <si>
    <t>e2995</t>
  </si>
  <si>
    <t>Haro-Martinez, AM; Garcia-Concejero, VE; Lopez-Ramos, A; Mate-Arribas, E; Lopez-Tappero, J; Lubrini, G; Diez-Tejedor, E; Fuentes, B</t>
  </si>
  <si>
    <t>Adaptation of melodic intonation therapy to Spanish: a feasibility pilot study</t>
  </si>
  <si>
    <t>APHASIOLOGY</t>
  </si>
  <si>
    <t>[Maria Haro-Martinez, Ana] Autonomous Univ Madrid, Dept Med, Madrid, Spain; [Eugenia Garcia-Concejero, Victoria; Lopez-Ramos, Amparo; Mate-Arribas, Enedina; Lopez-Tappero, Jose] Autonomous Univ Madrid, La Paz Univ Hosp, IdiPAZ Hlth Res Inst, Phoniatr &amp; Speech Therapy Unit,Dept Rehabil, Madrid, Spain; [Lubrini, Genny; Diez-Tejedor, Exuperio; Fuentes, Blanca] Autonomous Univ Madrid, La Paz Univ Hosp, IdiPAZ Hlth Res Inst, Dept Neurol &amp; Stroke Ctr, Madrid, Spain</t>
  </si>
  <si>
    <t>Fuentes, B (reprint author), Autonomous Univ Madrid, La Paz Univ Hosp, IdiPAZ Hlth Res Inst, Dept Neurol &amp; Stroke Ctr, Madrid, Spain.</t>
  </si>
  <si>
    <t>0268-7038</t>
  </si>
  <si>
    <t>Lopez-De-Uralde-Villanueva, I; Notario-Perez, R; del Corral, T; Ramos-Diaz, B; Acuyo-Osorio, M; La Touche, R</t>
  </si>
  <si>
    <t>Functional limitations and associated psychological factors in military personnel with chronic nonspecific neck pain with higher levels of kinesiophobia</t>
  </si>
  <si>
    <t>WORK-A JOURNAL OF PREVENTION ASSESSMENT &amp; REHABILITATION</t>
  </si>
  <si>
    <t>[Lopez-de-Uralde-Villanueva, Ibai; del Corral, Tamara; Ramos-Diaz, Bernardo; Acuyo-Osorio, Mario; La Touche, Roy] Univ Autonoma Madrid, Univ La Salle, Ctr Super Estudios, Dept Fisioterapia, La Salle Campus Madrid,Calle la Salle 10, Madrid 2836, Spain; [Lopez-de-Uralde-Villanueva, Ibai; del Corral, Tamara; La Touche, Roy] Univ Autonoma Madrid, Univ La Salle, Ctr Super Estudios, Mot Brains Res Grp, Madrid, Spain; [Lopez-de-Uralde-Villanueva, Ibai; La Touche, Roy] Inst Neurociencia &amp; Dolor Craneofacial INDCRAN, Madrid, Spain; [Lopez-de-Uralde-Villanueva, Ibai; La Touche, Roy] Hosp La Paz, Inst Hlth Res IdiPAZ, Madrid, Spain; [Lopez-de-Uralde-Villanueva, Ibai; La Touche, Roy] Regimiento Artilleria Antiaerea 71, Acuartelamiento Artilleria Fuencarral Capitan Gui, Madrid, Spain</t>
  </si>
  <si>
    <t>Lopez-de-Uralde-Villanueva, I (reprint author), Univ Autonoma Madrid, Univ La Salle, Ctr Super Estudios, Dept Fisioterapia, La Salle Campus Madrid,Calle la Salle 10, Madrid 2836, Spain.</t>
  </si>
  <si>
    <t>1051-9815</t>
  </si>
  <si>
    <t>Calle, D; Yilmaz, D; Cerdan, S; Kocer, A</t>
  </si>
  <si>
    <t>Drug delivery from engineered organisms and nanocarriers as monitored by multimodal imaging technologies</t>
  </si>
  <si>
    <t>AIMS BIOENGINEERING</t>
  </si>
  <si>
    <t>[Calle, Daniel; Cerdan, Sebastian] Inst Invest Biomed Alberto Sols CSIC UAM, Madrid, Spain; [Yilmaz, Duygu; Kocer, Armagan] Univ Groningen, Univ Med Ctr Groningen, Dept Neurosci, Groningen, Netherlands</t>
  </si>
  <si>
    <t>Cerdan, S (reprint author), Inst Invest Biomed Alberto Sols CSIC UAM, Madrid, Spain.; Kocer, A (reprint author), Univ Groningen, Univ Med Ctr Groningen, Dept Neurosci, Groningen, Netherlands.</t>
  </si>
  <si>
    <t>2375-1495</t>
  </si>
  <si>
    <t>Pascual-Pascual, SI; Garcia-Romero, M</t>
  </si>
  <si>
    <t>Possible treatments for infantile spinal atrophy</t>
  </si>
  <si>
    <t>[Pascual-Pascual, Samuel I.; Garcia-Romero, Mar] Univ Autonoma Madrid, Hosp Univ La Paz, Serv Neurol Pediat, Madrid, Spain</t>
  </si>
  <si>
    <t>Pascual-Pascual, SI (reprint author), Hosp Univ La Paz, Serv Neurol Pediat, Paseo Castellana 261, E-28046 Madrid, Spain.</t>
  </si>
  <si>
    <t>S19</t>
  </si>
  <si>
    <t>S24</t>
  </si>
  <si>
    <t>Contreras, L; Rial, E; Cerdan, S; Satrustegui, J</t>
  </si>
  <si>
    <t>Uncoupling Protein 2 (UCP2) Function in the Brain as Revealed by the Cerebral Metabolism of (1-C-13)-Glucose</t>
  </si>
  <si>
    <t>[Contreras, Laura; Satrustegui, Jorgina] Univ Autonoma Madrid, CSIC, Ctr Biol Mol Severo Ochoa, Dept Mol Biol, C Nicolas Cabrera 1, E-28049 Madrid, Spain; [Contreras, Laura; Satrustegui, Jorgina] ISCIII, CIBER Enfermedades Raras, Madrid, Spain; [Contreras, Laura; Satrustegui, Jorgina] Univ Autonoma Madrid, IIS, FJD, E-28049 Madrid, Spain; [Rial, Eduardo] CSIC, Ctr Invest Biol, Dept Med Celular &amp; Mol, Madrid 28040, Spain; [Cerdan, Sebastian] UAM, CSIC, Inst Invest Biomed Alberto Sols, Lab Imaging &amp; Spect Magnet Resonance LISMAR, C Arturo Duperier 4, Madrid 28029, Spain</t>
  </si>
  <si>
    <t>Satrustegui, J (reprint author), Univ Autonoma Madrid, CSIC, Ctr Biol Mol Severo Ochoa, Dept Mol Biol, C Nicolas Cabrera 1, E-28049 Madrid, Spain.; Satrustegui, J (reprint author), ISCIII, CIBER Enfermedades Raras, Madrid, Spain.; Satrustegui, J (reprint author), Univ Autonoma Madrid, IIS, FJD, E-28049 Madrid, Spain.; Cerdan, S (reprint author), UAM, CSIC, Inst Invest Biomed Alberto Sols, Lab Imaging &amp; Spect Magnet Resonance LISMAR, C Arturo Duperier 4, Madrid 28029, Spain.</t>
  </si>
  <si>
    <t>JAN</t>
  </si>
  <si>
    <t>Tirado, AG; Jimenez-Rolando, B; Noval, S; Bermejo, AM</t>
  </si>
  <si>
    <t>Cortical Blindness in a Child Secondary to Mycoplasma pneumoniae Infection</t>
  </si>
  <si>
    <t>JOURNAL OF STROKE &amp; CEREBROVASCULAR DISEASES</t>
  </si>
  <si>
    <t>[Garcia Tirado, A.; Noval, S.] La Paz Univ Hosp, Dept Ophthalmol, Madrid, Spain; [Jimenez-Rolando, B.] Hosp Cent Cruz Roja San Jose &amp; Santa Adela, Dept Ophthalmol, Madrid, Spain; [Martinez Bermejo, A.] La Paz Univ Hosp, Dept Pediat Neurol, Madrid, Spain</t>
  </si>
  <si>
    <t>Tirado, AG (reprint author), C Barrilero 5,Puerta 2,2 B, Madrid 28007, Spain.</t>
  </si>
  <si>
    <t>1052-3057</t>
  </si>
  <si>
    <t>E12</t>
  </si>
  <si>
    <t>E13</t>
  </si>
  <si>
    <t>Lubrini, G; Lago, MR; Perianez, JA</t>
  </si>
  <si>
    <t>The contribution of depressive symptoms to slowness of information processing in relapsing remitting multiple sclerosis (vol 22, pg 1607, 2016)</t>
  </si>
  <si>
    <t>MULTIPLE SCLEROSIS JOURNAL</t>
  </si>
  <si>
    <t>Correction</t>
  </si>
  <si>
    <t>1352-4585</t>
  </si>
  <si>
    <t>NP1</t>
  </si>
  <si>
    <t>Mechanical thrombectomy for basilar artery thrombosis: a comparison of outcomes with anterior circulation occlusions.</t>
  </si>
  <si>
    <t>Alonso de Lecinana, Maria; Kawiorski, Michal M; Ximenez-Carrillo, Alvaro; Cruz-Culebras, Antonio; Garcia-Pastor, Andres; Martinez-Sanchez, Patricia; Fernandez-Prieto, Andres; Caniego, Jose Luis; Mendez, Jose Carlos; Zapata-Wainberg, Gustavo; De Felipe-Mimbrera, Alicia; Diaz-Otero, Fernando; Ruiz-Ares, Gerardo; Frutos, Remedios; Barcena-Ruiz, Eduardo; Fandino, Eduardo; Marin, Begona; Vivancos, Jose; Masjuan, Jaime; Gil-Nunez, Antonio; Diez-Tejedor, Exuperio; Fuentes, Blanca</t>
  </si>
  <si>
    <t>Journal of neurointerventional surgery</t>
  </si>
  <si>
    <t>1173-1178</t>
  </si>
  <si>
    <t>2017 Dec (Epub 2016 Dec 20)</t>
  </si>
  <si>
    <t>La Paz University Hospital, IdiPAZ, Universidad Autonoma de Madrid, Madrid, Spain.</t>
  </si>
  <si>
    <t>Antidiabetic drugs for stroke prevention in patients with type-2 diabetes. The neurologist's point of view.</t>
  </si>
  <si>
    <t>Fuentes, Blanca</t>
  </si>
  <si>
    <t>Medicina clinica</t>
  </si>
  <si>
    <t>2017 Oct 30 (Epub 2017 Oct 30)</t>
  </si>
  <si>
    <t>Servicio de Neurologia y Centro de Ictus, Hospital Universitario La Paz, Universidad Autonoma de Madrid, IdiPAZ, Madrid, Espana. Electronic address: blanca.fuentes@salud.madrid.org.</t>
  </si>
  <si>
    <t>1578-8989</t>
  </si>
  <si>
    <t>Publisher</t>
  </si>
  <si>
    <t>New ways of surgical hand preparation with chlorhexidine soap or povidone iodine, in order to increase their immediate and residual effects, as a safe alternative to use of alcohol solutions.</t>
  </si>
  <si>
    <t>Herruzo, Rafael; Vizcaino, Maria Jose; Yela, Ruben</t>
  </si>
  <si>
    <t>2017 Oct 28 (Epub 2017 Oct 28)</t>
  </si>
  <si>
    <t>Catedratico de Medicina Preventiva y Salud Publica, Facultad de Medicina, Universidad Autonoma de Madrid. Electronic address: rafael.herruzo@uam.es.</t>
  </si>
  <si>
    <t>1532-2939</t>
  </si>
  <si>
    <t>Effectiveness of a Home-Based Active Video Game Programme in Young Cystic Fibrosis Patients.</t>
  </si>
  <si>
    <t>Del Corral, Tamara; Cebria I Iranzo, Maria Angels; Lopez-de-Uralde-Villanueva, Ibai; Martinez-Alejos, Roberto; Blanco, Isabel; Vilaro, Jordi</t>
  </si>
  <si>
    <t>Respiration; international review of thoracic diseases</t>
  </si>
  <si>
    <t>2017 Oct 19 (Epub 2017 Oct 19)</t>
  </si>
  <si>
    <t>Departamento de Fisioterapia, Motion in Brains Research Group, Centro Superior de Estudios Universitarios La Salle, Universidad Autonoma de Madrid, Madrid, Spain.</t>
  </si>
  <si>
    <t>1423-0356</t>
  </si>
  <si>
    <t>Hypoalgesic effects of three different manual therapy techniques on cervical spine and psychological interaction: A randomized clinical trial.</t>
  </si>
  <si>
    <t>Alonso-Perez, Jose Luis; Lopez-Lopez, Almudena; La Touche, Roy; Lerma-Lara, Sergio; Suarez, Emilio; Rojas, Javier; Bishop, Mark D; Villafane, Jorge Hugo; Fernandez-Carnero, Josue</t>
  </si>
  <si>
    <t>Journal of bodywork and movement therapies</t>
  </si>
  <si>
    <t>798-803</t>
  </si>
  <si>
    <t>2017 Oct (Epub 2016 Dec 22)</t>
  </si>
  <si>
    <t>Department of Physiotherapy, Universidad Europea de Madrid, Spain. Electronic address: jolualpe79@hotmail.com.</t>
  </si>
  <si>
    <t>1532-9283</t>
  </si>
  <si>
    <t>United States</t>
  </si>
  <si>
    <t>Automated Evaluation of Choroidal Thickness and Minimum Rim Width Thickness in Nonarteritic Anterior Ischemic Optic Neuropathy.</t>
  </si>
  <si>
    <t>Perez-Sarriegui, Ane; Munoz-Negrete, Francisco J; Noval, Susana; De Juan, Victoria; Rebolleda, Gema</t>
  </si>
  <si>
    <t>Journal of neuro-ophthalmology : the official journal of the North American Neuro-Ophthalmology Society</t>
  </si>
  <si>
    <t>2017 Sep 06 (Epub 2017 Sep 06)</t>
  </si>
  <si>
    <t>Department of Ophthalmology (AP-S, FJM-N, VDJ, GR), Hospital Universitario Ramon y Cajal, Madrid, Spain; IRYCIS (FJM-N, GR), Hospital Universitario Ramon y Cajal, Madrid, Spain; Department of Ophthalmology (SN), Hospital Universitario La Paz, Madrid, Spain; and IdiPAZ (SN), Hospital Universitario La Paz, Madrid, Spain.</t>
  </si>
  <si>
    <t>1536-5166</t>
  </si>
  <si>
    <t>Effects of Adult Female Rat Androgenization on Brain Morphology and Metabolomic Profile.</t>
  </si>
  <si>
    <t>Perez-Laso, Carmen; Cerdan, Sebastian; Junque, Carme; Gomez, Angel; Ortega, Esperanza; Mora, Mireia; Avendano, Carlos; Gomez-Gil, Esther; Del Cerro, Maria Cruz Rodriguez; Guillamon, Antonio</t>
  </si>
  <si>
    <t>Cerebral cortex (New York, N.Y. : 1991)</t>
  </si>
  <si>
    <t>2017 Jul 06 (Epub 2017 Jul 06)</t>
  </si>
  <si>
    <t>Departamento de Psicobiologia, Facultad de Psicologia, Universidad Nacional de Educacion a Distancia, 28040 Madrid, Spain.</t>
  </si>
  <si>
    <t>1460-2199</t>
  </si>
  <si>
    <t>Reduction of cervical and respiratory muscle strength in patients with chronic nonspecific neck pain and having moderate to severe disability.</t>
  </si>
  <si>
    <t>Lopez-de-Uralde-Villanueva, Ibai; Sollano-Vallez, Ernesto; Del Corral, Tamara</t>
  </si>
  <si>
    <t>Disability and rehabilitation</t>
  </si>
  <si>
    <t>2017 Jun 11 (Epub 2017 Jun 11)</t>
  </si>
  <si>
    <t>a Departamento de Fisioterapia , Centro Superior de Estudios Universitarios La Salle, Universidad Autonoma de Madrid , Madrid , Spain.</t>
  </si>
  <si>
    <t>1464-5165</t>
  </si>
  <si>
    <t>Evidence for Central Sensitization in Patients with Temporomandibular Disorders: A Systematic Review and Meta-analysis of Observational Studies.</t>
  </si>
  <si>
    <t>La Touche, Roy; Paris-Alemany, Alba; Hidalgo-Perez, Amanda; Lopez-de-Uralde-Villanueva, Ibai; Angulo-Diaz-Parreno, Santiago; Munoz-Garcia, Daniel</t>
  </si>
  <si>
    <t>Pain practice : the official journal of World Institute of Pain</t>
  </si>
  <si>
    <t>2017 May 29 (Epub 2017 May 29)</t>
  </si>
  <si>
    <t>Department of Physiotherapy, Centro Superior de Estudios Universitarios La Salle, Universidad Autonoma de Madrid, Madrid, Spain.</t>
  </si>
  <si>
    <t>1533-2500</t>
  </si>
  <si>
    <t>Brain disease, connectivity, plasticity and cognitive therapy: A neurological view of mental disorders.</t>
  </si>
  <si>
    <t>Lubrini, G; Martin-Montes, A; Diez-Ascaso, O; Diez-Tejedor, E</t>
  </si>
  <si>
    <t>Neurologia (Barcelona, Spain)</t>
  </si>
  <si>
    <t>2017 Apr 25 (Epub 2017 Apr 25)</t>
  </si>
  <si>
    <t>Servicio de Neurologia, Centro de Ictus, Hospital Universitario La Paz, Universidad Autonoma de Madrid, Area de Neurociencias, Instituto de Investigacion IdiPAZ, Madrid, Espana.</t>
  </si>
  <si>
    <t>An exception to the rule "no association between antibiotic resistance and decreased disinfectant microbicidal efficacy": Orthophthalaldehyde (OPA) and Pseudomonas aeruginosa isolated from ICU and paraplegic patients.</t>
  </si>
  <si>
    <t>Herruzo, R; Vizcaino, M J; Herruzo, I</t>
  </si>
  <si>
    <t>Journal of preventive medicine and hygiene</t>
  </si>
  <si>
    <t>E42-E47</t>
  </si>
  <si>
    <t>2017 Mar</t>
  </si>
  <si>
    <t>Department of Preventive Medicine, School of Medicine. Madrid Autonomous University, Madrid, Spain.</t>
  </si>
  <si>
    <t>1121-2233</t>
  </si>
  <si>
    <t>Microbial competition in environmental nosocomial reservoirs and diffusion capacity of OXA48-Klebsiella pneumoniae: potential impact on patients and possible control methods.</t>
  </si>
  <si>
    <t>Herruzo, R; Ruiz, G; Vizcaino, M J; Rivas, L; Perez-Blanco, V; Sanchez, M</t>
  </si>
  <si>
    <t>E34-E41</t>
  </si>
  <si>
    <t>Departamento de Medicina Preventiva y Salud Publica y Microbiologia, UAM, Madrid.</t>
  </si>
  <si>
    <t>Exosomes promote restoration after an experimental animal model of intracerebral hemorrhage.</t>
  </si>
  <si>
    <t>Otero-Ortega, Laura; Gomez de Frutos, Mari Carmen; Laso-Garcia, Fernando; Rodriguez-Frutos, Berta; Medina-Gutierrez, Esperanza; Lopez, Juan Antonio; Vazquez, Jesus; Diez-Tejedor, Exuperio; Gutierrez-Fernandez, Maria</t>
  </si>
  <si>
    <t>Journal of cerebral blood flow and metabolism : official journal of the International Society of Cerebral Blood Flow and Metabolism</t>
  </si>
  <si>
    <t>271678X17708917</t>
  </si>
  <si>
    <t>2017 Jan 01 (Epub 2017 Jan 01)</t>
  </si>
  <si>
    <t>1 Department of Neurology and Stroke Center, Neuroscience and Cerebrovascular Research Laboratory, La Paz University Hospital, Neuroscience Area of IdiPAZ Health Research Institute, Autonomous University of Madrid, Madrid, Spain.</t>
  </si>
  <si>
    <t>1559-7016</t>
  </si>
  <si>
    <t>Nayernia, Z; Colaianna, M; Robledinos-Anton, N; Gutzwiller, E; Sloan-Bena, F; Stathaki, E; Hibaoui, Y; Cuadrado, A; Hescheler, J; Stasia, MJ; Saric, T; Jaquet, V; Krause, KH</t>
  </si>
  <si>
    <t>Decreased neural precursor cell pool in NADPH oxidase 2-deficiency: From mouse brain to neural differentiation of patient derived iPSC</t>
  </si>
  <si>
    <t>REDOX BIOLOGY</t>
  </si>
  <si>
    <t>[Nayernia, Zeynab; Colaianna, Marilena; Gutzwiller, Eveline; Jaquet, Vincent; Krause, Karl-Heinz] Univ Geneva, Dept Pathol &amp; Immunol, Med Sch, 1 Rue Michel Servet, CH-1211 Geneva, Switzerland; [Hibaoui, Yousef] Univ Geneva, Dept Genet Med &amp; Dev, Med Sch, 1 Rue Michel Servet, CH-1211 Geneva, Switzerland; [Robledinos-Anton, Natalia; Hescheler, Juergen; Saric, Tomo] Univ Cologne, Inst Neurophysiol, Med Fac, Ctr Physiol &amp; Pathophysiol, D-50931 Cologne, Germany; [Stasia, Marie-Jose] Univ Grenoble Alpes, Tech Ingn Med &amp; Complexite Grenoble, F-38000 Grenoble, France; [Cuadrado, Antonio] Autonomous Univ Madrid UAM, Fac Med, Inst Invest Biomed Alberto Sols, Ctr Invest Biomed Red Enfermedades Neurodegenerat, Madrid, Spain; [Sloan-Bena, Frederique; Stathaki, Elisavet] HUG, Labs Cytogenet Consatut, Serv Med Genet, Geneva, Switzerland</t>
  </si>
  <si>
    <t>Krause, KH (reprint author), Univ Geneva, Dept Pathol &amp; Immunol, Med Sch, 1 Rue Michel Servet, CH-1211 Geneva, Switzerland.; Krause, KH (reprint author), Ctr Med Univ Geneva, Dept Pathol &amp; Immunol, 1 Rue Michel Servet, CH-1211 Geneva 4, Switzerland.</t>
  </si>
  <si>
    <t>2213-2317</t>
  </si>
  <si>
    <t>Egea, J; Fabregat, I; Frapart, YM; Ghezzi, P; Gorlach, A; Kietzmann, T; Kubaichuk, K; Knaus, UG; Lopez, MG; Olaso-Gonzalez, G; Petry, A; Schulz, R; Vinal, J; Winyard, P; Abbas, K; Ademowo, OS; Afonso, CB; Andreadou, I; Antelmann, H; Antunes, F; Aslan, M; Bachschmid, MM; Barbosa, RM; Belousov, V; Berndt, C; Bernlohr, D; Bertran, E; Bindoli, A; Bottari, SP; Brito, PM; Carrara, G; Casas, AI; Chatzi, A; Chondrogianni, N; Conrad, M; Cooke, MS; Costa, JG; Cuadrado, A; Dang, PMC; De Smet, B; Butuner, BD; Dias, IHK; Dunn, JD; Edson, AJ; El Assar, M; El-Benna, J; Ferdinandy, P; Fernandes, AS; Fladmark, KE; Forstermann, U; Giniatullin, R; Giricz, Z; Gorbe, A; Griffiths, H; Hampl, V; Hanf, A; Herget, J; Hernansanz-Agustin, P; Hillion, M; Huang, JJ; Ilikay, S; Jansen-Durr, P; Jaquet, V; Joles, JA; Kalyanaraman, B; Kaminskyy, D; Karbaschi, M; Kleanthous, M; Klotz, LO; Korac, B; Korkmaz, KS; Koziel, R; Kracun, D; Krause, KH; Kren, V; Krieg, T; Laranjinha, J; Lazou, A; Li, HG; Martinez-Ruiz, A; Matsui, R; McBean, GJ; Meredith, SP; Messens, J; Miguel, V; Mikhed, Y; Milisav, I; Milkovic, L; Miranda-Vizuete, A; Mojovic, M; Monsalve, M; Mouthuy, PA; Mulvey, J; Munzel, T; Muzykantov, V; Nguyen, ITN; Oelze, M; Oliveira, NG; Palmeira, CM; Papaevgeniou, N; Pavicevic, A; Pedre, B; Peyrot, F; Phylactides, M; Pircalabioru, GG; Pitt, AR; Poulsen, HE; Prieto, I; Rigobello, MP; Robledinos-Anton, N; Rodriguez-Manas, L; Rolo, AP; Rousset, F; Ruskovska, T; Saraiva, N; Sasson, S; Schroder, K; Semen, K; Seredenina, T; Shakirzyanova, A; Smith, GL; Soldati, T; Sousa, BC; Spickett, CM; Stancic, A; Stasia, MJ; Steinbrenner, H; Stepanic, V; Steven, S; Tokatlidis, K; Tuncay, E; Turan, B; Ursini, F; Vacek, J; Vajnerova, O; Valentova, K; Van Breusegem, F; Varisli, L; Veal, EA; Yalcin, AS; Yelisyeyeva, O; Zarkovic, N; Zatloukalova, M; Zielonka, J; Touyz, RM; Papapetropoulos, A; Grune, T; Lamas, S; Schmidt, HHHW; Di Lisa, F; Daiber, A</t>
  </si>
  <si>
    <t>European contribution to the study of ROS: A summary of the findings and prospects for the future from the COST action BM1203 (EU-ROS)</t>
  </si>
  <si>
    <t>[Egea, Javier; Lopez, Manuela G.] Univ Autonoma Madrid, Sch Med, Dept Pharmacol, Inst Teofilo Hernando, Madrid, Spain; [Fabregat, Isabel; Bertran, Esther] Bellvitge Biomed Res Inst IDIBELL, Barcelona, Spain; [Fabregat, Isabel; Bertran, Esther] UB, Barcelona, Spain; [Frapart, Yves M.; Abbas, Kahina; Peyrot, Fabienne] Paris Descartes Univ, UMR CNRS 8601, LCBPT, Sorbonne Paris Cite, Paris, France; [Ghezzi, Pietro] Brighton &amp; Sussex Med Sch, Brighton, E Sussex, England; [Gorlach, Agnes; Petry, Andreas; Kracun, Damir] Tech Univ Munich, German Heart Ctr Munich, Expt &amp; Mol Pediat Cardiol, Munich, Germany; [Gorlach, Agnes] Partner Site Munich Heart Alliance, DZHK German Ctr Cardiovasc Res, Munich, Germany; [Kietzmann, Thomas; Kubaichuk, Kateryna] Univ Oulu, Fac Biochem &amp; Mol Med, Oulu, Finland; [Kietzmann, Thomas; Kubaichuk, Kateryna] Univ Oulu, Bioctr Oulu, Oulu, Finland; [Knaus, Ulla G.] Univ Coll Dublin, Conway Inst, Sch Med, Dublin, Ireland; [Olaso-Gonzalez, Gloria; Vinal, Jose] Univ Valencia, Dept Physiol, Valencia, Spain; [Schulz, Rainer] JLU Giessen, Inst Physiol, Giessen, Germany; [Winyard, Paul] Univ Exeter, Med Sch, St Lukes Campus, Exeter EX1 2LU, Devon, England; [Ademowo, Opeyemi S.; Dias, Irundika H. K.; Griffiths, Helen; Spickett, Corinne M.] Aston Univ, Life &amp; Hlth Sci, Birmingham B4 7ET, W Midlands, England; [Ademowo, Opeyemi S.; Dias, Irundika H. K.; Griffiths, Helen; Spickett, Corinne M.] Aston Univ, Aston Res Ctr Hlth Ageing, Birmingham B4 7ET, W Midlands, England; [Afonso, Catarina B.; Meredith, Stuart P.; Pitt, Andrew R.; Sousa, Bebiana C.] Aston Univ, Sch Life &amp; Hlth Sci, Birmingham B47ET, W Midlands, England; [Andreadou, Ioanna] Univ Athens, Lab Pharmacol, Fac Pharm, Athens, Greece; [Antelmann, Haike; Hillion, Melanie] Free Univ Berlin, Inst Biol Microbiol, Berlin, Germany; [Fernandes, Ana S.] Dept Quim &amp; Bioquim, Lisbon, Portugal; [Antunes, Fernando] Ctr Quim &amp; Bioquim, Fac Ciencias, Lisbon, Portugal; [Aslan, Mutay] Akdeniz Univ, Dept Med Biochem, Fac Med, Antalya, Turkey; [Bachschmid, Markus M.; Matsui, Reiko] Boston Univ, Sch Med, Vasc Biol Sect &amp; Whitaker Cardiovasc Inst, Boston, MA 02118 USA; [Barbosa, Rui M.; Laranjinha, Joao] Univ Coimbra, Ctr Neurosci &amp; Cell Biol, Coimbra, Portugal; [Barbosa, Rui M.; Laranjinha, Joao] Univ Coimbra, Fac Pharm, Coimbra, Portugal; [Belousov, Vsevolod] Shemyakin Ovchinnikov Inst Bioorgan Chem, Mol Technol Lab, Miklukho Maklaya 16-10, Moscow 117997, Russia; [Berndt, Carsten] Heinrich Heine Univ, Med Fac, Dept Neurol, Dusseldorf, Germany; [Bernlohr, David] Univ Minnesota Twin Cities, Dept Biochem, Mol Biol &amp; Biophys, Minneapolis, MN USA; [Bindoli, Alberto] Inst Neurosci CNR, Padua, Italy; [Bottari, Serge P.] Grenoble Alpes Univ, INSERM U1029, CNRS UMR 5309, Inst Adv Biosci,GETI, Grenoble, France; [Bottari, Serge P.] CHU Grenoble, Radioanal Lab, Grenoble, France; [Brito, Paula M.; Costa, Joao G.; Oliveira, Nuno G.] Univ Lisbon, Res Inst Med iMed ULisboa, Fac Pharm, Lisbon, Portugal; [Brito, Paula M.] Univ Beira Interior, Fac Ciencias Saude, Covilha, Portugal; [Carrara, Guia; Smith, Geoffrey L.] Univ Cambridge, Dept Pathol, Cambridge, England; [Casas, Ana I.; Schmidt, Harald H. H. W.] Maastricht Univ, Cardiovasc Res Inst Maastricht CARIM, Dept Pharmacol &amp; Personalized Med, Maastricht, Netherlands; [Chatzi, Afroditi; Tokatlidis, Kostas] Univ Glasgow, Coll Med Vet &amp; Life Sci, Inst Mol Cell &amp; Syst Biol, Univ Ave, Glasgow, Lanark, Scotland; [Chondrogianni, Niki; Papaevgeniou, Nikoletta] Natl Hellen Res Fdn, Inst Biol Med Chem &amp; Biotechnol, 48 Vas Constantinou Ave, Athens 11635, Greece; [Conrad, Marcus] Helmholtz Ctr Munich, Inst Dev Genet, Nettherberg, Germany; [Cooke, Marcus S.; Karbaschi, Mahsa] Florida Int Univ, Dept Environm &amp; Occupat Hlth, Oxidat Stress Grp, Miami, FL 33199 USA; [Costa, Joao G.; Fernandes, Ana S.; Saraiva, Nuno] Univ Lusofona, CBIOS, Res Ctr Biosci &amp; Hlth Technol, Lisbon, Portugal; [Cuadrado, Antonio; Robledinos-Anton, Natalia] Autonomous Univ Madrid, Ctr Invest Biomed Red Enfermedades Neurodegenerat, Dept Biochem,Fac Med, Inst Invest Biomed Alberto Sols UAM CSIC,Inst Inv, Madrid, Spain; [Dang, Pham My-Chan; El-Benna, Jamel] Univ Paris Diderot, Fac Med Xavier Bichat, Ctr Rech Inflammat,CNRS ERL8252, Sorbonne Paris Cite,Lab Excellence Inflamex,INSER, Paris, France; [De Smet, Barbara; Huang, Jingjing; Van Breusegem, Frank] VIB, Dept Plant Syst Biol, B-9052 Ghent, Belgium; [Butuner, Bilge Debelec] Ege Univ, Dept Pharmaceut Biotechnol, Fac Pharm, TR-35100 Izmir, Turkey; [Dunn, Joe Dan; Soldati, Thierry] Univ Geneva, Dept Biochem, Sci 2, 30 Quai Ernest Ansermet, CH-1211 Geneva 4, Switzerland; [Edson, Amanda J.; Fladmark, Kari E.] Univ Bergen, Dept Mol Biol, Bergen, Norway; [El Assar, Mariam; Rodriguez-Manas, Leocadio] Univ Getafe, Fdn Invest Biomed Hosp, Getafe, Spain; [Ferdinandy, Peter; Giricz, Zoltan; Gorbe, Aniko] Semmelweis Univ, Med Fac, Dept Pharmacol &amp; Phartnacotherapy, Budapest, Hungary; [Forstermann, Ulrich; Li, Huige] Johannes Gutenberg Univ Mainz, Dept Pharmacol, Med Ctr, Mainz, Germany; [Giniatullin, Rashid; Shakirzyanova, Anastasia] Univ Eastern Finland, AI Virtanen Inst Mol Sci, Kuopio, Finland; [Griffiths, Helen] Univ Surrey, Fac Hlth &amp; Med Sci, Guildford GU2 7XH, Surrey, England; [Hampl, Vaclav; Herget, Jan; Vajnerova, Olga] Charles Univ Prague, Dept Physiol, Fac Med 2, Prague, Czech Republic; [Hanf, Alina; Mikhed, Yuliya; Munzel, Thomas; Oelze, Matthias; Steven, Sebastian; Daiber, Andreas] Univ Med Ctr Mainz, Ctr Cardiol, Mol Cardiol, Cardiol 1, Mainz, Germany; [Hernansanz-Agustin, Pablo; Martinez-Ruiz, Antonio] Hosp Univ La Princesa, Inst Invest Sanitaria Princesa IIS IP, Serv Immunol, Madrid, Spain; [Hernansanz-Agustin, Pablo] UAM, Fac Med, Dept Bioquim, Madrid, Spain; [Hernansanz-Agustin, Pablo] Inst Invest Biomed Alberto Sols, Madrid, Spain; [De Smet, Barbara; Huang, Jingjing; Messens, Joris; Pedre, Brandan] VIB, Struct Biol Res Ctr, B-1050 Brussels, Belgium; [Ilikay, Serap; Varisli, Lokman] Harran Univ, Arts &amp; Sci Fac, Dept Biol, Canc Biol Lab, Osmanbey Campus, Sanliurfa, Turkey; [Jansen-Durr, Pidder; Koziel, Rafal] Univ Innsbruck, Inst Biomed Aging Res, Innsbruck, Austria; [Jaquet, Vincent; Krause, Karl-Heinz; Rousset, Francis; Seredenina, Tamara] Ctr Med Univ Geneva, Dept Pathol &amp; Immunol, Geneva, Switzerland; [Joles, Jaap A.; Nguyen, Isabel T. N.] Univ Med Ctr Utrecht, Dept Nephrol &amp; Hypertens, Utrecht, Netherlands; [Kalyanaraman, Balaraman; Zielonka, Jacek] Med Coll Wisconsin, Milwaukee, WI 53226 USA; [Kaminskyy, Danylo; Semen, Khrystyna; Yelisyeyeva, Olha] Danylo Halytsky Lviv Natl Med Univ, Lvov, Ukraine; [Kleanthous, Marina; Phylactides, Marios] Cyprus Inst Neurol &amp; Genet, Mol Genet Thalassaemia Dept, Nicosia, Cyprus; [Klotz, Lars-Oliver; Steinbrenner, Holger] Friedrich Schiller Univ, Inst Nutr, Dept Nutrigenom, Jena, Germany; [Korac, Bato; Stancic, Ana] Univ Belgrade, Inst Biol Res Sinisa Stankov, Belgrade, Serbia; [Korac, Bato; Stancic, Ana] Univ Belgrade, Fac Biol, Belgrade, Serbia; [Sami Korkmaz, Kemal] Ege Univ, Dept Bioengn, Canc Biol Lab, Fac Engn, TR-35100 Izmir, Turkey; [Kren, Vladimir; Valentova, Katerina] Czech Acad Sci, Inst Microbiol, Lab Biotransformat, Videnska 1083, CZ-14220 Prague, Czech Republic; [Krieg, Thomas; Mulvey, John] Univ Cambridge, Dept Med, Cambridge, England; [Lazou, Antigone] Aristotle Univ Thessaloniki, Sch Biol, Thessaloniki 54124, Greece; [Martinez-Ruiz, Antonio] Ctr Invest Biomed Red Enferrnedades Cardiovasc CI, Madrid, Spain; [McBean, Gethin J.] Univ Coll Dublin, Conway Inst, Sch Biomol &amp; Biomed Sci, Dublin, Ireland; [Miguel, Veronica; Lamas, Santiago] Ctr Biol Mol Severo Ochoa CSIC UAM, Madrid, Spain; [Milisav, Irina] Univ Ljubljana, Inst Pathophysiol, Fac Med, Ljubljana, Slovenia; [Milisav, Irina] Univ Ljubljana, Fac Hlth Sci, Ljubljana, Slovenia; [Milkovic, Lidija; Stepanic, Visnja] Rudjer Boskovic Inst, Div Mol Med, Zagreb, Croatia; [Miranda-Vizuete, Antonio] Univ Seville, CSIC, Hosp Univ Virgen Rocio, Inst Biomed Sevilla, Seville, Spain; [Mojovic, Milos; Pavicevic, Aleksandra] Univ Belgrade, Fac Phys Chem, Studentski Trg 12-16, Belgrade 11000, Serbia; [Monsalve, Maria; Prieto, Ignacio] UAM, Inst Invest Biomed Alberto Sols, CSIC, Madrid, Spain; [Mouthuy, Pierre-Alexis; Zarkovic, Neven] Rudjer Boskovic Inst, Lab Oxidat Stress, Bijenicka 54, Zagreb 10000, Croatia; [Muzykantov, Vladimir] Univ Penn, Ctr Targeted Therapeut &amp; Translat Nanomed, ITMAT CTSA Translat Res Ctr, Dept Pharmacol,Perelman Sch Med, Philadelphia, PA 19104 USA; [Palmeira, Carlos M.; Rolo, Anabela P.] Univ Coimbra, Ctr Neurosci &amp; Cell Biol, Coimbra, Portugal; [Peyrot, Fabienne] Paris Sorbonne Univ, ESPE Paris, Paris, France; [Pircalabioru, Gratiela G.] Univ Bucharest, Res Inst, Bucharest, Romania; [Poulsen, Henrik E.] Univ Hosp Copenhagen, Rigshosp, Lab Clin Pharmacol, Copenhagen, Denmark; [Pia Rigobello, Maria] Univ Padua, Dept Biomed Sci, Via Ugo Bassi 58-B, I-35131 Padua, Italy; [Rodriguez-Manas, Leocadio] Hosp Univ Getafe, Serv Geriatria, Getafe, Spain; [Ruskovska, Tatjana] Goce Delcev Univ, Fac Med Sci, Stip, Macedonia; [Sasson, Shlomo] Hebrew Univ Jerusalem, Fac Med, Diabet Res Unit, Sect Pharmacol,Inst Drug Res, Jerusalem, Israel; [Schroeder, Katrin] Goethe Univ, Inst Cardiovasc Physiol, Frankfurt, Germany; [Schroeder, Katrin; Daiber, Andreas] Partner Site Rhine Main, DZHK German Ctr Cardiovasc Res, Mainz, Germany; [Stasia, Marie Jose] Univ Grenoble Alpes, CNRS, Grenoble INP, CHU Grenoble Alpes,TIMC IMAG, F-38000 Grenoble, France; [Stasia, Marie Jose] CHU Grenoble, CDiReC, Pole Biol, F-38043 Grenoble, France; [Tuncay, Erkan; Turan, Belma] Ankara Univ, Fac Med, Dept Biophys, TR-06100 Ankara, Turkey; [Ursini, Fulvio] Univ Padua, Dept Mol Med, Padua, Italy; [Vacek, Jan; Zatloukalova, Martina] Palacky Univ, Fac Med &amp; Dent, Dept Med Chem &amp; Biochem, Hnevotinska 3, Olomouc 77515, Czech Republic; [Veal, Elizabeth A.] Newcastle Univ, Inst Cell &amp; Mol Biosci, Framlington Pl, Newcastle Upon Tyne, Tyne &amp; Wear, England; [Veal, Elizabeth A.] Newcastle Univ, Inst Ageing, Framlington Pl, Newcastle Upon Tyne, Tyne &amp; Wear, England; [Yalcin, A. Suha] Marmara Univ, Sch Med, Dept Biochem, Istanbul, Turkey; [Touyz, Rhian M.] Univ Glasgow, Inst Cardiovasc &amp; Med Sci, Glasgow, Lanark, Scotland; [Papapetropoulos, Andreas] Univ Athens, Fac Pharm, Lab Pharmacol, Athens, Greece; [Grune, Tilman] German Inst Human Nutr, Dept Toxicol, Arthur Scheunert Allee 114-116, Nuthetal, Germany; [De Smet, Barbara; Yalcin, A. Suha; Di Lisa, Fabio] Univ Padua, Dept Biomed Sci, Padua, Italy; [De Smet, Barbara; Di Lisa, Fabio] Univ Padua, CNR, Inst Neurosci, Padua, Italy; [Huang, Jingjing] Univ Ghent, Dept Plant Biotechnol &amp; Bioinformat, B-9052 Ghent, Belgium; [Ferdinandy, Peter; Giricz, Zoltan] Pharmahungary Grp, Szeged, Hungary; [Huang, Jingjing] Vrije Univ Brussel, Brussels Ctr Redox Biol, Struct Biol Brussels, B-1050 Brussels, Belgium; [Palmeira, Carlos M.; Rolo, Anabela P.] Univ Coimbra, Fac Sci &amp; Technol, Dept Life Sci, Coimbra, Portugal; [Poulsen, Henrik E.] Univ Hosp Copenhagen, Bispebjerg Frederiksberg Hosp, Dept Clin Pharmacol, Copenhagen, Denmark; [Poulsen, Henrik E.] Rigshosp, Dept Q7642, Blegdamsvej 9, DK-2100 Copenhagen, Denmark</t>
  </si>
  <si>
    <t>Daiber, A (reprint author), Univ Padua, Dept Biomed Sci, Padua, Italy.; Di Lisa, F (reprint author), Univ Med Johannes Gutenberg Univ Mainz, Zentrum Kardiol Kardiol 1, Langenbeckstr 1, D-55131 Mainz, Germany.</t>
  </si>
  <si>
    <t>Robledinos-Anton, N; Rojo, AI; Ferreiro, E; Nunez, A; Krause, KH; Jaquet, V; Cuadrado, A</t>
  </si>
  <si>
    <t>Transcription factor NRF2 controls the fate of neural stem cells in the subgranular zone of the hippocampus</t>
  </si>
  <si>
    <t>[Robledinos-Anton, Natalia; Rojo, Ana I.; Cuadrado, Antonio] Autonomous Univ Madrid UAM, Ctr Invest Biomed Red Enfermedades Neurodegenerat, Fac Med, Inst Invest Biomed Alberto Sols, Madrid, Spain; [Ferreiro, Elisabete] Univ Coimbra, Inst Interdisciplinary Res IIIUC, Ctr Neurosci &amp; Cell Biol, Coimbra, Portugal; [Nunez, Angel] Autonomous Univ Madrid, Dept Anat Histol &amp; Neurosci, Madrid, Spain; [Krause, Karl-Heinz; Jaquet, Vincent] Univ Geneva, Sch Med, Dept Pathol &amp; Immunol, 1 Rue Michel Server, CH-1211 Geneva, Switzerland</t>
  </si>
  <si>
    <t>Cuadrado, A (reprint author), Inst Invest Biomed Alberto Sols, C Arturo Duperier 4, Madrid 28029, Spain.</t>
  </si>
  <si>
    <t>Rojo, AI; Pajares, M; Rada, P; Nunez, A; Nevado-Holgado, AJ; Killik, R; Van Leuven, F; Ribe, E; Lovestone, S; Yamamoto, M; Cuadrado, A</t>
  </si>
  <si>
    <t>NRF2 deficiency replicates transcriptomic changes in Alzheimer's patients and worsens APP and TAU pathology</t>
  </si>
  <si>
    <t>[Rojo, Ana I.; Pajares, Marta; Cuadrado, Antonio] UAM CSIC, Inst Invest Sanitaria La Paz IdiPaz, ISCIII,Inst Invest Biomed Alberto Sols, Ctr Invest Biomed Red Enfermedades Neurodegenerat, Madrid, Spain; [Rojo, Ana I.; Pajares, Marta; Rada, Patricia; Cuadrado, Antonio] Autonomous Univ Madrid, Fac Med, Dept Biochem, Madrid, Spain; [Rada, Patricia] UAM CSIC, Inst Invest Sanitaria La Paz IdiPaz, ISCIII,Inst Invest Biomed Alberto Sols, Ctr Invest Biomed Red Diabet &amp; Enfermedades Metab, Madrid, Spain; [Nunez, Angel] Autonomous Univ Madrid, Dept Anat Histol &amp; Neurosci, Madrid, Spain; [Killik, Richard] Kings Coll London, Inst Psychiat Psychol &amp; Neurosci, Maurice Wohl Clin Neurosci Inst, London, England; [Van Leuven, Fred] Katholieke Univ Leuven, Dept Human Genet, Expt Genet Grp LEGTEGG, Leuven, Belgium; [Ribe, Elena; Lovestone, Simon] Univ Oxford, Warneford Hosp, Dept Psychiat, Oxford OX3 7JX, England; [Cuadrado, Antonio] Victor Babes Natl Inst Pathol, Radiobiol Lab, Cellular &amp; Mol Med Dept, Bucharest, Romania; [Yamamoto, Masayuki] Tohoku Univ, Grad Sch Med, Dept Med Biochem, Aoba Ku, 2-1 Seiryo Machi, Sendai, Miyagi 9808575, Japan</t>
  </si>
  <si>
    <t>Rojo, AI; Cuadrado, A (reprint author), UAM CSIC, Inst Invest Sanitaria La Paz IdiPaz, ISCIII,Inst Invest Biomed Alberto Sols, Ctr Invest Biomed Red Enfermedades Neurodegenerat, Madrid, Spain.; Rojo, AI; Cuadrado, A (reprint author), Autonomous Univ Madrid, Fac Med, Dept Biochem, Madrid, Spain.</t>
  </si>
  <si>
    <t>Tobon-Velasco, JC; Limon-Pacheco, JH; Orozco-Ibarra, M; Macias-Silva, M; Vazquez-Victorio, G; Cuevas, E; Ali, SF; Cuadrado, A; Pedraza-Chaverri, J; Santamaria, A</t>
  </si>
  <si>
    <t>6-OHDA-induced apoptosis and mitochondrial dysfunction are mediated by early modulation of intracellular signals and interaction of Nrf2 and NF-kappa B factors (vol 304, pg 109, 2013) (Retraction of Vol 304, Pg 109, 2013)</t>
  </si>
  <si>
    <t>TOXICOLOGY</t>
  </si>
  <si>
    <t>[Tobon-Velasco, Julio C.; Santamaria, Abel] Inst Nacl Neurol &amp; Neurocirugia SSA, Lab Aminoacidos Excitadores, Mexico City, DF, Mexico; [Tobon-Velasco, Julio C.; Limon-Pacheco, Jorge H.; Pedraza-Chaverri, Jose] Univ Nacl Autonoma Mexico, Fac Quim, Dept Biol, Mexico City, DF, Mexico; [Limon-Pacheco, Jorge H.; Orozco-Ibarra, Marisol] Inst Nacl Neurol &amp; Neurocirugia SSA, Lab Neurobiol Mol &amp; Celular INNN UNAM, Mexico City, DF, Mexico; [Macias-Silva, Marina; Vazquez-Victorio, Genaro] Univ Nacl Autonoma Mexico, Inst Fisiol Celular, Dept Biol Celular &amp; Desarrollo, Mexico City, DF, Mexico; [Cuevas, Elvis; Ali, Syed F.; Santamaria, Abel] US FDA, Natl Ctr Toxicol Res, Div Neurotoxicol, Jefferson, AR 72079 USA; [Cuadrado, Antonio] Ctr Invest Red Enfermedades Neurodegenerat CIBERN, Dept Bioquim, Madrid, Spain; [Cuadrado, Antonio] Ctr Invest Red Enfermedades Neurodegenerat CIBERN, Inst Invest Biomed Alberto Sols UAM CSIC, Madrid, Spain</t>
  </si>
  <si>
    <t>Tobon-Velasco, JC (reprint author), Inst Nacl Neurol &amp; Neurocirugia SSA, Lab Aminoacidos Excitadores, Mexico City, DF, Mexico.; Tobon-Velasco, JC (reprint author), Univ Nacl Autonoma Mexico, Fac Quim, Dept Biol, Mexico City, DF, Mexico.</t>
  </si>
  <si>
    <t>0300-483X</t>
  </si>
  <si>
    <t>de Freitas, AE; Egea, J; Buendia, I; Navarro, E; Rada, P; Cuadrado, A; Rodrigues, ALS; Lopez, MG</t>
  </si>
  <si>
    <t>Agmatine induces NRF2 and protects against corticosterone effects in hippocampal neuronal cell line</t>
  </si>
  <si>
    <t>JOURNAL OF NEUROCHEMISTRY</t>
  </si>
  <si>
    <t>[de Freitas, A. E.; Rodrigues, A. L. S.] Univ Fed Santa Catarina, Dept Biochem, Florianopolis, SC, Brazil; [de Freitas, A. E.; Egea, J.; Buendia, I.; Navarro, E.; Rada, P.; Cuadrado, A.; Lopez, M. G.] Univ Autonoma Madrid, Dept Farmacol &amp; Terapeut, Madrid, Spain</t>
  </si>
  <si>
    <t>0022-3042</t>
  </si>
  <si>
    <t>Navarro, E; Gonzalez-Lafuente, L; Perez-Liebana, I; Buendia, I; Lopez-Bernardo, E; Sanchez-Ramos, C; Prieto, I; Cuadrado, A; Satrustegui, J; Cadenas, S; Monsalve, M; Lopez, MG</t>
  </si>
  <si>
    <t>Heme-Oxygenase I and PCG-1 alpha Regulate Mitochondrial Biogenesis via Microglial Activation of Alpha7 Nicotinic Acetylcholine Receptors Using PNU282987</t>
  </si>
  <si>
    <t>ANTIOXIDANTS &amp; REDOX SIGNALING</t>
  </si>
  <si>
    <t>[Navarro, Elisa; Gonzalez-Lafuente, Laura; Perez-Liebana, Irene; Buendia, Izaskun; Lopez, Manuela G.] Univ Autonoma Madrid, Fac Med, Dept Farmacol, Inst Teofilo Hernando, C Arzobispo Morcillo 4, Madrid 28029, Spain; [Navarro, Elisa; Buendia, Izaskun; Lopez-Bernardo, Elia; Cadenas, Susana; Lopez, Manuela G.] Inst Invest Sanitaria Princesa IIS IP, Madrid, Spain; [Lopez-Bernardo, Elia; Satrustegui, Jorgina; Cadenas, Susana] Univ Autonoma Madrid, Dept Biol Mol, Ctr Biol Mol Severo Ochoa CSIC UAM, Madrid, Spain; [Sanchez-Ramos, Cristina; Prieto, Ignacio; Cuadrado, Antonio; Monsalve, Maria] Inst Invest Biomed Alberto Sols, Madrid, Spain</t>
  </si>
  <si>
    <t>Lopez, MG (reprint author), Univ Autonoma Madrid, Fac Med, Dept Farmacol, Inst Teofilo Hernando, C Arzobispo Morcillo 4, Madrid 28029, Spain.</t>
  </si>
  <si>
    <t>1523-0864</t>
  </si>
  <si>
    <t>1557-7716</t>
  </si>
  <si>
    <t>Gonzalez, R; Rodriguez-Hernandez, MA; Lopez-Grueso, MJ; Rojo, AI; Navarro-Villaran, E; Padillo, J; Barcena, JA; Cuadrado, A; Padilla, CA; Muntane, J</t>
  </si>
  <si>
    <t>Regulation of Nrf2 signaling during the antitumoral activity of Sorafenib in hepatoma cells</t>
  </si>
  <si>
    <t>FREE RADICAL BIOLOGY AND MEDICINE</t>
  </si>
  <si>
    <t>[Gonzalez, Raul; Rodriguez-Hernandez, Maria A.; Navarro-Villaran, Elena] Univ Seville, CSIC, Virgen del Rocio Univ Hosp, Inst Biomed Seville IBiS, Seville, Spain; [Jose Lopez-Grueso, Maria; Barcena, Jose Antonio; Alicia Padilla, Carmen] Univ Cordoba, Inst Maimonides Biomed Res Cordoba IMIBIC, Dept Biochem &amp; Mol Biol, Cordoba, Spain; [Rojo, Ana Isabel; Cuadrado, Antonio] UAM, CSIC, Biomed Res Inst Albert Sols, Hlth Res Inst La Paz, Madrid, Spain; [Rojo, Ana Isabel; Cuadrado, Antonio] Autonomous Univ Madrid, Madrid, Spain; [Rojo, Ana Isabel; Cuadrado, Antonio] CTR INVEST BIOMED RED Enfermedades Neurodegenerat, Madrid, Spain; [Padillo, Javier; Muntane, Jordi] CTR INVEST BIOMED RED Enfermedades Hepat &amp; Diges, Madrid, Spain; [Padillo, Javier; Muntane, Jordi] Univ Seville, CSIC, Virgen del Rocio Univ Hosp, Dept Gen Surg,IBiS, Seville, Spain</t>
  </si>
  <si>
    <t>0891-5849</t>
  </si>
  <si>
    <t>S94</t>
  </si>
  <si>
    <t>Pajares, M; Rojo, AI; Cuadrado, A</t>
  </si>
  <si>
    <t>NRF2 controls proteostasis through the transcriptional regulation of autophagy</t>
  </si>
  <si>
    <t>[Pajares, Marta; Rojo, Ana I.; Cuadrado, Antonio] Univ Autonoma Madrid, Inst Invest Biomed Alberto Sols, Madrid, Spain; [Pajares, Marta; Rojo, Ana I.; Cuadrado, Antonio] Ctr Invest Red Enfermedades Neurodegenerat Cibern, Madrid, Spain; [Pajares, Marta; Rojo, Ana I.; Cuadrado, Antonio] Inst Invest Sanitaria La Paz IdiPaz, Madrid, Spain</t>
  </si>
  <si>
    <t>S47</t>
  </si>
  <si>
    <t>Escoll, M; Gargini, R; Cuadrado, A; Anton, IM; Wandosell, F</t>
  </si>
  <si>
    <t>Mutant p53 oncogenic functions in cancer stem cells are regulated by WIP through YAP/TAZ</t>
  </si>
  <si>
    <t>ONCOGENE</t>
  </si>
  <si>
    <t>[Escoll, M.; Wandosell, F.] Univ Autonoma Madrid, Ctr Biol Mol Severo Ochoa CSIC UAM, Nicolas Cabrera 1, E-28049 Madrid, Spain; [Escoll, M.; Cuadrado, A.; Anton, I. M.; Wandosell, F.] Ctr Invest Biomed Red Enfermedades Neurodegenerat, Valderrebollo 5, Madrid, Spain; [Gargini, R.; Anton, I. M.] Ctr Nacl Biotecnol CNB CSIC, Dept Mol &amp; Cellular Biol, Darwin 3, Madrid 28049, Spain; [Cuadrado, A.] Inst Invest Biomed Alberto Sols CSIC UAM, Inst Invest Sanitaria La Paz IdiPaz, Madrid, Spain; [Cuadrado, A.] Univ Autonoma Madrid, Madrid, Spain</t>
  </si>
  <si>
    <t>Wandosell, F (reprint author), Univ Autonoma Madrid, Ctr Biol Mol Severo Ochoa CSIC UAM, Nicolas Cabrera 1, E-28049 Madrid, Spain.; Anton, IM (reprint author), Ctr Nacl Biotecnol CNB CSIC, Dept Mol &amp; Cellular Biol, Darwin 3, Madrid 28049, Spain.</t>
  </si>
  <si>
    <t>0950-9232</t>
  </si>
  <si>
    <t>Fernandez-Mendivil, C; Navarro, E; Gonzalez-Lafuente, L; Perez-Liebana, I; Buendia, I; Lopez-Bernardo, E; Sanchez-Ramos, C; Luengo, E; Prieto, I; Cuadrado, A; Satrustegui, J; Cadenas, S; Monsalve, M; Lopez, MG</t>
  </si>
  <si>
    <t>Heme-oxygenase I and PGC-1 alpha regulate mitochondrial biogenesis via microglial activation of alpha7 nicotinic acetylcholine receptors using PNU282987</t>
  </si>
  <si>
    <t>GLIA</t>
  </si>
  <si>
    <t>[Fernandez-Mendivil, C.; Navarro, E.; Gonzalez-Lafuente, L.; Perez-Liebana, I.; Buendia, I.; Luengo, E.; Lopez, M. G.] Univ Autonoma Madrid, Inst Teofilo Hernando, Fac Med, Dept Farmacol, Madrid, Spain; [Fernandez-Mendivil, C.; Navarro, E.; Lopez-Bernardo, E.; Luengo, E.; Cadenas, S.; Lopez, M. G.] Inst Invest Sanitaria Princesa IIS IP, Madrid, Spain; [Lopez-Bernardo, E.; Satrustegui, J.; Cadenas, S.] Univ Autonoma Madrid, Ctr Biol Mol Severo Ochoa CSIC UAM, Madrid, Spain; [Lopez-Bernardo, E.; Satrustegui, J.; Cadenas, S.] Univ Autonoma Madrid, Dept Biol Mol, Madrid, Spain; [Sanchez-Ramos, C.; Prieto, I.; Cuadrado, A.; Monsalve, M.] Inst Invest Biomed Alberto Sols, Madrid, Spain</t>
  </si>
  <si>
    <t>0894-1491</t>
  </si>
  <si>
    <t>E493</t>
  </si>
  <si>
    <t>Michalska, P; Buendia, I; Morales, JA; Perez-Castillo, A; Luengo, E; Cuadrado, A; Soares, M; Garcia-Lopez, M; Leon, R</t>
  </si>
  <si>
    <t>Novel generation of Nrf2 inducers for the treatment of multiple sclerosis</t>
  </si>
  <si>
    <t>[Michalska, P.; Buendia, I.; Luengo, E.; Garcia-Lopez, M.; Leon, R.] Univ Autonoma Madrid, Fac Med, Inst Teofilo Hernando, Madrid, Spain; [Michalska, P.; Buendia, I.; Luengo, E.; Garcia-Lopez, M.; Leon, R.] Univ Autonoma Madrid, Fac Med, Dept Farmacol &amp; Terapeut, Madrid, Spain; [Michalska, P.; Buendia, I.; Leon, R.] Hosp Univ Princesa, Serv Farmacol Clin, Inst Invest Sanitaria, Madrid, Spain; [Morales, J. A.; Perez-Castillo, A.; Cuadrado, A.] CSIC, Inst Invest Biomed Alberto Sols, Madrid, Spain; [Soares, M.] Inst Gulbenkian Ciencias, Lisbon, Portugal</t>
  </si>
  <si>
    <t>E202</t>
  </si>
  <si>
    <t>Pajares, M; Cuadrado, A; Rojo, AI</t>
  </si>
  <si>
    <t>Modulation of proteostasis by transcription factor NRF2 and impact in neurodegenerative diseases</t>
  </si>
  <si>
    <t>[Pajares, Marta; Cuadrado, Antonio; Rojo, Ana I.] UAM CSIC, Inst Invest Biomed Alberto Sols, Inst Invest Sanitaria La Paz IdiPaz, Ctr Invest Biomed Red Enfermedades Neurodegenerat, Madrid, Spain; [Pajares, Marta; Cuadrado, Antonio; Rojo, Ana I.] Autonomous Univ Madrid, Fac Med, Dept Biochem, Madrid, Spain</t>
  </si>
  <si>
    <t>Rojo, AI (reprint author), UAM CSIC, Inst Invest Biomed Alberto Sols, Inst Invest Sanitaria La Paz IdiPaz, Ctr Invest Biomed Red Enfermedades Neurodegenerat, Madrid, Spain.</t>
  </si>
  <si>
    <t>Gameiro, I; Michalska, P; Tenti, G; Cores, A; Buendia, I; Rojo, AI; Georgakopoulos, ND; Hernandez-Guijo, JM; Ramos, MT; Wells, G; Lopez, MG; Cuadrado, A; Menendez, JC; Leon, R</t>
  </si>
  <si>
    <t>Discovery of the first dual GSK3 beta inhibitor/Nrf2 inducer. A new multitarget therapeutic strategy for Alzheimer's disease</t>
  </si>
  <si>
    <t>[Gameiro, Isabel; Michalska, Patrycja; Buendia, Izaskun; Hernandez-Guijo, Jesus M.; Lopez, Manuela G.; Leon, Rafael] Univ Autonoma Madrid, Fac Med, Inst Teofilo Hernando, E-28029 Madrid, Spain; [Gameiro, Isabel; Michalska, Patrycja; Buendia, Izaskun; Hernandez-Guijo, Jesus M.; Lopez, Manuela G.; Leon, Rafael] Univ Autonoma Madrid, Fac Med, Dept Farmacol &amp; Terapeut, E-28029 Madrid, Spain; [Gameiro, Isabel; Michalska, Patrycja; Tenti, Giammarco; Buendia, Izaskun; Lopez, Manuela G.; Leon, Rafael] Hosp Univ Princesa, Serv Farmacol Clin, Inst Invest Sanitaria, Madrid 28006, Spain; [Cores, Angel; Teresa Ramos, Maria] Univ Complutense, Fac Farm, Dept Quim Organ &amp; Farmaceut, E-28040 Madrid, Spain; [Rojo, Ana I.; Cuadrado, Antonio] Univ Autonoma Madrid, Ctr Invest Biomed Red Enfermedades Neurodegenerat, Inst Invest Sanitaria La Paz IdiPaz, Inst Invest Biomed Alberto Sols UAM CSIC, Madrid, Spain; [Rojo, Ana I.; Cuadrado, Antonio] Univ Autonoma Madrid, Fac Med, Dept Bioquim, Madrid, Spain; [Georgakopoulos, Nikolaos D.; Wells, Geoffrey] UCL, UCL Sch Pharm, 29-39 Brunswick Sq, London WC1N 1AX, England</t>
  </si>
  <si>
    <t>Leon, R (reprint author), Univ Autonoma Madrid, Fac Med, Inst Teofilo Hernando, E-28029 Madrid, Spain.; Leon, R (reprint author), Univ Autonoma Madrid, Fac Med, Dept Farmacol &amp; Terapeut, E-28029 Madrid, Spain.; Leon, R (reprint author), Hosp Univ Princesa, Serv Farmacol Clin, Inst Invest Sanitaria, Madrid 28006, Spain.</t>
  </si>
  <si>
    <t>Tobon-Velasco, JC; Vazquez-Victorio, G; Macias-Silva, M; Cuevas, E; Ali, SF; Maldonado, PD; Gonzalez-Trujano, ME; Cuadrado, A; Pedraza-Chaverri, J; Santamaria, A</t>
  </si>
  <si>
    <t>S-Allyl cysteine protects against 6-hydroxydopamineinduced neurotoxicity in the rat striatum: involvement of Nrf2 transcription factor activation and modulation of signaling kinase cascades (Retraction of Vol 53, Pg 1024, 2012)</t>
  </si>
  <si>
    <t>[Cesar Tobon-Velasco, Julio; Santamaria, Abel] Inst Nacl Neurol &amp; Neurocirugia SSA, Lab Aminoacidos Excitadores, Mexico City, DF, Mexico; [Cesar Tobon-Velasco, Julio; Pedraza-Chaverri, Jose; Santamaria, Abel] Univ Nacl Autonoma Mexico, Fac Quim, Dept Biol, Mexico City, DF, Mexico; [Vazquez-Victorio, Genaro; Macias-Silva, Marina] Univ Nacl Autonoma Mexico, Inst Fisiol Celular, Dept Biol Celular &amp; Desarrollo, Mexico City, DF, Mexico; [Cuevas, Elvis; Ali, Syed F.] Natl Ctr Toxicol Res FDA, Div Neurotoxicol, Jefferson, AR USA; [Maldonado, Perla D.] Inst Nacl Neurol &amp; Neurocirugia SSA, Lab Patol Vasc, Mexico City, DF, Mexico; [Eva Gonzalez-Trujano, Maria] Inst Nacl Psiquiatria SSA, Dept Invest Neurociencias, Mexico City, DF, Mexico; [Cuadrado, Antonio] Ctr Invest Red Enfermedades Neurodegenerat CIBERN, Dept Bioquim, Madrid, Spain; [Cuadrado, Antonio] Ctr Invest Red Enfermedades Neurodegenerat CIBERN, Inst Invest Biomed Alberto Sols UAM CSIC, Madrid, Spain</t>
  </si>
  <si>
    <t>Amyloid beta synaptotoxicity is Wnt-PCP dependent and blocked by fasudil.</t>
  </si>
  <si>
    <t>Sellers, Katherine J; Elliott, Christina; Jackson, Joshua; Ghosh, Anshua; Ribe, Elena; Rojo, Ana I; Jarosz-Griffiths, Heledd H; Watson, Iain A; Xia, Weiming; Semenov, Mikhail; Morin, Peter; Hooper, Nigel M; Porter, Rod; Preston, Jane; Al-Shawi, Raya; Baillie, George; Lovestone, Simon; Cuadrado, Antonio; Harte, Michael; Simons, Paul; Srivastava, Deepak P; Killick, Richard</t>
  </si>
  <si>
    <t>Alzheimer's &amp; dementia : the journal of the Alzheimer's Association</t>
  </si>
  <si>
    <t>King's College London, Maurice Wohl Clinical Neuroscience Institute, London, UK.</t>
  </si>
  <si>
    <t>1552-5279</t>
  </si>
  <si>
    <t>Oxidative Stress and Inflammation Induced by Environmental and Psychological Stressors: A Biomarker Perspective.</t>
  </si>
  <si>
    <t>Ghezzi, Pietro; Floridi, Luciano; Boraschi, Diana; Cuadrado, Antonio; Manda, Gina; Levic, Snezana; D'Acquisto, Fulvio; Hamilton, Alice; Athersuch, Toby J; Selley, Liza</t>
  </si>
  <si>
    <t>Antioxidants &amp; redox signaling</t>
  </si>
  <si>
    <t>2017 Jun 15 (Epub 2017 Jun 15)</t>
  </si>
  <si>
    <t>1 Brighton &amp; Sussex Medical School , Brighton, United Kingdom .</t>
  </si>
  <si>
    <t>Casas-Torremocha, D; Clasca, F; Nunez, A</t>
  </si>
  <si>
    <t>Posterior Thalamic Nucleus Modulation of Tactile Stimuli Processing in Rat Motor and Primary Somatosensory Cortices</t>
  </si>
  <si>
    <t>FRONTIERS IN NEURAL CIRCUITS</t>
  </si>
  <si>
    <t>[Casas-Torremocha, Diana; Clasca, Francisco; Nunez, Angel] Autonomous Univ Madrid, Fac Med, Dept Anat Histol &amp; Neurosci, Madrid, Spain</t>
  </si>
  <si>
    <t>Nunez, A (reprint author), Autonomous Univ Madrid, Fac Med, Dept Anat Histol &amp; Neurosci, Madrid, Spain.</t>
  </si>
  <si>
    <t>1662-5110</t>
  </si>
  <si>
    <t>Reillo, I; Romero, CD; Cardenas, A; Clasca, F; Martinez-Martinez, MA; Borrell, V</t>
  </si>
  <si>
    <t>A Complex Code of Extrinsic Influences on Cortical Progenitor Cells of Higher Mammals</t>
  </si>
  <si>
    <t>CEREBRAL CORTEX</t>
  </si>
  <si>
    <t>[Reillo, Isabel; de Juan Romero, Camino; Cardenas, Adrian; Angeles Martinez-Martinez, Maria; Borrell, Victor] Univ Miguel Hernandez, CSIC, Inst Neurociencias, Av Ramon y Cajal S-N, Sant Joan dAlacant 03550, Spain; [Clasca, Francisco] Univ Autonoma Madrid, Sch Med, Dept Anat &amp; Neurosci, E-28049 Madrid, Spain; [Reillo, Isabel] IBV CSIC, Inst Biomed Valencia, Valencia 46010, Spain</t>
  </si>
  <si>
    <t>Borrell, V (reprint author), Univ Miguel Hernandez, CSIC, Inst Neurociencias, Av Ramon y Cajal S-N, Sant Joan dAlacant 03550, Spain.</t>
  </si>
  <si>
    <t>1047-3211</t>
  </si>
  <si>
    <t>Pifl, C; Reither, H; del Rey, NLG; Cavada, C; Obeso, JA; Blesa, J</t>
  </si>
  <si>
    <t>Early Paradoxical Increase of Dopamine: A Neurochemical Study of Olfactory Bulb in Asymptomatic and Symptomatic MPTP Treated Monkeys</t>
  </si>
  <si>
    <t>FRONTIERS IN NEUROANATOMY</t>
  </si>
  <si>
    <t>[Pifl, Christian; Reither, Harald] Med Univ Vienna, Ctr Brain Res, Vienna, Austria; [Lopez-Gonzalez del Rey, Natalia; Obeso, Jose A.; Blesa, Javier] Hosp Univ HM Puerta Sur, HM CINAC, Mostoles, Spain; [Lopez-Gonzalez del Rey, Natalia; Obeso, Jose A.; Blesa, Javier] Inst Carlos III, Minist Ciencia &amp; Innovac, Ctr Invest Biomed Red Enfermedades Neurodegenerat, Madrid, Spain; [Cavada, Carmen] Univ Autonoma Madrid, Fac Med, Dept Anat Histol &amp; Neurociencia, Madrid, Spain</t>
  </si>
  <si>
    <t>Blesa, J (reprint author), Hosp Univ HM Puerta Sur, HM CINAC, Mostoles, Spain.; Blesa, J (reprint author), Inst Carlos III, Minist Ciencia &amp; Innovac, Ctr Invest Biomed Red Enfermedades Neurodegenerat, Madrid, Spain.</t>
  </si>
  <si>
    <t>1662-5129</t>
  </si>
  <si>
    <t>Rodriguez-Lopez, C; Clasca, F; Prensa, L</t>
  </si>
  <si>
    <t>The Mesoaccumbens Pathway: A Retrograde Labeling and Single-Cell Axon Tracing Analysis in the Mouse</t>
  </si>
  <si>
    <t>[Rodriguez-Lopez, Claudia; Clasca, Francisco; Prensa, Lucia] Univ Autonoma Madrid, Fac Med, Dept Anat Histol &amp; Neurociencia, Madrid, Spain</t>
  </si>
  <si>
    <t>Prensa, L (reprint author), Univ Autonoma Madrid, Fac Med, Dept Anat Histol &amp; Neurociencia, Madrid, Spain.</t>
  </si>
  <si>
    <t>Quantitative 3D Ultrastructure of Thalamocortical Synapses from the "Lemniscal" Ventral Posteromedial Nucleus in Mouse Barrel Cortex.</t>
  </si>
  <si>
    <t>Rodriguez-Moreno, Javier; Rollenhagen, Astrid; Arlandis, Jaime; Santuy, Andrea; Merchan-Perez, Angel; DeFelipe, Javier; Lubke, Joachim H R; Clasca, Francisco</t>
  </si>
  <si>
    <t>2017 Jul 28 (Epub 2017 Jul 28)</t>
  </si>
  <si>
    <t>Department of Anatomy &amp; Neuroscience, School of Medicine, Autonoma de Madrid University, 28029 Madrid, Spain.</t>
  </si>
  <si>
    <t>Changes in the axon terminals of primary afferents from a single vibrissa in the rat trigeminal nuclei after active touch deprivation or exposure to an enriched environment.</t>
  </si>
  <si>
    <t>Fernandez-Montoya, Julia; Martin, Yasmina B; Negredo, Pilar; Avendano, Carlos</t>
  </si>
  <si>
    <t>Brain structure &amp; function</t>
  </si>
  <si>
    <t>2017 Jul 12 (Epub 2017 Jul 12)</t>
  </si>
  <si>
    <t>Department of Anatomy, Histology and Neuroscience, Medical School, Autonoma University of Madrid, c/Arzobispo Morcillo 2, 28029, Madrid, Spain.</t>
  </si>
  <si>
    <t>1863-2661</t>
  </si>
  <si>
    <t>Villarejo-Lopez, L; Jimenez, E; Bartolome-Martin, D; Zafra, F; Lapunzina, P; Aragon, C; Lopez-Corcuera, B</t>
  </si>
  <si>
    <t>P2X receptors up-regulate the cell-surface expression of the neuronal glycine transporter GlyT2</t>
  </si>
  <si>
    <t>NEUROPHARMACOLOGY</t>
  </si>
  <si>
    <t>[Villarejo-Lopez, Lucia; Jimenez, Esperanza; Bartolome-Martin, David; Zafra, Francisco; Aragon, Carmen; Lopez-Corcuera, Beatriz] Univ Autonoma Madrid, Dept Biol Mol, CSIC, E-28049 Madrid, Spain; [Villarejo-Lopez, Lucia; Jimenez, Esperanza; Bartolome-Martin, David; Zafra, Francisco; Aragon, Carmen; Lopez-Corcuera, Beatriz] Univ Autonoma Madrid, Ctr Biol Mol Severo Ochoa, CSIC, E-28049 Madrid, Spain; [Jimenez, Esperanza; Bartolome-Martin, David; Zafra, Francisco; Lapunzina, Pablo; Aragon, Carmen; Lopez-Corcuera, Beatriz] ISCIII, Ctr Invest Biomed Red Enfermedades Raras, Madrid, Spain; [Jimenez, Esperanza; Zafra, Francisco; Aragon, Carmen; Lopez-Corcuera, Beatriz] Hosp Univ La Paz, IdiPAZ, Madrid, Spain; [Lapunzina, Pablo] Univ Autonoma Madrid, Hosp Univ La Paz, IdiPAZ, Inst Genet Med &amp; Mol, Madrid 28046, Spain; [Jimenez, Esperanza] Univ Complutense Madrid, Fac Vet, Dept Toxicol &amp; Farmacol, E-28040 Madrid, Spain</t>
  </si>
  <si>
    <t>Lopez-Corcuera, B (reprint author), Univ Autonoma Madrid, Ctr Biol Mol Severo Ochoa, Dept Biol Mol, E-28049 Madrid, Spain.</t>
  </si>
  <si>
    <t>0028-3908</t>
  </si>
  <si>
    <t>Corcuera, BL; Jimenez, E; Bartolome-Martin, D; Zafra, F; Lapunzina, P; Aragon, C; Villarejo-Lopez, L</t>
  </si>
  <si>
    <t>Regulation of the neuronal glycine transporter GLYT2 by P2X purinergic receptors</t>
  </si>
  <si>
    <t>[Corcuera, B. L.; Jimenez, E.; Bartolome-Martin, D.; Zafra, F.; Aragon, C.; Villarejo-Lopez, L.] Univ Autonoma Madrid, Ctr Biol Mol Severo Ochoa, Biol Mol, Canto Blanco, Spain; [Corcuera, B. L.; Jimenez, E.; Bartolome-Martin, D.; Zafra, F.; Lapunzina, P.; Aragon, C.] ISCIII, Ctr Invest Biomed Red Enfermedades Raras, Madrid, Spain; [Corcuera, B. L.; Zafra, F.; Lapunzina, P.; Aragon, C.] IdiPAZ Hosp Univ La Paz, Neurociencias, Madrid, Spain; [Jimenez, E.] Univ Complutense Madrid, Fac Vet, Dept Toxicol &amp; Farmacol, Madrid, Spain; [Lapunzina, P.] IdiPAZ Hosp Univ La Paz, Inst Genet Med &amp; Mol, Madrid, Spain</t>
  </si>
  <si>
    <t>Lobera, J; Arco, V; Gimenez, C</t>
  </si>
  <si>
    <t>Toward a multi-ethnic public sphere? Media consumption in highly diverse districts in Spain</t>
  </si>
  <si>
    <t>INTERNATIONAL MIGRATION</t>
  </si>
  <si>
    <t>[Lobera, Josep; Arco, Victor; Gimenez, Carlos] Univ Autonoma Madrid, Madrid, Spain</t>
  </si>
  <si>
    <t>Lobera, J (reprint author), Univ Autonoma Madrid, Madrid, Spain.</t>
  </si>
  <si>
    <t>0020-7985</t>
  </si>
  <si>
    <t>Zafra, F; Ibanez, I; Gimenez, C</t>
  </si>
  <si>
    <t>Glutamate transporters: The arrestin connection</t>
  </si>
  <si>
    <t>ONCOTARGET</t>
  </si>
  <si>
    <t>Editorial Material</t>
  </si>
  <si>
    <t>[Zafra, Francisco] Univ Autonoma Madrid, Ctr Biol Mol Severo Ochoa, Fac Ciencias, CSIC, Madrid, Spain</t>
  </si>
  <si>
    <t>Zafra, F (reprint author), Univ Autonoma Madrid, Ctr Biol Mol Severo Ochoa, Fac Ciencias, CSIC, Madrid, Spain.</t>
  </si>
  <si>
    <t>1949-2553</t>
  </si>
  <si>
    <t>JAN 24</t>
  </si>
  <si>
    <t>Glycine Transporters in Glia Cells: Structural Studies.</t>
  </si>
  <si>
    <t>Lopez-Corcuera, Beatriz; Benito-Munoz, Cristina; Aragon, Carmen</t>
  </si>
  <si>
    <t>Advances in neurobiology</t>
  </si>
  <si>
    <t>13-32</t>
  </si>
  <si>
    <t>Departamento de Biologia Molecular, Centro de Biologia Molecular "Severo Ochoa", Universidad Autonoma de Madrid-Consejo Superior de Investigaciones Cientificas, C/ Nicolas Cabrera 1, 28049, Madrid, Spain. blopez@cbm.csic.es.</t>
  </si>
  <si>
    <t>2190-5215</t>
  </si>
  <si>
    <t>Glycine Transporters and Its Coupling with NMDA Receptors.</t>
  </si>
  <si>
    <t>Zafra, Francisco; Ibanez, Ignacio; Bartolome-Martin, David; Piniella, Dolores; Arribas-Blazquez, Marina; Gimenez, Cecilio</t>
  </si>
  <si>
    <t>55-83</t>
  </si>
  <si>
    <t>Centro de Biologia Molecular Severo Ochoa, Facultad de Ciencias, Consejo Superior de Investigaciones Cientificas, Universidad Autonoma de Madrid, C / Nicolas Cabrera, 1, 28049, Madrid, Spain. fzafra@cbm.csic.es.</t>
  </si>
  <si>
    <t>no tiene</t>
  </si>
  <si>
    <t>NO TIENE</t>
  </si>
  <si>
    <t>Cerebral cortex</t>
  </si>
  <si>
    <t>Lopez-de-Sa, EA; Juarez, M; Armada, E; Sanchez-Salado, JC; Sanchez, PL; Loma-Osorio, P; Sionis, A; Monedero, MC; Martinez-Selles, M; Sanchez-Gracia, M; Ariza, A; Uribarri, A; Garcia-Acuna, JM; Villa, P; Perez, PJ; Storm, C; Dee, A; Lopez-Sendon, JL</t>
  </si>
  <si>
    <t>One Year Results of the Finding the Optimal Cooling Temperature After Out-of-hospital Cardiac Arrest Trial. FROST-I Pilot Trial</t>
  </si>
  <si>
    <t>CIRCULATION</t>
  </si>
  <si>
    <t>[Lopez-de-Sa, Esteban A.] Hosp Univ La Paz, Cardiol, Madrid, Spain; [Juarez, Miriam] Hosp Univ Gregorio Martanon, Madrid, Spain; [Armada, Eduardo; Monedero, Maria C.] Hosp Univ La Paz, Madrid, Spain; [Sanchez-Salado, Jose C.; Ariza, Albert] Hosp Univ Bellvitge, Lhospitalet De Llobregat, Spain; [Sanchez, Pedro L.] Complejo Asistencial Univ Salamanca, Salamanca, Spain; [Loma-Osorio, Pablo] Hosp Univ Josep Trueta, Girona, Spain; [Sionis, Alessandro; Lopez-Sendon, Jose L.] Hosp Santa Creu &amp; Sant Pau, Barcelona, Spain; [Martinez-Selles, Manuel] Hosp Univ Gregorio Maranon, Madrid, Spain; [Sanchez-Gracia, Miguel] Hosp Clin San Carlos, Madrid, Spain; [Uribarri, Aitor] Hosp Univ Salamanca, Salamanca, Spain; [Garcia-Acuna, Jose M.] Complejo Hosp Univ Santiago, Santiago De Compostela, Spain; [Villa, Patricia] Hosp Univ Principe Asturia, Alcala De Henares, Spain; [Perez, Pablo J.] Hosp Univ Canarias, San Cristobal De Laguna, Spain; [Storm, Christian] Charite, Berlin, Germany; [Dee, Anne] ZOLL Med Corp, San Jose, CA USA</t>
  </si>
  <si>
    <t>0009-7322</t>
  </si>
  <si>
    <t>DEC 12</t>
  </si>
  <si>
    <t>E466</t>
  </si>
  <si>
    <t>Vinereanu, D; Lopes, RD; Mulder, H; Gersh, BJ; Hanna, M; Silva, PGMDE; Atar, D; Wallentin, L; Granger, CB; Alexander, JH</t>
  </si>
  <si>
    <t>Echocardiographic Risk Factors for Stroke and Outcomes in Patients With Atrial Fibrillation Anticoagulated With Apixaban or Warfarin</t>
  </si>
  <si>
    <t>STROKE</t>
  </si>
  <si>
    <t>[Vinereanu, Dragos] Univ Bucharest, Univ Med &amp; Pharm Carol Davila, Bucharest, Romania; [Vinereanu, Dragos] Emergency Hosp, 169 Splaiul Independentei,Dist 5, Bucharest 050098, Romania; [Granger, Christopher B.; Alexander, John H.] Duke Clin Res Inst, Durham, NC USA; [Lopes, Renato D.; Mulder, Hillary] Duke Univ, Sch Med, Durham, NC USA; [Gersh, Bernard J.] Mayo Clin, Coll Med, Div Cardiovasc Dis, Rochester, MN USA; [Hanna, Michael] Bristol Myers Squibb Co, Princeton, NJ USA; [de Barros e Silva, Pedro G. M.] Brazilian Clin Res Inst, Sao Paulo, Brazil; [Atar, Dan] Oslo Univ Hosp, Oslo, Norway; [Wallentin, Lars] Uppsala Univ, Uppsala Clin Res Inst, Uppsala, Sweden</t>
  </si>
  <si>
    <t>Vinereanu, D (reprint author), Emergency Hosp, 169 Splaiul Independentei,Dist 5, Bucharest 050098, Romania.; Vinereanu, D (reprint author), Univ Bucharest, Cardiol, 169 Splaiul Independentei,Dist 5, Bucharest 050098, Romania.</t>
  </si>
  <si>
    <t>0039-2499</t>
  </si>
  <si>
    <t>Lavi, S; Iqbal, J; Cairns, JA; Cantor, WJ; Cheema, AN; Moreno, R; Meeks, B; Welsh, RC; Kedev, S; Chowdhary, S; Stankovic, G; Schwalm, JD; Liu, Y; Jolly, SS; Dzavik, V</t>
  </si>
  <si>
    <t>Bare metal versus drug eluting stents for ST-segment elevation myocardial infarction in the TOTAL trial</t>
  </si>
  <si>
    <t>INTERNATIONAL JOURNAL OF CARDIOLOGY</t>
  </si>
  <si>
    <t>[Lavi, Shahar] Western Univ, London Hlth Sci Ctr, 339 Windermere Rd, London, ON N6A 5A5, Canada; [Iqbal, Javaid] South Yorkshire Cardiothorac Ctr, Sheffield, S Yorkshire, England; [Cairns, John A.] Univ British Columbia, Dept Med, Vancouver, BC, Canada; [Cantor, Warren J.] Univ Toronto, Newmarket, Southlake Reg Hlth Ctr, Toronto, ON, Canada; [Cheema, Asim N.] St Michaels Hosp, Toronto, ON, Canada; [Moreno, Raul] Univ Hosp La Paz, Madrid, Spain; [Meeks, Brandi; Schwalm, J. D.; Liu, Yan; Jolly, Sanjit S.] McMaster Univ, Hamilton Hlth Sci, Populat Hlth Res Inst, Hamilton, ON, Canada; [Welsh, Robert C.] Univ Alberta, Mazankowski Alberta Heart Inst, Edmonton, AB, Canada; [Kedev, Sasko] Univ St Cyril &amp; Methodius, Med Fac, Univ Clin Cardiol, Skopje, Macedonia; [Chowdhary, Saqib] Univ Hosp South Manchester, Manchester, Lancs, England; [Stankovic, Goran] Univ Belgrade, Clin Ctr Serbia, Dept Cardiol, Med Fac, Belgrade, Serbia; [Dzavik, Vladimir] Univ Hlth Network, Peter Munk Cardiac Ctr, Toronto, ON, Canada</t>
  </si>
  <si>
    <t>Lavi, S (reprint author), Western Univ, London Hlth Sci Ctr, 339 Windermere Rd, London, ON N6A 5A5, Canada.</t>
  </si>
  <si>
    <t>0167-5273</t>
  </si>
  <si>
    <t>DEC 1</t>
  </si>
  <si>
    <t>Escaned, J; Collet, C; Ryan, N; De Maria, GL; Walsh, S; Sabate, M; Davies, J; Lesiak, M; Moreno, R; Cruz-Gonzalez, I; Hoole, SP; West, NE; Piek, JJ; Zaman, A; Fath-Ordoubadi, F; Stables, RH; Appleby, C; van Mieghem, N; van Geuns, RJ; Uren, N; Zueco, J; Buszman, P; Iniguez, A; Goicolea, J; Hildick-Smith, D; Ochala, A; Dudek, D; Hanratty, C; Cavalcante, R; Kappetein, AP; Taggart, DP; van Es, GA; Morel, MA; de Vries, T; Onuma, Y; Farooq, V; Serruys, PW; Banning, AP</t>
  </si>
  <si>
    <t>Clinical outcomes of state-of-the-art percutaneous coronary revascularization in patients with de novo three vessel disease: 1-year results of the SYNTAX II study</t>
  </si>
  <si>
    <t>EUROPEAN HEART JOURNAL</t>
  </si>
  <si>
    <t>[Escaned, Javier; Ryan, Nicola] Hosp Clin San Carlos IDISSC, Madrid, Spain; [Escaned, Javier; Ryan, Nicola] Univ Complutense Madrid, Madrid, Spain; [Escaned, Javier; Ryan, Nicola] Calle Profesor Martin Lagos S-N, E-28040 Madrid, Spain; [Collet, Carlos; Piek, J. J.] Acad Med Ctr, Cardiol, Dept Cardiol, Amsterdam, Netherlands; [Collet, Carlos; Piek, J. J.] Meibergdreef 9, NL-1105 AZ Amsterdam, Netherlands; [De Maria, Giovanni Luigi; Taggart, David P.; Banning, Adrian P.] John Radcliffe Hosp, Cardiol, Dept Cardiol, Oxford, England; [De Maria, Giovanni Luigi; Taggart, David P.; Banning, Adrian P.] Headley Way, Oxford OX3 9DU, England; [Walsh, Simon; Hanratty, Colm] Belfast Hlth &amp; Social Care Trust, Dept Cardiol, Belfast, Antrim, North Ireland; [Walsh, Simon; Hanratty, Colm] Knockbracken Healthcare Pk,Saintfield Rd, Belfast BT8 8BH, Antrim, North Ireland; [Sabate, Manel] Hosp Clin Barcelona, Barcelona, Spain; [Sabate, Manel] Carrer Villarroel 170, Barcelona 08036, Spain; [Davies, Justin; Serruys, Patrick W.] Imperial Coll London, Dept Cardiol, London, England; [Lesiak, Maciej] Univ Med Sci, Dept Cardiol 1, Poznan, Poland; [Lesiak, Maciej] Collegium Maius, Fredry 10, PL-61701 Poznan, Poland; [Moreno, Raul] Hosp Univ Paz, Dept Cardiol, Madrid, Spain; [Moreno, Raul] Paseo Castellana 261, Madrid 28046, Spain; [Cruz-Gonzalez, Ignacio] Hosp Univ Salamanca, IBSAL, Dept Cardiol, Salamanca, Spain; [Cruz-Gonzalez, Ignacio] Paseo San Vicente 58, Salamanca 37007, Spain; [Hoole, Stephan P.; West, Nick Ej] Papworth Hosp NHS Fdn Trust, Dept Cardiol, Cambridge, England; [Zaman, Azfar] Freeman Rd Hosp, Dept Cardiol, Newcastle Upon Tyne, Tyne &amp; Wear, England; [Zaman, Azfar] Newcastle Univ, Newcastle Upon Tyne, Tyne &amp; Wear, England; [Fath-Ordoubadi, Farzin; Farooq, Vasim] Cent Manchester Univ Hosp, Manchester Royal Infirm, Manchester Heart Ctr, Manchester, Lancs, England; [Fath-Ordoubadi, Farzin; Farooq, Vasim] Oxford Rd, Manchester M13 9WL, Lancs, England; [Stables, Rodney H.; Appleby, Clare] Liverpool Heart &amp; Chest Hosp, Liverpool, Merseyside, England; [van Mieghem, Nicolas; van Geuns, Robert Jm.; Cavalcante, Rafael; Kappetein, Arie Pieter; Onuma, Yoshinobu] Erasmus MC, Thoraxctr, Rotterdam, Netherlands; [van Mieghem, Nicolas; van Geuns, Robert Jm.; Cavalcante, Rafael; Kappetein, Arie Pieter; Onuma, Yoshinobu] S-Gravendijkwal 230, NL-3015 CE Rotterdam, Netherlands; [Uren, Neal] Royal Infirm Edinburgh NHS Trust, Edinburgh, Midlothian, Scotland; [Uren, Neal] 51 Little France Dr, Edinburgh EH16 4SA, Midlothian, Scotland; [Zueco, Javier] Hosp Univ Valdecilla, Dept Cardiol, Cantabria, Spain; [Zueco, Javier] Av Valdecilla 25, Santander 39008, Spain; [Buszman, Pawel] Amer Heart Poland PAK, Ustron, Poland; [Buszman, Pawel] Sanatoryjna 1, PL-43450 Ustron, Poland; [Iniguez, Andres; Goicolea, Javier] Hosp Meixoeiro, Dept Cardiol, Pontevedra, Spain; [Iniguez, Andres; Goicolea, Javier] Camino Meixoeiro S-N, Vigo 36214, Spain; [Hildick-Smith, David] Brighton &amp; Sussex Univ Hosp NHS Trust, Brighton, E Sussex, England; [Hildick-Smith, David] Barry Bldg,Eastern Rd, Brighton BN2 5BE, E Sussex, England; [Ochala, Andrzej] Gornoslaskie Ctr Med, Katowice, Poland; [Dudek, Dariusz] Jagiellonian Univ, Dept Intervent Cardiol, Krakow, Poland; [Dudek, Dariusz] Golebia 24, PL-31007 Krakow, Poland; [van Es, Gerrit-Anne; Morel, Marie-Angele; de Vries, Ton; Onuma, Yoshinobu] Cardialysis BV, Rotterdam, Netherlands; [van Es, Gerrit-Anne; Morel, Marie-Angele; de Vries, Ton] Westblaak 98, NL-3012 KM Rotterdam, Netherlands; [van Es, Gerrit-Anne] European Cardiovasc Res Inst, Westblaak 98, NL-3012 KM Rotterdam, Netherlands</t>
  </si>
  <si>
    <t>Serruys, PW (reprint author), Imperial Coll London, Dept Cardiol, London, England.</t>
  </si>
  <si>
    <t>0195-668X</t>
  </si>
  <si>
    <t>Rojas-Gonzalez, A; Cecconi, A; Merino, JL; Jimenez-Borreguero, LJ; Alfonso, F</t>
  </si>
  <si>
    <t>Spike or not a spike? That is the question in a patient with single lead pacemaker</t>
  </si>
  <si>
    <t>JOURNAL OF ELECTROCARDIOLOGY</t>
  </si>
  <si>
    <t>[Rojas-Gonzalez, Antonio; Cecconi, Alberto; Jimenez-Borreguero, Luis J.; Alfonso, Fernando] Hosp Univ La Princesa, Serv Cardiol, Madrid, Spain; [Jimenez-Borreguero, Luis J.] CNIC, Madrid, Spain; [Merino, Jose L.] Hosp Univ La Paz, Serv Cardiol, Madrid, Spain; [Alfonso, Fernando] Univ Autonoma Madrid, Sch Med, Madrid, Spain</t>
  </si>
  <si>
    <t>Jimenez-Borreguero, LJ (reprint author), Calle Diego Leon 62, Madrid 28006, Spain.</t>
  </si>
  <si>
    <t>0022-0736</t>
  </si>
  <si>
    <t>Sanjurjo, SC; Caro, JLL; Fragoso, AS; Diaz, MAP; Cervantes, CE; Garcia, AB; Padial, LR; Carratala, VP; Perez, RV; Jimenez, SM; Roca, GCR; Badimon, JJ</t>
  </si>
  <si>
    <t>Characteristics of the Metabolic Syndrome in the Patients of IBERICAN Study (Identification of the Spanish Population at Cardiovascular and Renal Risk)</t>
  </si>
  <si>
    <t>METABOLIC SYNDROME AND RELATED DISORDERS</t>
  </si>
  <si>
    <t>[Cinza Sanjurjo, Sergio] Ctr Salud Porto do Son, EOXI Santiago de Compostela, Porto Do Son 15970, Spain; [Llisterri Caro, Jose Luis] Ctr Salud Ingn Joaquin Benlloch, Valencia, Spain; [Segura Fragoso, Antonio] Inst Ciencias Salud Castilla La Mancha, Toledo, Spain; [Prieto Diaz, Miguel Angel] Ctr Salud Vallobin La Florida, Oviedo, Spain; [Escobar Cervantes, Carlos] Hosp La Paz, Serv Cardiol, Madrid, Spain; [Barquilla Garcia, Alfonso] Ctr Salud Trujillo, Caceres, Spain; [Rodriguez Padial, Luis] Complejo Hosp Toledo, Serv Cardiol, Toledo, Spain; [Pallares Carratala, Vicente] Union Mutuas, Unidad Vigilancia Salud, Castellon de La Plana, Spain; [Vidal Perez, Rafael] Hosp Univ Lucus Augusti, Serv Cardiol, Lugo, Spain; [Miravet Jimenez, Sonia] CAP Martorell, Barcelona, Spain; [Rodriguez Roca, Gustavo Cristobal] Ctr Salud Puebla Montalban, Toledo, Spain; [Badimon, Juan Jose] Mt Sinai Sch Med, Cardiovasc Inst, Atherothrombosis Res Unit, New York, NY USA</t>
  </si>
  <si>
    <t>Sanjurjo, SC (reprint author), Ctr Salud Porto do Son, EOXI Santiago de Compostela, Porto Do Son 15970, Spain.</t>
  </si>
  <si>
    <t>1540-4196</t>
  </si>
  <si>
    <t>Hernandez, F; Bermudez, EP; Molina, E; Diaz, J; Gutierrez, H; Salvatella, N; Carrillo, X; Zueco, J; Gomez-Hospital, JA; Iniguez, A; Carrillo, CAU; da Silva, PC; de Prado, AP; Salinas, P; Fores, JS; Rumoroso, J; Pinon, P; Avanzas, P; Minguez, JRL; Masotti, M; Torres, A; Moreno, R; Lozano, I; Bassaganyas, J; Briales, JHA; Dominguez, JFO; Costa, J; Andraka, L; Serra, A; Garcia, B; Santos, R; Ribeiro, VG; Martins, D; Hernandez, JD</t>
  </si>
  <si>
    <t>Safety and efficacy of bioresorbable coronary devices in clinical practice: 1-year final results from the multicenter prospective REPARA registry</t>
  </si>
  <si>
    <t>JOURNAL OF THE AMERICAN COLLEGE OF CARDIOLOGY</t>
  </si>
  <si>
    <t>[Hernandez, Felipe] Clin Univ Navarra, Pamplona, Spain; [Pinar Bermudez, Eduardo] Virgen de la Arrixaca Univ Hosp, Murcia, Spain; [Molina, Eduardo] Hosp Virgen De Las Nieves, Granada, Spain; [Diaz, Jose] Univ Hosp Juan Ramon Jimenez, Huelva, Spain; [Gutierrez, Hipolito] Hosp Valladolid, Valladolid, Spain; [Salvatella, Neus] Hosp del Mar, Barcelona, Spain; [Carrillo, Xavier] Hosp Badalona Germans Trias &amp; Pujol, Badalona, Spain; [Zueco, Javier] Univ Hosp Marques de Valdecilla, Santander, Spain; [Antoni Gomez-Hospital, Joan] Hu Bellvitge, Barcelona, Spain; [Iniguez, Andres] Complejo Hosp Univ Vigo, Vigo, Spain; [Urbano Carrillo, Cristobal A.] Hosp Reg Univ Carlos Haya, Malaga, Spain; [Canas da Silva, Pedro] Univ Lisbon, Santa Maria Univ Hosp, Cardiol Dept, CHLN,CAML,CCUL,Fac Med, Lisbon, Portugal; [Perez de Prado, Armando] Univ Hosp Leon, Leon, Spain; [Salinas, Pablo] Hosp Clin San Carlos, Madrid, Spain; [Sanchis Fores, Juan] Hosp Clin Valencia, Valencia, Spain; [Rumoroso, Jose] Hosp Galdakao Usansolo, Galdakao, Spain; [Pinon, Pablo] Univ Hosp A Coruna, La Coruna, Spain; [Avanzas, Pablo] Univ Hosp Cent Asturias, Oviedo, Spain; [Lopez Minguez, Jose Ramon] Hosp Infanta Cristina, Badajoz, Spain; [Masotti, Monica] Hosp Clin Barcelona, Barcelona, Spain; [Torres, Alfonso] Hosp Txagorritxu, Vitoria, Spain; [Moreno, Raul] Univ Hosp La Paz, Madrid, Spain; [Lozano, Inigo] Hosp Cabuenes, Gijon, Spain; [Bassaganyas, Joan] Hosp Girona, Olot, Spain; [Alonso Briales, Juan H.] Hosp Univ Clin Virgen de la Victoria, Malaga, Spain; [Oteo Dominguez, Juan Francisco] Hosp Univ Puerta de Hierro Majadahonda, Madrid, Spain; [Costa, Joao] Hosp Braga, Braga, Portugal; [Andraka, Leire] Hosp Basurto, Bilbao, Spain; [Serra, Antonio] Hosp Santa Creu &amp; Sant Pau, Barcelona, Spain; [Garcia, Bruno] Hosp Univ Vall DHebron, Barcelona, Spain; [Santos, Ricardo] Hosp Setubal, Setubal, Portugal; [Gama Ribeiro, Vasco] Ctr Hosp Vila Nova Gaia, Gaia, Portugal; [Martins, Dinis] Hosp Divino Espirito Santo, Lisbon, Portugal; [de la Torre Hernandez, Jose] Hosp Univ Marques de Valdecilla, Santander, Spain</t>
  </si>
  <si>
    <t>0735-1097</t>
  </si>
  <si>
    <t>B326</t>
  </si>
  <si>
    <t>B327</t>
  </si>
  <si>
    <t>Oliver, JM; Gallego, P; Gonzalez, AE; Garcia-Hamilton, D; Avila, P; Alonso, A; Ruiz-Cantador, J; Peinado, R; Yotti, R; Fernandez-Aviles, F</t>
  </si>
  <si>
    <t>Impact of age and sex on survival and causes of death in adults with congenital heart disease</t>
  </si>
  <si>
    <t>[Maria Oliver, Jose; Elvira Gonzalez, Ana; Garcia-Hamilton, Diego; Ruiz-Cantador, Jose; Peinado, Rafael] Hosp Univ La Paz, Unidad Cardiopatias Congenitas Adulto, Madrid, Spain; [Maria Oliver, Jose; Avila, Pablo; Alonso, Andres; Yotti, Raquel; Fernandez-Aviles, Francisco] Hosp Gen Univ Gregorio Maranon, Inst Invest Sanitaria Gregorio Maranon, Dept Cardiol, Madrid, Spain; [Maria Oliver, Jose; Avila, Pablo; Alonso, Andres; Yotti, Raquel; Fernandez-Aviles, Francisco] Hosp Gen Univ Gregorio Maranon, Inst Invest Sanitaria Gregorio Maranon, CIBERCV, Madrid, Spain; [Gallego, Pastora] Hosp Univ Virgen Macarena, Unidad Interctr Cardiopatias Congenitas Adulto, Seville, Spain</t>
  </si>
  <si>
    <t>Gallego, P (reprint author), Hosp Univ Virgen Macarena, Serv Cardiol, Ave Dr Fedriani 3, Seville 41007, Spain.</t>
  </si>
  <si>
    <t>Amat-Santos, IJ; Cortes, C; Franco, LN; Munoz-Garcia, AJ; De Lezo, JS; Gutierrez-Ibanes, E; Serra, V; Larman, M; Moreno, R; Hernandez, JMD; Puri, R; Jimenez-Quevedo, P; Garcia, JMH; Alonso-Briales, JH; Garcia, B; Lee, DH; Rojas, P; Sevilla, T; Goncalves, R; Vera, S; Gomez, I; Rodes-Cabau, J; San Roman, JA</t>
  </si>
  <si>
    <t>Prosthetic Mitral Surgical Valve in Transcatheter Aortic Valve Replacement Recipients A Multicenter Analysis</t>
  </si>
  <si>
    <t>JACC-CARDIOVASCULAR INTERVENTIONS</t>
  </si>
  <si>
    <t>[Amat-Santos, Ignacio J.; Sevilla, Teresa; Goncalves, Renier; Gomez, Itziar; San Roman, Jose A.] Hosp Clin Univ, CIBERCV, Valladolid, Spain; [Cortes, Carlos; Rojas, Paol; Vera, Silvio] Hosp Clin Univ, Inst Heart Sci, Valladolid, Spain; [Nombela Franco, Luis; Jimenez-Quevedo, Pilar] Hosp Clin Univ San Carlos, Madrid, Spain; [Munoz-Garcia, Antonio J.; Hernandez Garcia, Jose M.; Alonso-Briales, Juan H.] Hosp Clin Univ Virgen de la Victoria, CIBERCV, Malaga, Spain; [Suarez De Lezo, Jose] Hosp Univ Reina Sofia, Cordoba, Spain; [Gutierrez-Ibanes, Enrique] Hosp Gen Univ Gregorio Maranon, Madrid, Spain; [Serra, Vicenc; Garcia, Bruno] Hosp Univ Vall DHebron, Barcelona, Spain; [Larman, Mariano] Hosp Univ Donostia, San Sebastian, Spain; [Moreno, Raul] Hosp Univ La Paz, Madrid, Spain; [De La Torre Hernandez, Jose M.; Lee, Dae-Hyun] Hosp Univ Marques de Valdecilla, Santander, Spain; [Puri, Rishi; Rodes-Cabau, Josep] Inst Univ Cardiol &amp; Pneumol Quebec, Quebec City, PQ, Canada; [Puri, Rishi] Univ Adelaide, Dept Med, Adelaide, SA, Australia; [Puri, Rishi] Cleveland Clin, Coordinating Ctr Clin Res, Cleveland, OH 44106 USA; [Amat-Santos, Ignacio J.] Symetis, Ecublens Vd, Switzerland; [Nombela Franco, Luis; Rodes-Cabau, Josep] St Jude Med, St Paul, MN USA; [Larman, Mariano; Garcia, Bruno; Rodes-Cabau, Josep] Edwards Lifesci, Irvine, CA USA; [Moreno, Raul] Boston Sci, Marlborough, MA USA; [Rodes-Cabau, Josep] Medtronic, Minneapolis, MN USA</t>
  </si>
  <si>
    <t>Amat-Santos, IJ (reprint author), Hosp Clin Univ Valladolid, Inst Ciencias Corazan, Ramon y Cajal 3, Valladolid 47005, Spain.</t>
  </si>
  <si>
    <t>1936-8798</t>
  </si>
  <si>
    <t>Vidal-Petiot, E; Stebbins, A; Chiswell, K; Ardissino, D; Aylward, PE; Cannon, CP; Corrales, MAR; Held, C; Lopez-Sendon, JL; Stewart, RAH; Wallentin, L; White, HD; Steg, PG</t>
  </si>
  <si>
    <t>Visit-to-visit variability of blood pressure and cardiovascular outcomes in patients with stable coronary heart disease. Insights from the STABILITY trial</t>
  </si>
  <si>
    <t>[Vidal-Petiot, Emmanuelle; Steg, Philippe Gabriel] Hop Bichat Claude Bernard, AP HP, Dept Hosp Univ FIRE, Cardiol Dept, 46 Rue Henri Huchard, F-75018 Paris, France; [Vidal-Petiot, Emmanuelle; Steg, Philippe Gabriel] Hop Bichat Claude Bernard, AP HP, Dept Hosp Univ FIRE, Dept Physiol, 46 Rue Henri Huchard, F-75018 Paris, France; [Vidal-Petiot, Emmanuelle; Steg, Philippe Gabriel] Paris Diderot Univ, Sorbonne Paris Cite, Paris, France; [Vidal-Petiot, Emmanuelle] INSERM, U1149, Paris, France; [Stebbins, Amanda; Chiswell, Karen] Duke Univ, Med Ctr, Duke Clin Res Inst, 2400 Pratt St, Durham, NC 27705 USA; [Ardissino, Diego] Univ Parma, Azienda Osped, Via Gramsci 14, I-43126 Parma, Italy; [Aylward, Philip E.] Flinders Univ &amp; Med Ctr, South Australian Hlth &amp; Med Res Inst, Adelaide, SA, Australia; [Cannon, Christopher P.] Brigham &amp; Womens Hosp, Cardiovasc Div, 70 Francis St, Boston, MA 02115 USA; [Cannon, Christopher P.] Harvard Clin Res Inst, Boston, MA USA; [Corrales, Marco A. Ramos] San Jose Satelite Hosp, Circunvalac Poniente 53, Naucalpan De Juarez 53100, Mexico; [Held, Claes; Wallentin, Lars] Uppsala Univ, Dept Med Sci, Cardiol, Dag Hammarskjolds Vag 14B, SE-75237 Uppsala, Sweden; [Held, Claes; Wallentin, Lars] Uppsala Univ, Uppsala Clin Res Ctr, Dag Hammarskjolds Vag 14B, SE-75237 Uppsala, Sweden; [Lopez-Sendon, Jose Luis] Hosp Univ La Paz, IdiPaz, Paseo Castellana 261,Planta 1, Madrid 28046, Spain; [Stewart, Ralph A. H.; White, Harvey D.] Univ Auckland, Auckland City Hosp, Green Lane Cardiovasc Serv, Private Bag 92024, Auckland 1030, New Zealand; [Steg, Philippe Gabriel] NHLI Imperial Coll, ICMS, Royal Brompton Hosp, London, England; [Steg, Philippe Gabriel] FACT, F CRIN Network, INSERM, U1148, Paris, France</t>
  </si>
  <si>
    <t>Steg, PG (reprint author), Hop Bichat Claude Bernard, AP HP, Dept Hosp Univ FIRE, Cardiol Dept, 46 Rue Henri Huchard, F-75018 Paris, France.; Steg, PG (reprint author), Hop Bichat Claude Bernard, AP HP, Dept Hosp Univ FIRE, Dept Physiol, 46 Rue Henri Huchard, F-75018 Paris, France.; Steg, PG (reprint author), Paris Diderot Univ, Sorbonne Paris Cite, Paris, France.; Steg, PG (reprint author), NHLI Imperial Coll, ICMS, Royal Brompton Hosp, London, England.; Steg, PG (reprint author), FACT, F CRIN Network, INSERM, U1148, Paris, France.</t>
  </si>
  <si>
    <t>Alfonso, F; Cuesta, J; Perez-Vizcayno, MJ; del Blanco, BG; Rumoroso, JR; Bosa, F; de Prado, AP; Masotti, M; Moreno, R; Cequier, A; Gutierrez, H; Touchard, AG; Lopez-Minguez, JR; Zueco, J; Marti, V; Velazquez, M; Moris, C; Bastante, T; Garcia-Guimaraes, M; Rivero, F; Fernandez, C</t>
  </si>
  <si>
    <t>Bioresorbable Vascular Scaffolds for Patients With In-Stent Restenosis The RIBS VI Study</t>
  </si>
  <si>
    <t>[Alfonso, Fernando; Cuesta, Javier; Bastante, Teresa; Garcia-Guimaraes, Marcos; Rivero, Fernando] Hosp Univ La Princesa, Madrid, Spain; [Jose Perez-Vizcayno, Maria; Fernandez, Cristina] Hosp Univ Clin San Carlos, Madrid, Spain; [Jose Perez-Vizcayno, Maria] Fdn Interhosp Invest Cardio, Madrid, Spain; [Garcia del Blanco, Bruno] Hosp Univ Vall dHebron, Barcelona, Spain; [Ramon Rumoroso, Jose] Hosp Galdakao, Vizcaya, Spain; [Bosa, Francisco] Hosp Univ Canarias, Santa Cruz De Tenerife, Spain; [Perez de Prado, Armando] Hosp Univ Leon, Leon, Spain; [Masotti, Monica] Hosp Univ Clin Barcelona, Barcelona, Spain; [Moreno, Raul] Hosp Univ La Paz, Madrid, Spain; [Cequier, Angel] Hosp Univ Bellvitge, Barcelona, Spain; [Gutierrez, Hipolito] Hosp Univ Valladolid, Valladolid, Spain; [Garcia Touchard, Arturo] Hosp Univ Puerta Hierro Majadahonda, Madrid, Spain; [Ramon Lopez-Minguez, Jose] Hosp Univ Infanta Cristina, Badajoz, Spain; [Zueco, Javier] Hosp Univ Marques de Valdecilla, Santander, Spain; [Marti, Vicens] Hosp Univ San Pau, Barcelona, Spain; [Velazquez, Maite] Hosp Univ 12 Octubre, Madrid, Spain; [Moris, Cesar] Hosp Univ Cent Asturias, Oviedo, Spain</t>
  </si>
  <si>
    <t>Alfonso, F (reprint author), Univ Autonoma Madrid, Dept Cardiol, Hosp Univ La Princesa, Inst Invest Sanitaria Princesa, Calle Diego Leon 62, Madrid 28006, Spain.</t>
  </si>
  <si>
    <t>Escobar, C; Castrejon, S; de Oca, RM; Ortega, M; Lopez-Sendon, JL; Merino, JL</t>
  </si>
  <si>
    <t>Common atrial flutter catheter ablation without discontinuing oral anticoagulation</t>
  </si>
  <si>
    <t>FUTURE CARDIOLOGY</t>
  </si>
  <si>
    <t>[Escobar, Carlos; Castrejon, Sergio; Montes de Oca, Rosa; Ortega, Marta; Luis Merino, Jose] Univ Hosp La Paz, Dept Cardiol, Robot Cardiac Electrophysiol Unit, IdiPaz, Madrid, Spain; [Escobar, Carlos; Montes de Oca, Rosa; Ortega, Marta; Luis Lopez-Sendon, Jose; Luis Merino, Jose] Univ Hosp La Paz, Dept Cardiol, IdiPaz, Madrid, Spain; [Castrejon, Sergio; Luis Merino, Jose] Hosp Ruber Juan Bravo, Madrid, Spain</t>
  </si>
  <si>
    <t>Merino, JL (reprint author), Univ Hosp La Paz, Dept Cardiol, Robot Cardiac Electrophysiol Unit, IdiPaz, Madrid, Spain.; Merino, JL (reprint author), Univ Hosp La Paz, Dept Cardiol, IdiPaz, Madrid, Spain.; Merino, JL (reprint author), Hosp Ruber Juan Bravo, Madrid, Spain.</t>
  </si>
  <si>
    <t>1479-6678</t>
  </si>
  <si>
    <t>Avila, P; Oliver, JM; Gallego, P; Gonzalez-Garcia, A; Rodriguez-Puras, MJ; Cambronero, E; Ruiz-Cantador, J; Campos, A; Peinado, R; Prieto, R; Sarnago, F; Yotti, R; Fernandez-Aviles, F</t>
  </si>
  <si>
    <t>Natural History and Clinical Predictors of Atrial Tachycardia in Adults With Congenital Heart Disease</t>
  </si>
  <si>
    <t>CIRCULATION-ARRHYTHMIA AND ELECTROPHYSIOLOGY</t>
  </si>
  <si>
    <t>[Avila, Pablo; Maria Oliver, Jose; Peinado, Rafael; Sarnago, Fernando; Yotti, Raquel; Fernandez-Aviles, Francisco] Univ Complutense Madrid, Fac Med, IiSGM, Dept Cardiol,Hosp Gen Univ Gregorio Maranon, Madrid, Spain; [Avila, Pablo; Maria Oliver, Jose; Peinado, Rafael; Sarnago, Fernando; Yotti, Raquel; Fernandez-Aviles, Francisco] Univ Complutense Madrid, Fac Med, IiSGM, CIBERCV,Hosp Gen Univ Gregorio Maranon, Madrid, Spain; [Maria Oliver, Jose; Gonzalez-Garcia, Ana; Cambronero, Esther; Ruiz-Cantador, Jose; Prieto, Raquel] Hosp Univ La Paz, Adult Congenital Heart Dis Unit, Madrid, Spain; [Gallego, Pastora; Jose Rodriguez-Puras, Maria; Campos, Ana] Hosp Virgen Rocio &amp; Virgen Macarena, Interctr Congenital Heart Dis Unit, Seville, Spain</t>
  </si>
  <si>
    <t>Avila, P (reprint author), Hosp Gen Univ Gregorio Maranon, Dept Cardiol, 46 Dr Esquerdo St, Madrid 28006, Spain.</t>
  </si>
  <si>
    <t>1941-3149</t>
  </si>
  <si>
    <t>e005396</t>
  </si>
  <si>
    <t>Lobos-Bejarano, JM; Rodriguez, AC; Barrios, V; Escobar, C; Polo-Garcia, J; del Castillo-Rodriguez, JC; Vargas-Ortega, D; Lopez-Pineda, A; Prieto-Valiente, L; Lip, GYH</t>
  </si>
  <si>
    <t>Influence of renal function on anticoagulation control in patients with non-valvular atrial fibrillation taking vitamin K antagonists</t>
  </si>
  <si>
    <t>INTERNATIONAL JOURNAL OF CLINICAL PRACTICE</t>
  </si>
  <si>
    <t>[Lobos-Bejarano, Jose M.] East Area Primary Care, Jazmin Primary Care Hlth Ctr, Madrid, Spain; [Castellanos Rodriguez, Angel] East Area Primary Care, Ciudad Periodistas Primary Care Hlth Ctr, Madrid, Spain; [Barrios, Vivencio] Univ Hosp Ramon &amp; Cajal, Dept Cardiol, Madrid, Spain; [Escobar, Carlos] Univ Hosp La Paz, Dept Cardiol, Madrid, Spain; [Polo-Garcia, Jose] Primary Care Hlth Ctr Casar de Caceres, Caceres, Spain; [Carlos del Castillo-Rodriguez, Jose] Hosp San Juan Dios, Prevent Cardiol Unit, Santa Cruz De Tenerife, Spain; [Vargas-Ortega, Diego] Hosp Poniente El Ejido, High Resolut Hospitalizat Unit, Hosp El Toyo, Almeria, Spain; [Lopez-Pineda, Adriana] Miguel Hernandez Univ, Dept Clin Med, Alacant, Spain; [Prieto-Valiente, Luis] Univ Catolica San Antonio Murcia, Med Biostat, Murcia, Spain; [Lip, Gregory Y. H.] Univ Birmingham, City Hosp, Inst Cardiovasc Sci, Birmingham, W Midlands, England</t>
  </si>
  <si>
    <t>Lobos-Bejarano, JM (reprint author), East Area Primary Care, Jazmin Primary Care Hlth Ctr, Madrid, Spain.</t>
  </si>
  <si>
    <t>1368-5031</t>
  </si>
  <si>
    <t>e12974</t>
  </si>
  <si>
    <t>Merino, JL</t>
  </si>
  <si>
    <t>Tools or Toys? The 20-Year Anniversary of the Nonfluoroscopic Mapping System Dilemma</t>
  </si>
  <si>
    <t>REVISTA ESPANOLA DE CARDIOLOGIA</t>
  </si>
  <si>
    <t>[Luis Merino, Jose] Hosp Gen La Paz, Serv Cardiol, Unidad Arritmias &amp; Electrofisiol, Madrid, Spain; [Luis Merino, Jose] Univ Europea Madrid, Madrid, Spain</t>
  </si>
  <si>
    <t>Merino, JL (reprint author), Hosp Gen La Paz, Robotizada, Unidad Arritmias &amp; Electrofisiol, P Casteliana 261, Madrid 28046, Spain.</t>
  </si>
  <si>
    <t>0300-8932</t>
  </si>
  <si>
    <t>Meras, P; Caro, J; Trigo, E; Irazusta, J; Lopez-Sendon, JL; Refoyo, E</t>
  </si>
  <si>
    <t>Diagnostic Value of NT-proBNP for Early Identification of Chagas Cardiomyopathy in Non-endemic Areas</t>
  </si>
  <si>
    <t>[Meras, Pablo; Caro, Juan; Irazusta, Javier; Luis Lopez-Sendon, Jose; Refoyo, Elena] Hosp Univ La Paz, Serv Cardiol, Madrid, Spain; [Trigo, Elena] Hosp Carlos III La Paz, Serv Med Interna, Unidad Enfermedades Trop, Madrid, Spain</t>
  </si>
  <si>
    <t>Refoyo, E (reprint author), Hosp Univ La Paz, Serv Cardiol, Madrid, Spain.</t>
  </si>
  <si>
    <t>Llontop, C; Garcia-Quero, C; Castro, A; Dalmau, R; Casitas, R; Galera, R; Iglesias, A; Martinez-Ceron, E; Soriano, JB; Garcia-Rio, F</t>
  </si>
  <si>
    <t>Small airway dysfunction in smokers with stable ischemic heart disease</t>
  </si>
  <si>
    <t>[Llontop, Claudia] Hop La Pitie Salpetriere, Serv Pneumol &amp; Reanimat Med, Paris, France; [Garcia-Quero, Cristina; Casitas, Raquel; Galera, Raul; Iglesias, Alberto; Martinez-Ceron, Elisabet; Garcia-Rio, Francisco] Hosp Univ La Paz, IdiPAZ, Serv Neumol, Madrid, Spain; [Castro, Almudena; Dalmau, Regina] Hosp Univ La Paz, IdiPAZ, Serv Cardiol, Madrid, Spain; [Casitas, Raquel; Galera, Raul; Martinez-Ceron, Elisabet; Garcia-Rio, Francisco] CIBER Enfermedades Resp CIBERES, Madrid, Spain; [Soriano, Joan B.] Hosp Univ Princesa IISP, Inst Invest, Madrid, Spain; [Soriano, Joan B.; Garcia-Rio, Francisco] Univ Autonoma Madrid, Fac Med, Madrid, Spain</t>
  </si>
  <si>
    <t>Garcia-Rio, F (reprint author), Hosp Univ La Paz, IdiPAZ, Serv Neumol, Madrid, Spain.; Garcia-Rio, F (reprint author), CIBER Enfermedades Resp CIBERES, Madrid, Spain.; Garcia-Rio, F (reprint author), Univ Autonoma Madrid, Fac Med, Madrid, Spain.</t>
  </si>
  <si>
    <t>AUG 28</t>
  </si>
  <si>
    <t>e0182858</t>
  </si>
  <si>
    <t>de Antonio, IP; Cantador, JR; Garcia, AEG; Ruiz, JMO; Sanchez-Recalde, A; Lopez-Sendon, JL</t>
  </si>
  <si>
    <t>Prevalence of Neuroendocrine Tumors in Patients With Cyanotic Congenital Heart Disease</t>
  </si>
  <si>
    <t>[Ponz de Antonio, Ines; Ruiz Cantador, Jose; Gonzalez Garcia, Ana E.; Sanchez-Recalde, Angel; Luis Lopez-Sendon, Jose] Hosp Univ La Paz, Serv Cardiol, Madrid, Spain; [Oliver Ruiz, Jose Maria] Hosp Univ Gregorio Maranon, Serv Cardiol, Madrid, Spain</t>
  </si>
  <si>
    <t>de Antonio, IP (reprint author), Hosp Univ La Paz, Serv Cardiol, Madrid, Spain.</t>
  </si>
  <si>
    <t>Gaudet, D; Lopez-Sendon, JL; Averna, M; Drouot, D; Chibedi-De-Roche, D; Samuel, R; Henry, P</t>
  </si>
  <si>
    <t>THE ODYSSEY APPRISE TRIAL: RATIONALE, DESIGN AND INTERIM DATA</t>
  </si>
  <si>
    <t>ATHEROSCLEROSIS</t>
  </si>
  <si>
    <t>[Gaudet, Daniel] Univ Montreal, Dept Med, Lipidol Unit, Community Genom Med Ctr, Chicoutimi, PQ, Canada; [Gaudet, Daniel] Ecogene 21, Chicoutimi, PQ, Canada; [Lopez-Sendon, Jose Luis] Hosp Univ La Paz, IdiPaz, Madrid, Spain; [Averna, Maurizio] Univ Palermo, Dept Biomed Internal Med &amp; Med Specialties DI BI, Sch Med, Palermo, Italy; [Drouot, David] Excelya, Boulogne, France; [Chibedi-De-Roche, Daniela] Sanofi, Paris, France; [Chibedi-De-Roche, Daniela] Regeneron Pharmaceut Inc, 777 Old Saw Mill River Rd, Tarrytown, NY 10591 USA; [Samuel, Rita; Henry, Patrick] Hop Lariboisiere, Serv Cardiol, Paris, France</t>
  </si>
  <si>
    <t>0021-9150</t>
  </si>
  <si>
    <t>E25</t>
  </si>
  <si>
    <t>Bagai, A; Alexander, KP; Berger, JS; Senior, R; Sajeev, C; Pracon, R; Mavromatis, K; Lopez-Sendon, JL; Gosselin, G; Diaz, A; Perna, G; Drozdz, J; Humen, D; Petrauskiene, B; Cheema, AN; Phaneuf, D; Banerjee, S; Miller, TD; Kedev, S; Schuchlenz, H; Stone, GW; Goodman, SG; Mahaffey, KW; Jaffe, AS; Rosenberg, YD; Bangalore, S; Newby, LK; Maron, DJ; Hochman, JS; Chaitman, BR</t>
  </si>
  <si>
    <t>Use of troponin assay 99th percentile as the decision level for myocardial infarction diagnosis</t>
  </si>
  <si>
    <t>AMERICAN HEART JOURNAL</t>
  </si>
  <si>
    <t>[Bagai, Akshay; Cheema, Asim N.; Goodman, Shaun G.] Univ Toronto, St Michaels Hosp, Terrence Donnelly Heart Ctr, Toronto, ON, Canada; [Alexander, Karen P.; Newby, L. Kristin] Duke Chnical Res Inst, Durham, NC USA; [Berger, Jeffrey S.; Bangalore, Sripal; Hochman, Judith S.] NYU, Sch Med, New York, NY USA; [Senior, Roxy] Imperial Coll, Natl Heart &amp; Lung Inst, London, England; [Senior, Roxy] Northwick Pk Hosp &amp; Clin Res Ctr, Harrow, Middx, England; [Senior, Roxy] Royal Brampton Hosp, London, England; [Sajeev, Chakkanalil] Govt Med Coll Calicut, Kozhikode, Kerala, India; [Pracon, Radoslaw] Inst Cardiol, Coronary &amp; Struct Heart Dis Dept, Warsaw, Poland; [Mavromatis, Kreton] Emory Univ, Sch Med, Atlanta VA Med Ctr, Decatur, GA USA; [Luis Lopez-Sendon, Jose] Hosp Univ La Paz, Idipaz, Cardiol Dept, Madrid, Spain; [Gosselin, Gilbert] Inst Cardiol Montreal, Montreal, PQ, Canada; [Diaz, Ariel] Univ Montreal, Campus Mauricie, Trois Rivieres, PQ, Canada; [Perna, Gian] Cardiol &amp; ICCU Ospeclali Riuniti, Ancona, Italy; [Drozdz, Jarozlaw] Med Univ Lodz, Dept Cardiol, Lodz, Poland; [Humen, Dennis] Univ Hosp, London, ON, Canada; [Petrauskiene, Birute] Vilnius Univ, Vilnius, Lithuania; [Petrauskiene, Birute] Vilnius Univ Hosp, Santariskiu Clin, Vilnius, Lithuania; [Humen, Dennis] Hop Pierre Le Gardeur, Terrebonne, PQ, Canada; [Banerjee, Subhash] Veterans Affairs North Texas Hlth Care Syst, Dallas, TX USA; [Banerjee, Subhash] Univ Texas Southwestern Med Ctr, Dallas, TX USA; [Miller, Todd D.; Jaffe, Allan S.] Mayo Clin, Rochester, MN USA; [Kedev, Sasko] Univ Clin Cardiol, Vodnjanska 17, Skopje 1000, Macedonia; [Schuchlenz, Herwig] LHK GrazSued West, Dept Cardiol &amp; Intens Care, Graz, Austria; [Stone, Gregg W.] Columbia Univ, Med Ctr, New York, NY USA; [Stone, Gregg W.] Cardiovasc Res Fdn, New York, NY USA; [Goodman, Shaun G.] Canadian Heart Res Ctr, Toronto, ON, Canada; [Mahaffey, Kenneth W.; Maron, David J.] Stanford Univ, Dept Med, Stanford Ctr Clin Res, Stanford, CA 94305 USA; [Rosenberg, Yves D.] NHLBI, Bldg 10, Bethesda, MD 20892 USA; [Chaitman, Bernard R.] St Louis Univ, Sch Med, St Louis, MO USA</t>
  </si>
  <si>
    <t>Bagai, A (reprint author), Univ Toronto, St Michaels Hosp, Terrence Donnelly Heart Ctr, Toronto, ON M5B1 W8, Canada.</t>
  </si>
  <si>
    <t>0002-8703</t>
  </si>
  <si>
    <t>Lowenstern, A; Storey, RF; Neely, M; Sun, JL; Angiolillo, DJ; Cannon, CP; Himmelmann, A; Huber, K; James, SK; Katus, HA; Morais, J; Siegbahn, A; Steg, PG; Wallentin, L; Becker, RC</t>
  </si>
  <si>
    <t>Platelet-related biomarkers and their response to inhibition with aspirin and p2y(12)-receptor antagonists in patients with acute coronary syndrome</t>
  </si>
  <si>
    <t>JOURNAL OF THROMBOSIS AND THROMBOLYSIS</t>
  </si>
  <si>
    <t>[Lowenstern, Angela; Neely, Megan; Sun, Jie-Lena] Duke Univ, Med Ctr, Duke Clin Res Inst, DUMC Box 2845, Durham, NC 27710 USA; [Storey, Robert F.] Univ Sheffield, Dept Infect Immun &amp; Cardiovasc Dis, Sheffield, S Yorkshire, England; [Angiolillo, Dominick J.] Univ Florida, Coll Med Jacksonville, Div Cardiol, Jacksonville, FL USA; [Cannon, Christopher P.] Brigham &amp; Womens Hosp, Div Cardiovasc, 75 Francis St, Boston, MA 02115 USA; [Himmelmann, Anders] AstraZeneca Res &amp; Dev, Gothenburg, Sweden; [Huber, Kurt] Wilhelminen Hosp, Dept Med Cardiol &amp; Intens Care 3, Vienna, Austria; [Huber, Kurt] Sigmund Freud Private Univ, Sch Med, Vienna, Austria; [James, Stefan K.; Wallentin, Lars] Uppsala Univ, Dept Med Sci, Uppsala, Sweden; [James, Stefan K.; Wallentin, Lars] Uppsala Univ, Uppsala Clin Res Ctr, Uppsala, Sweden; [Katus, Hugo A.] Univ Klinikum Heidelberg, Med Klin, Heidelberg, Germany; [Morais, Joao] Leiria Hosp Ctr, Leiria, Portugal; [Siegbahn, Agneta] Uppsala Univ, Dept Med Sci, Clin Chem, Uppsala, Sweden; [Steg, Phillippe Gabriel] Hop Bichat Claude Bernard, AP HP, Dept Hosp Univ FIRE, Paris, France; [Steg, Phillippe Gabriel] Paris Diderot Univ, Sorbonne Paris Cite, Paris, France; [Steg, Phillippe Gabriel] NHLI Imperial Coll, ICMS, Royal Brompton Hosp, London, England; [Steg, Phillippe Gabriel] FACT, INSERM, U1148, Paris, France; [Becker, Richard C.] Univ Cincinnati, Coll Med, Heart Lung &amp; Vasc Inst, Div Cardiovasc Hlth &amp; Dis, Cincinnati, OH USA</t>
  </si>
  <si>
    <t>Lowenstern, A (reprint author), Duke Univ, Med Ctr, Duke Clin Res Inst, DUMC Box 2845, Durham, NC 27710 USA.</t>
  </si>
  <si>
    <t>0929-5305</t>
  </si>
  <si>
    <t>Moreno, R</t>
  </si>
  <si>
    <t>Antithrombotic Therapy After Transcatheter Aortic Valve Implantation</t>
  </si>
  <si>
    <t>AMERICAN JOURNAL OF CARDIOVASCULAR DRUGS</t>
  </si>
  <si>
    <t>[Moreno, Raul] Univ Hosp La Paz, Paseo de la Castellana 261, Madrid 28046, Spain</t>
  </si>
  <si>
    <t>Moreno, R (reprint author), Univ Hosp La Paz, Paseo de la Castellana 261, Madrid 28046, Spain.</t>
  </si>
  <si>
    <t>1175-3277</t>
  </si>
  <si>
    <t>Velilla-Zancada, SM; Escobar-Cervantes, C; Manzano-Espinosa, L; Prieto-Diaz, MA; Ramalle-Gomara, E; Vara-Gonzalez, LA</t>
  </si>
  <si>
    <t>Impact of variations in blood pressure with orthostatism on mortality: the HOMO study</t>
  </si>
  <si>
    <t>BLOOD PRESSURE MONITORING</t>
  </si>
  <si>
    <t>[Velilla-Zancada, Sonsoles M.] Primary Care Ctr Arnedo, Benidorm 39, Arnedo 26580, La Rioja, Bolivia; [Escobar-Cervantes, Carlos] La Paz Univ Hosp, Cardiol Dept, Madrid, Spain; [Manzano-Espinosa, Luis] Ramon &amp; Cajal Univ Hosp, Internal Med, Madrid, Spain; [Prieto-Diaz, Miguel A.] Primary Care Ctr Vallobin La Florida, Oviedo, Asturias, Spain; [Ramalle-Gomara, Enrique] La Rioja Reg Author, Div Epidemiol &amp; Dis Prevent, Logrono, Spain; [Vara-Gonzalez, Luis A.] Primary Care Ctr Castilla Hermida, Santander, Cantabria, Spain</t>
  </si>
  <si>
    <t>Velilla-Zancada, SM (reprint author), Primary Care Ctr Arnedo, Benidorm 39, Arnedo 26580, La Rioja, Bolivia.</t>
  </si>
  <si>
    <t>1359-5237</t>
  </si>
  <si>
    <t>Irazusta, FJ; Jimenez-Valero, S; Gemma, D; Meras, P; Galeote, G; Sanchez-Recalde, A; Rial, V; Moreno, R; Lopez-Sendon, JL</t>
  </si>
  <si>
    <t>Percutaneous balloon pericardiotomy: Treatment of choice in patients with advanced oncological disease and severe pericardial effusion</t>
  </si>
  <si>
    <t>CARDIOVASCULAR REVASCULARIZATION MEDICINE</t>
  </si>
  <si>
    <t>[Javier Irazusta, Francisco; Jimenez-Valero, Santiago; Gemma, Daniele; Meras, Pablo; Galeote, Guillermo; Sanchez-Recalde, Angel; Rial, Veronica; Moreno, Raul; Luis Lopez-Sendon, Jose] La Paz Univ Hosp, Cardiol Dept, Madrid, Spain</t>
  </si>
  <si>
    <t>Irazusta, FJ (reprint author), La Paz Univ Hosp, Paseo Castellana,261, Madrid 28046, Spain.</t>
  </si>
  <si>
    <t>1553-8389</t>
  </si>
  <si>
    <t>S14</t>
  </si>
  <si>
    <t>S17</t>
  </si>
  <si>
    <t>Caro-Codon, J; Ruiz-Cantador, J; Sanchez-Recalde, A; Refoyo-Salicio, E; Garcia, AEG; Lopez-Sendon, JL</t>
  </si>
  <si>
    <t>ST-elevation Myocardial Infarction in Anomalous Origin of Right Coronary Artery From the Left Sinus of Valsalva and Interarterial Course</t>
  </si>
  <si>
    <t>[Caro-Codon, Juan; Ruiz-Cantador, Jose; Sanchez-Recalde, Angel; Refoyo-Salicio, Elena; Gonzalez Garcia, Ana Elvira; Luis Lopez-Sendon, Jose] Hosp Univ La Paz, Serv Cardiol, Madrid, Spain</t>
  </si>
  <si>
    <t>Caro-Codon, J (reprint author), Hosp Univ La Paz, Serv Cardiol, Madrid, Spain.</t>
  </si>
  <si>
    <t>Cuesta, DM; Rodriguez-Sanchez, I; de Bobadilla, JF</t>
  </si>
  <si>
    <t>Annular abscess in HACEK infective endocarditis</t>
  </si>
  <si>
    <t>MEDICINA CLINICA</t>
  </si>
  <si>
    <t>[Moral Cuesta, Debora; Rodriguez-Sanchez, Isabel] Hosp Univ La Paz, Serv Geriatria, Madrid, Spain; [Fernandez de Bobadilla, Jaime] Hosp Univ La Paz, Serv Cardiol, Madrid, Spain</t>
  </si>
  <si>
    <t>Cuesta, DM (reprint author), Hosp Univ La Paz, Serv Geriatria, Madrid, Spain.</t>
  </si>
  <si>
    <t>0025-7753</t>
  </si>
  <si>
    <t>Storm, C; Nee, J; Sunde, K; Holzer, M; Hubner, P; Taccone, FS; Friberg, H; Lopez-de-Sa, E; Cariou, A; Schefold, JC; Ristagno, G; Noc, M; Donker, DW; Andres, J; Krawczyk, P; Skrifvars, MB; Penketh, J; Krannich, A; Fries, M</t>
  </si>
  <si>
    <t>A survey on general and temperature management of post cardiac arrest patients in large teaching and university hospitals in 14 European countries-The SPAME trial results</t>
  </si>
  <si>
    <t>RESUSCITATION</t>
  </si>
  <si>
    <t>[Storm, Christian] Charite, Berlin, Germany; [Nee, J.; Holzer, Michael; Hubner, Pia] Univ Oslo, Oslo Univ Hosp, Oslo, Norway; [Nee, J.; Hubner, Pia; Friberg, Hans] Med Univ Vienna, Dept Emergency Med, Vienna, Austria; [Nee, J.; Hubner, Pia; Friberg, Hans] Erasme Hosp Univ Libre Bruxelles ULB Brussels, Dept Intens Care, Brussels, Belgium; [Sunde, Kjetil; Taccone, Fabio Silvio; Lopez-de-Sa, Esteban] Lund Univ, Skane Univ Hosp, Dept Anesthesiol &amp; Intens Care Med, Lund, Sweden; [Sunde, Kjetil; Taccone, Fabio Silvio; Lopez-de-Sa, Esteban; Cariou, Alain] La Paz Idipaz Univ Hosp Madrid, Dept Cardiol, Madrid, Spain; [Sunde, Kjetil; Taccone, Fabio Silvio; Lopez-de-Sa, Esteban; Schefold, Joerg C.] Cochin Hosp, AP HP, Paris, France; [Sunde, Kjetil; Friberg, Hans; Cariou, Alain; Ristagno, Giuseppe] Milan Italy &amp; Italian Resuscitat Council, Dept Cardiovasc Res, IRCCS Ist Ric Farmacol Mario Negri, Bologna, Italy; [Nee, J.; Hubner, Pia; Friberg, Hans; Lopez-de-Sa, Esteban] Univ Med Ctr Utrecht, Care Med, Utrecht, Netherlands; [Nee, J.; Holzer, Michael; Taccone, Fabio Silvio; Friberg, Hans; Lopez-de-Sa, Esteban] Univ Med Ctr Utrecht, Intens Care Med, Utrecht, Netherlands; [Nee, J.; Sunde, Kjetil; Hubner, Pia; Lopez-de-Sa, Esteban; Cariou, Alain] Univ Med Ctr Utrecht, Intens Care Med, Utrecht, Netherlands; [Nee, J.; Taccone, Fabio Silvio; Cariou, Alain; Schefold, Joerg C.] Jagiellonian Univ Med Coll Cracow, Anaesthesiol &amp; Intens Care, Krakow, Poland; [Sunde, Kjetil; Taccone, Fabio Silvio; Lopez-de-Sa, Esteban] Monash Univ, Sch Publ Hlth &amp; Prevent Med, Australian &amp; New Zealand Intens Care Res Ctr, Melbourne, Vic, Australia</t>
  </si>
  <si>
    <t>Storm, C (reprint author), Charite, Berlin, Germany.</t>
  </si>
  <si>
    <t>0300-9572</t>
  </si>
  <si>
    <t>Pollack, CV; Davoudi, F; Diercks, DB; Becker, RC; James, SK; Lim, ST; Schulte, PJ; Spinar, J; Steg, PG; Storey, RF; Himmelmann, A; Wallentin, L; Cannon, CP</t>
  </si>
  <si>
    <t>Relative efficacy and safety of ticagelor vs clopidogrel as a function of time to invasive management in non-ST-segment elevation acute coronary syndrome in the PLATO trial</t>
  </si>
  <si>
    <t>CLINICAL CARDIOLOGY</t>
  </si>
  <si>
    <t>[Pollack, Charles V., Jr.] Thomas Jefferson Univ, Dept Emergency Med, Philadelphia, PA 19107 USA; [Davoudi, Farideh] Brigham &amp; Womens Hosp, Dept Med, 75 Francis St, Boston, MA 02115 USA; [Diercks, Deborah B.] Univ Texas Southwestern, Dept Emergency Med, Dallas, TX USA; [Becker, Richard C.] Univ Cincinnati, Coll Med, Heart Lung &amp; Vasc Inst, Div Cardiovasc Hlth &amp; Dis, Cincinnati, OH 45221 USA; [James, Stefan K.; Wallentin, Lars] Uppsala Univ, Dept Med Sci, Cardiol, Uppsala, Sweden; [James, Stefan K.; Wallentin, Lars] Uppsala Univ, Uppsala Clin Res Ctr, Uppsala, Sweden; [Lim, Soo Teik] Natl Heart Ctr, Dept Cardiol, Singapore, Singapore; [Schulte, Phillip J.] Mayo Clin, Dept Hlth Sci Res, Rochester, MN USA; [Schulte, Phillip J.] Duke Univ, Med Ctr, Duke Clin Res Inst, Durham, NC 27706 USA; [Spinar, Jindrich] Masaryk Univ, Dept Internal Med Cardiol, Brno, Czech Republic; [Steg, Philippe Gabriel] Hop Bichat Claude Bernard, AP HP, Dept Hosp Univ FIRE, Paris, France; [Steg, Philippe Gabriel] Paris Diderot Univ, Sorbonne Paris Cite, Paris, France; [Steg, Philippe Gabriel] NHLI Imperial Coll, Royal Brompton Hosp, ICMS, London, England; [Steg, Philippe Gabriel] FACT, INSERM, U1148, Paris, France; [Storey, Robert F.] Univ Sheffield, Dept Infect Immun &amp; Cardiovasc Dis, Sheffield, S Yorkshire, England; [Himmelmann, Anders] AstraZeneca Res &amp; Dev, Gothenburg, Sweden; [Cannon, Christopher P.] Brigham &amp; Womens Hosp, Baim Inst Clin Res, 75 Francis St, Boston, MA 02115 USA; [Cannon, Christopher P.] Brigham &amp; Womens Hosp, Div Cardiovasc, 75 Francis St, Boston, MA 02115 USA</t>
  </si>
  <si>
    <t>Pollack, CV (reprint author), Thomas Jefferson Univ, Dept Emergency Med, POB 8315, Radnor, PA 19087 USA.</t>
  </si>
  <si>
    <t>0160-9289</t>
  </si>
  <si>
    <t>Moreno, R; Mehta, SR</t>
  </si>
  <si>
    <t>Nonculprit Vessel Intervention: Let's COMPLETE the Evidence</t>
  </si>
  <si>
    <t>[Moreno, Raul] Hosp La Paz, Serv Cardiol, Madrid, Spain; [Mehta, Shamir R.] McMaster Univ, Populat Hlth Res Inst, Hamilton, ON, Canada; [Mehta, Shamir R.] Hamilton Hlth Sci, Hamilton, ON, Canada</t>
  </si>
  <si>
    <t>Mehta, SR (reprint author), Hamilton Gen Hosp, David Braley Cardiac Vasc &amp; Stroke Inst, 237 Barton St East, Hamilton, ON L8L 2X2, Canada.</t>
  </si>
  <si>
    <t>Cowie, MR; Filippatos, GS; Garcia, MDAA; Anker, SD; Baczynska, A; Bloomfield, DM; Borentain, M; Slot, KB; Cronin, M; Doevendans, PA; El-Gazayerly, A; Gimpelewicz, C; Honarpour, N; Janmohamed, S; Janssen, H; Kim, AM; Lautsch, D; Laws, I; Lefkowitz, M; Lopez-Sendon, J; Lyon, AR; Malik, FI; McMurray, JJV; Metra, M; Perez, SF; Pfeffer, MA; Pocock, SJ; Ponikowski, P; Prasad, K; Richard-Lordereau, I; Roessig, L; Rosano, GMC; Sherman, W; Stough, WG; Swedberg, K; Tyl, B; Zannad, F; Boulton, C; De Graeff, P</t>
  </si>
  <si>
    <t>New medicinal products for chronic heart failure: advances in clinical trial design and efficacy assessment</t>
  </si>
  <si>
    <t>EUROPEAN JOURNAL OF HEART FAILURE</t>
  </si>
  <si>
    <t>[Cowie, Martin R.; Garcia, Maria de los Angeles Alonso; Lyon, Alexander R.; Swedberg, Karl] Imperial Coll London, Natl Heart &amp; Lung Inst, Sydney St, London SW3 6HP, England; [Cowie, Martin R.; Garcia, Maria de los Angeles Alonso; Lyon, Alexander R.; Swedberg, Karl] Royal Brompton Hosp, Sydney St, London SW3 6HP, England; [Filippatos, Gerasimos S.] Univ Athens, Athens Univ Hosp Attikon, Sch Med, Athens, Greece; [Garcia, Maria de los Angeles Alonso] Med Assessor Med &amp; Healthcare Prod Regulatory Agc, Sci Advice Working Party European Med Agcy, London, England; [Anker, Stefan D.] Univ Med Ctr Gottingen UMG, Dept Cardiol &amp; Pneumol, Innovat Clin Trials, Gottingen, Germany; [Anker, Stefan D.] Charite Campus CVK, Dept Cardiol, Div Homeostasis Res, Berlin, Germany; [Baczynska, Anna; Janssen, Heidi] European Med Agcy, London, England; [Bloomfield, Daniel M.; Lautsch, Dominik] Merck &amp; Co Inc, Kenilworth, NJ USA; [Borentain, Maria] Bristol Myers Squibb, Rueil Malmaison, France; [Slot, Karsten Bruins] Norwegian Med Agcy, Oslo, Norway; [Cronin, Maureen] Vifor Pharma, Zurich, Switzerland; [Doevendans, Pieter A.] European Med Agcy, Comm Adv Therapy, London, England; [Doevendans, Pieter A.] UMC, Utrecht, Netherlands; [El-Gazayerly, Amany; De Graeff, Pieter] Dutch Med Evaluat Board CBG MEB, Utrecht, Netherlands; [Gimpelewicz, Claudio; Boulton, Caroline] Novartis Pharmaceut, Basel, Switzerland; [Honarpour, Narimon] Amgen Inc, Thousand Oaks, CA 91320 USA; [Janmohamed, Salim] GlaxoSmithKline, Stockley Pk, England; [Kim, Albert M.] Pfizer Inc, Cambridge, MA USA; [Laws, Ian] GlaxoSmithKline, London, England; [Lefkowitz, Martin] Novartis Pharmaceut, E Hanover, NJ USA; [Lopez-Sendon, Jose] Hosp Univ La Paz, Dept Cardiol, IdiPaz, CIBER CV, Madrid, Spain; [Malik, Fady I.] Cytokinetics, San Francisco, CA USA; [McMurray, John J. V.] Univ Glasgow, BHF Cardiovasc Res Ctr, Glasgow, Lanark, Scotland; [Metra, Marco] Univ Brescia, Cardiol, Brescia, Italy; [Perez, Santiago Figueroa; Roessig, Lothar] Bayer Pharma AG, Wuppertal, Germany; [Pfeffer, Marc A.] Brigham &amp; Womens Hosp, Div Cardiovasc, 75 Francis St, Boston, MA 02115 USA; [Pfeffer, Marc A.] Harvard Med Sch, Boston, MA USA; [Pocock, Stuart J.] London Sch Hyg &amp; Trop Med, Dept Med Stat, London, England; [Ponikowski, Piotr] Med Univ, Mil Hosp, Dept Heart Dis, Wroclaw, Poland; [Prasad, Krishna] United Kingdom Med &amp; Healthcare Prod Regulatory A, London, England; [Richard-Lordereau, Isabelle] Bristol Myers Squibb, Paris, France; [Rosano, Giuseppe M. C.] IRCCS San Raffaele Hosp Roma, Rome, Italy; [Rosano, Giuseppe M. C.] Univ London, St Georges Hosp NHS Trust, Cardiovasc Clin Acad Grp, London, England; [Sherman, Warren] Celyad, Mont St Guibert, Belgium; [Stough, Wendy Gattis] Campbell Univ, Coll Pharm &amp; Hlth Sci, Cary, NC USA; [Swedberg, Karl] Univ Gothenburg, Sahlgrenska Acad, Gothenburg, Sweden; [Tyl, Benoit] Servier Int, Paris, France; [Zannad, Faiez] Univ Lorraine, Ctr Invest Clin 1433, INSERM, Nancy, France; [Zannad, Faiez] Univ Lorraine, Unite 1116, Nancy, France; [Zannad, Faiez] CHU, Nancy, France; [De Graeff, Pieter] Univ Groningen, Univ Med Ctr Groningen, Dept Clin Pharm &amp; Pharmacol, Groningen, Netherlands</t>
  </si>
  <si>
    <t>Cowie, MR (reprint author), Imperial Coll London, Natl Heart &amp; Lung Inst, Sydney St, London SW3 6HP, England.; Cowie, MR (reprint author), Royal Brompton Hosp, Sydney St, London SW3 6HP, England.</t>
  </si>
  <si>
    <t>1388-9842</t>
  </si>
  <si>
    <t>Aroca, A; Polo, L; Perez-Farinos, N; Gonzalez-Rocafort, A; Sanchez, R; Bret, M; Rey, J; Ruiz, J; Gonzalez, A; Arreo, V; Perez, N; Pena, N; Jofre, C; Leyra, F; Sanchez-Recalde, A</t>
  </si>
  <si>
    <t>Do porcine pulmonary bioprosthesis perform the same job in children as in adults? A word of caution</t>
  </si>
  <si>
    <t>CIRUGIA CARDIOVASCULAR</t>
  </si>
  <si>
    <t>[Aroca, Angel; Polo, Luz; Gonzalez-Rocafort, Alvaro; Sanchez, Raid; Rey, Juvenal] Hosp La Paz, Serv Cirugia Cardiovasc Infantil, Madrid, Spain; [Perez-Farinos, Napoleon] Univ Complutense Madrid, Dept Med Prevent Salud Publ &amp; Hist Ciencia, Madrid, Spain; [Bret, Montserrat] Hosp La Paz, Serv Radiodiagnost, Madrid, Spain; [Ruiz, Jose; Gonzalez, Ana; Sanchez-Recalde, Angel] Hosp La Paz, Serv Cardiol, Madrid, Spain; [Arreo, Viviana] Hosp La Paz, Serv Cardiol Pediat, Madrid, Spain; [Perez, Nuria; Pena, Natalia; Jofre, Cristina; Leyra, Fernando] Hosp La Paz, Serv Anestesiol Reanimac, Madrid, Spain</t>
  </si>
  <si>
    <t>Aroca, A (reprint author), Hosp La Paz, Serv Cirugia Cardiovasc Infantil, Madrid, Spain.</t>
  </si>
  <si>
    <t>1134-0096</t>
  </si>
  <si>
    <t>MAY-JUN</t>
  </si>
  <si>
    <t>Guillen, CRS; Peinado, RP</t>
  </si>
  <si>
    <t>Response to ECG, April 2017</t>
  </si>
  <si>
    <t>[Solorzano Guillen, Cesar Rainer; Peinado Peinado, Rafael] Hosp Univ La Paz, Unidad Arritmias, Serv Cardiol, Madrid, Spain</t>
  </si>
  <si>
    <t>Peinado, RP (reprint author), Hosp Univ La Paz, Unidad Arritmias, Serv Cardiol, Madrid, Spain.</t>
  </si>
  <si>
    <t>Baston, VVA; Gonzalez-Gallarza, R; Cordoba, FJ; Colunga, P; Fernandez, O; Rodriguez, SO; Manjavacas, AMI; Junco, RA; Ortega, CA; Sotelo, L; De Veas, JM; Perez, A; Salas, A; Conde, A; Sendon, JL</t>
  </si>
  <si>
    <t>Cardiac rehabilitation after sudden cardiac arrest in patients with left ventricular systolic dysfunction</t>
  </si>
  <si>
    <t>[Rial Baston, V. Veronica Angela; Dalmau Gonzalez-Gallarza, R.; Irazusta Cordoba, F. J.; Meras Colunga, P.; Gonzalez Fernandez, O.; Rosillo Rodriguez, S. O.; Iniesta Manjavacas, A. M.; Mori Junco, R. A.; Alvarez Ortega, C. A.; Rodriguez Sotelo, L.; Garcia De Veas, J. M.; Rivas Perez, A.; Velez Salas, A.; Castro Conde, A.; Lopez Sendon, J. L.] Univ Hosp La Paz, Cardiol, Madrid, Spain</t>
  </si>
  <si>
    <t>Baston, VVAR; Manjavacas, AAI; Colunga, PM; Cordoba, FJI; Rodriguez, SOR; Conde, LP; Fernandez, OG; Lopez-Sendon, JL</t>
  </si>
  <si>
    <t>Diabetes, deafness and hypertrophic cardiomyopathy: is it just a coincidence?</t>
  </si>
  <si>
    <t>[Rial Baston, V. Veronica Angela; Iniesta Manjavacas, A. M.; Meras Colunga, P.; Irazusta Cordoba, F. J.; Rosillo Rodriguez, S. O.; Pena Conde, L.; Gonzalez Fernandez, O.; Lopez-Sendon, J. L.] Univ Hosp La Paz, Cardiol, Madrid, Spain</t>
  </si>
  <si>
    <t>Cordoba, FJFJI; Jimenez-Valero, S; Gemma, D; Colunga, PM; Baston, VR; Fernandez, OG; Manjavacas, AMI</t>
  </si>
  <si>
    <t>Minimally invasive treatment for malignant pericardial effusions with poor prognosis</t>
  </si>
  <si>
    <t>[Irazusta Cordoba, F. J. Francisco Javier; Jimenez-Valero, S.; Gemma, D.; Meras Colunga, P.; Rial Baston, V.; Gonzalez Fernandez, O.; Iniesta Manjavacas, A. M.] Univ Hosp La Paz, Cardiol, Madrid, Spain</t>
  </si>
  <si>
    <t>Cordoba, FJFJI; Fernandez, TL; Baston, VR; Colunga, PM; Fernandez, OG; Bermejo, ZB; Codon, JC; Salicio, ER; Gonzalez-Gallarza, RD; Martinez, GG; Melcon, FD; Rodriguez, SOR; Yanguela, MM; Lopez-Sendon, JL</t>
  </si>
  <si>
    <t>Automatic 3D echocardiography for left ventricular ejection fraction assessment in daily clinical practice: the present and the future</t>
  </si>
  <si>
    <t>[Francisco Javier Irazusta Cordoba, F. J.; Lopez Fernandez, T.; Rial Baston, V.; Meras Colunga, P.; Gonzalez Fernandez, O.; Blazquez Bermejo, Z.; Caron Codon, J.; Refoyo Salicio, E.; Dalmau Gonzalez-Gallarza, R.; Guzman Martinez, G.; Dominguez Melcon, F.; Rosillo Rodriguez, S. O.; Moreno Yanguela, M.; Lopez-Sendon, J. L.] Univ Hosp La Paz, Cardiol, Madrid, Spain</t>
  </si>
  <si>
    <t>Fernandez, OOG; Cordoba, FJI; Baston, VR; Colunga, PM; Gonzalez-Gallarza, RD; Ortega, CA; Junco, RM; Rodriguez, SR; Conde, AC; Lopez-Sendon, JL</t>
  </si>
  <si>
    <t>Cardiac rehabilitation programs in left ventricular systolic dysfunction patients: differences between risk profile and functional capacity according to ejection fraction.</t>
  </si>
  <si>
    <t>[Gonzalez Fernandez, O. Oscar; Irazusta Cordoba, F. J.; Rial Baston, V.; Meras Colunga, P.; Dalmau Gonzalez-Gallarza, R.; Alvarez Ortega, C.; Mori Junco, R.; Rosillo Rodriguez, S.; Castro Conde, A.; Lopez-Sendon, J. L.] Univ Hosp La Paz, Cardiol, Madrid, Spain</t>
  </si>
  <si>
    <t>Divison-Garrote, JA; Ruilope, LM; de la Sierra, A; de la Cruz, JJ; Vinyoles, E; Gorostidi, M; Escobar-Cervantes, C; Velilla-Zancada, SM; Segura, J; Banegas, JR</t>
  </si>
  <si>
    <t>Magnitude of Hypotension Based on Office and Ambulatory Blood Pressure Monitoring: Results From a Cohort of 5066 Treated Hypertensive Patients Aged 80 Years and Older</t>
  </si>
  <si>
    <t>JOURNAL OF THE AMERICAN MEDICAL DIRECTORS ASSOCIATION</t>
  </si>
  <si>
    <t>[Divison-Garrote, Juan A.] Casas Ibanez, Primary Care Ctr, Albacete, Spain; [Divison-Garrote, Juan A.] Univ Catolica San Antonio, Med, Murcia, Spain; [Ruilope, Luis M.; de la Cruz, Juan J.; Banegas, Jose R.] Univ Autonoma Madrid, IdiPAZ, Dept Prevent Med &amp; Publ Hlth, Madrid, Spain; [Ruilope, Luis M.; de la Cruz, Juan J.; Banegas, Jose R.] CIBERESP, Madrid, Spain; [Ruilope, Luis M.; Segura, Julian] Univ Europea Madrid, Sch Doctoral Studies &amp; Res, Inst Invest, Hosp Doce Octubre, Madrid, Spain; [de la Sierra, Alejandro] Univ Barcelona, Hosp Mutua Terrassa, Dept Internal Med, Barcelona, Spain; [Vinyoles, Ernest] Univ Barcelona, Mina Primary Care Ctr, Barcelona, Spain; [Gorostidi, Manuel] Hosp Univ Cent Asturias, RedinRed, Serv Nephrol, Oviedo, Spain; [Escobar-Cervantes, Carlos] Hosp Univ La Paz, Dept Cardiol, Madrid, Spain; [Velilla-Zancada, Sonsoles M.] Primary Care Ctr Espartero, Logrono, La Rioja, Spain; [Segura, Julian] Hosp Doce Octubre, Hypertens Unit, Madrid, Spain</t>
  </si>
  <si>
    <t>Banegas, JR (reprint author), Univ Autonoma Madrid, Dept Prevent Med &amp; Publ Hlth, IdiPAZ, CIBERESP, Arzobispo Morcillo 4, Madrid 28029, Spain.</t>
  </si>
  <si>
    <t>1525-8610</t>
  </si>
  <si>
    <t>452.e1</t>
  </si>
  <si>
    <t>Ortiz, M; Martin, A; Arribas, F; Coll-Vinent, B; del Arco, C; Peinado, R; Almendral, J</t>
  </si>
  <si>
    <t>Randomized comparison of intravenous procainamide vs. intravenous amiodarone for the acute treatment of tolerated wide QRS tachycardia: the PROCAMIO study</t>
  </si>
  <si>
    <t>[Ortiz, Mercedes; Almendral, Jesus] Hosp Gen Univ Gregorio Maranon, Dept Cardiol, Madrid, Spain; [Martin, Alfonso] Hosp Univ Severo Ochoa, Emergency Dept, Madrid, Spain; [Arribas, Fernando] Hosp Univ Doce Octubre, Dept Cardiol, Madrid, Spain; [Coll-Vinent, Blanca] Hosp Clin Barcelona, Emergency Dept, Barcelona, Spain; [del Arco, Carmen] Hosp Univ La Princesa, Emergency Dept, Madrid, Spain; [Peinado, Rafael] Hosp Univ La Paz, Dept Cardiol, Madrid, Spain; [Ortiz, Mercedes; Almendral, Jesus] Univ CEU San Pablo, Grp HM Hosp, Madrid, Spain</t>
  </si>
  <si>
    <t>Almendral, J (reprint author), Hosp Madrid Monteprincipe, Sala Electrofisiol, Avda Monteprincipe 25, Madrid 28660, Spain.; Almendral, J (reprint author), Univ CEU San Pablo, Grp HM Hosp, Madrid, Spain.</t>
  </si>
  <si>
    <t>Junco, RM; Gonzalez-Gallarza, RD; Conde, AC; Fernandez, OG; Ortega, CA; Bermejo, ZB; Furuya-Kanamoric, L; Gomez, RM; Arreses, ELD</t>
  </si>
  <si>
    <t>Clinical outcomes in myocardial infarction and multivessel disease after a cardiac rehabilitation programme: Partial versus complete revascularization</t>
  </si>
  <si>
    <t>ARCHIVES OF CARDIOVASCULAR DISEASES</t>
  </si>
  <si>
    <t>[Mori Junco, Ricardo; Dalmau Gonzalez-Gallarza, Regina; Castro Conde, Almudena; Gonzalez Fernandez, Oscar; Alvarez Ortega, Carlos; Blazquez Bermejo, Zorba; Moreno Gomez, Raul; Lopez de Sa Arreses, Esteban] Hosp Univ La Paz, Serv Cardiol, 261 Paseo Castellana, Madrid 28046, Spain; [Dalmau Gonzalez-Gallarza, Regina; Castro Conde, Almudena] Hosp Univ La Paz, Unidad Rehabil Cardiaca, Serv Cardiol, 261 Paseo Castellana, Madrid 28046, Spain; [Furuya-Kanamori, Luis] Australian Natl Univ, Res Sch Populat Hlth, Canberra, ACT, Australia; [Moreno Gomez, Raul] Hosp Univ La Paz, Unidad Cardiol Intervencionista, Serv Cardiol, 261 Paseo Castellana, Madrid 28046, Spain; [Lopez de Sa Arreses, Esteban] Hosp Univ La Paz, Unidad Cuidados Agudos Cardiol, Serv Cardiol, 261 Paseo Castellano0, Madrid 28046, Spain</t>
  </si>
  <si>
    <t>Gonzalez-Gallarza, RD (reprint author), Hosp Univ La Paz, Unidad Rehabil Cardiaca, Serv Cardiol, 261 Paseo Castellana, Madrid 28046, Spain.</t>
  </si>
  <si>
    <t>1875-2136</t>
  </si>
  <si>
    <t>Bermejo, ZB; Fernandez, TL; Valdiris, UR; Codon, JC; de Antonio, IP; Rodriguez, SR; Garcia, JMM; Yanguela, MM</t>
  </si>
  <si>
    <t>Left-sided endocarditis extending to the right chambers: Usefulness of three-dimensional echocardiography in preoperative assessment</t>
  </si>
  <si>
    <t>REVISTA PORTUGUESA DE CARDIOLOGIA</t>
  </si>
  <si>
    <t>[Blazquez Bermejo, Zorba; Lopez Fernandez, Teresa; Caro Codon, Juan; Ponz de Antonio, Ines; Rosillo Rodriguez, Sandra; Moreno Yanguela, Mar] Hosp Univ La Paz, Cardiol Dept, Madrid, Spain; [Ramirez Valdiris, Ulises; Mesa Garcia, Jose Maria] Hosp Univ La Paz, Cardiac Surg Dept, Madrid, Spain</t>
  </si>
  <si>
    <t>Bermejo, ZB (reprint author), Hosp Univ La Paz, Cardiol Dept, Madrid, Spain.</t>
  </si>
  <si>
    <t>0870-2551</t>
  </si>
  <si>
    <t>Alfonso, F; Perez-Vizcayno, MJ; del Blanco, BG; Garcia-Touchard, A; Lopez-Minguez, JR; Sabate, M; Zueco, J; Melgares, R; Hernandez, R; Moreno, R; Dominguez, A; Sanchis, J; Moris, C; Moreu, J; Cequier, A; Romaguera, R; Rivero, F; Cuesta, J; Gonzalo, N; Jimenez-Quevedo, P; Cardenas, A; Fernandez, C</t>
  </si>
  <si>
    <t>Usefulness of Drug-Eluting Balloons for Bare-Metal and Drug-Eluting In-Stent Restenosis (from the RIBS IV and V Randomized Trials)</t>
  </si>
  <si>
    <t>AMERICAN JOURNAL OF CARDIOLOGY</t>
  </si>
  <si>
    <t>[Alfonso, Fernando; Rivero, Fernando; Cuesta, Javier] Hosp Univ La Princesa, Madrid, Spain; [Jose Perez-Vizcayno, Maria; Gonzalo, Nieves; Jimenez-Quevedo, Pilar; Cardenas, Alberto; Fernandez, Cristina] Hosp Univ Clin San Carlos, Madrid, Spain; [Jose Perez-Vizcayno, Maria] Funac Interhosp Invest Cardiovasc, Madrid, Spain; [Garcia del Blanco, Bruno] Hosp Univ Vall dHebron, Barcelona, Spain; [Garcia-Touchard, Arturo] Hosp Univ Puerta Hierromajadahonda, Madrid, Spain; [Lopez-Minguez, Jose-Ramon] Hosp Univ Infanta Cristina, Badajoz, Spain; [Sabate, Manel] Hosp Univ Clin Barcelona, Barcelona, Spain; [Zueco, Javier] Hosp Univ Marques Valdecilla, Santander, Spain; [Melgares, Rafael] Hosp Univ Virgen Nieves, Granada, Spain; [Hernandez, Rosana] Hosp Univ Ramon y Cajal, Madrid, Spain; [Moreno, Raul] Hosp Univ La Paz, Madrid, Spain; [Dominguez, Antonio] Hosp Univ Virgen Victoria, Malaga, Spain; [Sanchis, Juan] Hosp Univ Clin Valencia, Valencia, Spain; [Moris, Cesar] Hosp Univ Cent Asturias, Oviedo, Spain; [Moreu, Jose] Hosp Univ Virgen Salud Toledo, Toledo, Spain; [Cequier, Angel; Romaguera, Rafael] Hosp Univ Bellvitge, Barcelona, Spain</t>
  </si>
  <si>
    <t>Alfonso, F (reprint author), Hosp Univ La Princesa, Madrid, Spain.</t>
  </si>
  <si>
    <t>0002-9149</t>
  </si>
  <si>
    <t>APR 1</t>
  </si>
  <si>
    <t>ECG, April 2017</t>
  </si>
  <si>
    <t>[Solorzano Guillen, Cesar Rainer; Peinado Peinado, Rafael] Univ Hosp La Paz, Unidad Arritmias, Serv Cardiol, Madrid, Spain</t>
  </si>
  <si>
    <t>Peinado, RP (reprint author), Univ Hosp La Paz, Unidad Arritmias, Serv Cardiol, Madrid, Spain.</t>
  </si>
  <si>
    <t>Irazusta, FJ; Ramirez, U; Caro-Codon, J; Refoyo, E; Garrido, D; Pinilla, I; Mesa, JM; Lopez-Sendon, JL</t>
  </si>
  <si>
    <t>Extensive Chest Wall Destruction Secondary to a Large Ventricle Pseudoaneurysm: A Surgical Challenge</t>
  </si>
  <si>
    <t>ANNALS OF THORACIC SURGERY</t>
  </si>
  <si>
    <t>La Paz Univ Hosp, Dept Cardiol, Dept Cardiac Surg, Madrid, Spain; La Paz Univ Hosp, Dept Radiol, Madrid, Spain</t>
  </si>
  <si>
    <t>Irazusta, FJ (reprint author), La Paz Univ Hosp, Paseo Castellana 261, Madrid 28046, Spain.</t>
  </si>
  <si>
    <t>0003-4975</t>
  </si>
  <si>
    <t>E227</t>
  </si>
  <si>
    <t>E229</t>
  </si>
  <si>
    <t>Ferreira-Gonzalez, I; Abu-Assi, E; Arias, MA; Gallego, P; Sanchez-Recalde, A</t>
  </si>
  <si>
    <t>Revista Espanola de Cardiologia: First Year Activity of the New Editorial Team</t>
  </si>
  <si>
    <t>[Ferreira-Gonzalez, Ignacio; Abu-Assi, Emad; Angel Arias, Miguel; Gallego, Pastora; Sanchez-Recalde, Angel] Revista Espanola Cardiol, Nuestra Sra Guadalupe 5, Madrid 28028, Spain</t>
  </si>
  <si>
    <t>Ferreira-Gonzalez, I (reprint author), Revista Espanola Cardiol, Nuestra Sra Guadalupe 5, Madrid 28028, Spain.</t>
  </si>
  <si>
    <t>Garcia, E; Arzamendi, D; Jimeneaz-Quevedo, P; Samago, F; Marti, G; Sanchez-Recalde, A; Lasa-Larraya, G; Sancho, M; Iniguez, A; Goicolea, J; Garcia-San Roman, K; Alonso-Briales, JH; Molina, E; Calabuig, J; Freixa, X; Berenguer, A; Valdes-Chavarri, M; Vazquez, N; Diaz, JF; Cruz-Gonzalez, I</t>
  </si>
  <si>
    <t>Outcomes and predictors of success and complications for paravalvular leak closure: an analysis of the SpanisH realwOrld paravalvular LEaks closure (HOLE) registry</t>
  </si>
  <si>
    <t>EUROINTERVENTION</t>
  </si>
  <si>
    <t>[Garcia, Eulogio] Hosp Univ Monteprincipe &amp; Moncloa, Madrid, Spain; [Arzamendi, Dabit] Hosp Santa Creu &amp; Sant Pau, Barcelona, Spain; [Jimeneaz-Quevedo, Pilar] Hosp Clin San Carlos, Madrid, Spain; [Samago, Fernando] Hosp Gregorio Maranon, Madrid, Spain; [Marti, Gerard] Hosp Gen Valle Hebron, Barcelona, Spain; [Sanchez-Recalde, Angel] Hosp La Paz, Madrid, Spain; [Lasa-Larraya, Garikoit] Hosp Univ Donostia, San Sebastian, Spain; [Sancho, Manuel] Hosp Puerta Mar, Cadiz, Spain; [Iniguez, Andres] Hosp Meixoeiro, Vigo, Spain; [Goicolea, Javier] Hosp Puerta Hierro, Madrid, Spain; [Garcia-San Roman, Koldobika] Hosp Univ Cruces, Baracaldo, Spain; [Horacio Alonso-Briales, Juan] Hosp Virgen de Victoria, Malaga, Spain; [Molina, Eduardo] Univ Granada, Hosp Clin, Granada, Spain; [Calabuig, Jose] Clin Univ Navarra, Pamplona, Spain; [Freixa, Xavier] Hosp Clin Barcelona, Barcelona, Spain; [Berenguer, Alberto] Univ Valencia, Hosp Gen, Valencia, Spain; [Valdes-Chavarri, Mariano] Hosp Virgen Arrixaca, Murcia, Spain; [Vazquez, Nicolas] Hosp Univ A Coruna, La Coruna, Spain; [Francisco Diaz, Jose] Hosp Juan Ramon Jimenez, Huelva, Spain; [Cruz-Gonzalez, Ignacio] Hosp Univ Salamanca, IBSAL, Paseo San Vincente 88-182, Salamanca 37007, Spain</t>
  </si>
  <si>
    <t>Cruz-Gonzalez, I (reprint author), Hosp Univ Salamanca, IBSAL, Paseo San Vincente 88-182, Salamanca 37007, Spain.</t>
  </si>
  <si>
    <t>1774-024X</t>
  </si>
  <si>
    <t>Kereiakes, DJ; Meredith, IT; Masotti, M; Carrie, D; Moreno, R; Erglis, A; Mehta, SR; Elhadad, S; Berland, J; Stein, B; Airaksinen, J; Jobe, RL; Reitman, A; Janssens, L; Christen, T; Dawkins, KD; Windeeker, S</t>
  </si>
  <si>
    <t>Safety and efficacy of a bioabsorbable polymer-coated, everolimus-eluting coronary stent in patients with diabetes: the EVOLVE II diabetes substudy</t>
  </si>
  <si>
    <t>[Kereiakes, Dean J.] Lindner Resvarch Ctr, Christ Hosp Heart &amp; Vasc Ctr, Cincinnati, OH USA; [Meredith, Ian T.] Monash Med Ctr, MonashHEART Southern Hlth, Clayton, Vic, Australia; [Masotti, Monica] Univ Barcelona, Hosp Clin, Barcelona, Spain; [Carrie, Didier] Ctr Hosp Univ Rangueil, Toulouse, France; [Moreno, Raul] Hosp La Paz, Madrid, Spain; [Erglis, Andrejs] Univ Latvia, Puuls Stradins Clin Univ Hosp, Riga, Latvia; [Mehta, Shamir R.] McMaster Univ &amp; Hamilton Hlth Sci, Hamilton, ON, Canada; [Elhadad, Simon] Ctr Hosp Lagny Marne La Vallee, Jossigny, France; [Berland, Jacques] Clin St Hilaire Ctr Freder Jolot, Rouen, France; [Stein, Bernardo] Morton Plant Mease Baycare Hlth Syst, Clearwater, FL USA; [Airaksinen, Juhani] Turku Univ Hosp, Turku, Finland; [Jobe, R. Lee] UNC Rex Healthcare, Raleigh, NC USA; [Reitman, Arthur] Wellstar Kennestone Hosp, Marietta, GA USA; [Janssens, Luc] Imeldazienhuis, Bonheiden, Belgium; [Christen, Thomas; Dawkins, Keith D.] Boston Sci Corp, Marlborough, MA USA; [Windeeker, Stephan] Bern Univ Hosp, Bern, Switzerland</t>
  </si>
  <si>
    <t>Kereiakes, DJ (reprint author), Lindner Resvarch Ctr, Christ Hosp Heart &amp; Vasc Ctr, Cincinnati, OH USA.</t>
  </si>
  <si>
    <t>Gemma, D; Moreno, R; Larman, M; Teles, RC; Patricio, L; Molina, E; Ribeiro, VG; del Blanco, BG; Jaldon, MS; Galeote, G; Valero, SJ; Recalde, AS; de Antonio, IP; Lopez-Sendon, JL</t>
  </si>
  <si>
    <t>Multicentric Experience With Lotus Valve: A Second Generation Transcatheter Aortic Valve Prosthesis Fully Repositionable And Retrievable</t>
  </si>
  <si>
    <t>[Gemma, Daniele; Moreno, Raul; Galeote, Guillermo; Valero, Santiago Jimenez; Recalde, Angel Sanchez; de Antonio, Ines Ponz; Lopez-Sendon, Jose Lusi] Univ Hosp La Paz, Madrid, Spain; [Moreno, Raul] Policlin Guipuzkoa, San Sebastian, Spain; [Teles, Rui Campante] Hosp Santa Cruz, Lisbon, Portugal; [Patricio, Lino] Ctr Hosp Lisboa Cent, Lisbon, Portugal; [Molina, Eduardo] Hosp Virgen Nieves, Granada, Spain; [Ribeiro, Vasco Gama] Ctr Hosp Vila Nova Gaia, Oporto, Portugal; [del Blanco, Bruno Garcia] Hosp Valle De Hebron, Barcelona, Spain; [Jaldon, Manuel Sancho] Hosp Puerta Mar, Cadiz, Spain</t>
  </si>
  <si>
    <t>S61</t>
  </si>
  <si>
    <t>Irazusta, FJ; Moreno, R; Gemma, D; Galeote, G; Meras, P; Jimenez-Valero, S; Sanchez-Recalde, A; Rial, V; Lopez, T; Lopez-Sendon, JL</t>
  </si>
  <si>
    <t>Permanent Pacemaker Implantation After A New Fully Repositionable Device For Transcatheter Aortic Valve Implantation: Impact On Left Ventricular Function And Myocardial Deformation</t>
  </si>
  <si>
    <t>[Javier Irazusta, Francisco; Moreno, Raul; Gemma, Daniele; Galeote, Guillermo; Meras, Pablo; Jimenez-Valero, Santiago; Sanchez-Recalde, Angel; Rial, Veronica; Lopez, Teresa; Luis Lopez-Sendon, Jose] La Paz Univ Hosp, Madrid, Spain</t>
  </si>
  <si>
    <t>S72</t>
  </si>
  <si>
    <t>Percutaneous Balloon Pericardiotomy: Treatment Of Choice In Patients With Advanced Oncological Disease And Severe Pericardial Effusion</t>
  </si>
  <si>
    <t>[Javier Irazusta, Francisco; Jimenez-Valero, Santiago; Gemma, Daniele; Meras, Pablo; Galeote, Guillermo; Sanchez-Recalde, Angel; Rial, Veronica; Moreno, Raul; Luis Lopez-Sendon, Jose] La Paz Univ Hosp, Madrid, Spain</t>
  </si>
  <si>
    <t>S76</t>
  </si>
  <si>
    <t>Cedillo, S; Sicras-Mainar, A; Jimenez-Ruiz, CA; De Bobadilla, JF; Rejas-Gutierrez, J</t>
  </si>
  <si>
    <t>Budgetary Impact Analysis of Reimbursement Varenicline for the Smoking-Cessation Treatment in Patients with Cardiovascular Diseases, Chronic Obstructive Pulmonary Disease or Type-2 Diabetes Mellitus: A National Health System Perspective</t>
  </si>
  <si>
    <t>EUROPEAN ADDICTION RESEARCH</t>
  </si>
  <si>
    <t>[Cedillo, Sergio] Trial Form Support Develop, Madrid, Spain; [Sicras-Mainar, Antoni] CAP Vicenc Papaciet, Barcelona, Spain; [Jimenez-Ruiz, Carlos A.] Community Madrid, Specialised Tobacco Unit, Madrid, Spain; [Fernandez de Bobadilla, Jaime] Hosp Univ La Paz, Dept Cardiol, Madrid, Spain; [Rejas-Gutierrez, Javier] SLU, Hlth Econ &amp; Outcomes Res Dept, Pfizer, Alcobendas, Madrid, Spain</t>
  </si>
  <si>
    <t>Rejas-Gutierrez, J (reprint author), SLU, Dept Farmacoecon &amp; Invest Resultados Salud, Pfizer, ES-28108 Alcobendas, Madrid, Spain.</t>
  </si>
  <si>
    <t>1022-6877</t>
  </si>
  <si>
    <t>Bermejo, ZB; Conde, LP; Peinado, R</t>
  </si>
  <si>
    <t>Response to ECG, January 2017</t>
  </si>
  <si>
    <t>[Blazquez Bermejo, Zorba; Pena Conde, Laura; Peinado, Rafael] Hosp Univ La Paz, Serv Cardiol, Madrid, Spain</t>
  </si>
  <si>
    <t>Bermejo, ZB (reprint author), Hosp Univ La Paz, Serv Cardiol, Madrid, Spain.</t>
  </si>
  <si>
    <t>Escobar, C; Arceluz, M; de Oca, RM; Mori, R; Lopez-Sendon, JL; Merino, JL</t>
  </si>
  <si>
    <t>Concomitant Rivaroxaban and Dronedarone Administration in Patients With Nonvalvular Atrial Fibrillation</t>
  </si>
  <si>
    <t>[Escobar, Carlos; Arceluz, Martin; Montes de Oca, Rosa; Mori, Ricardo; Luis Merino, Jose] Hosp Univ La Paz, Serv Cardiol, IdiPaz, Madrid, Spain; [Luis Lopez-Sendon, Jose] Hosp Univ La Paz, IdiPaz, Unidad Electrofisiol Robotizada, Madrid, Spain</t>
  </si>
  <si>
    <t>Merino, JL (reprint author), Hosp Univ La Paz, Serv Cardiol, IdiPaz, Madrid, Spain.</t>
  </si>
  <si>
    <t>Escobar, C; Barrios, V; Cosin-Sales, J; Marzal, D; Calderon, A</t>
  </si>
  <si>
    <t>Selection of the Best of 2016 in Clinical Cardiology: Continuum of Care; Relationship Between Cardiology and Primary Care</t>
  </si>
  <si>
    <t>[Escobar, Carlos] Hosp Univ La Paz, Serv Cardiol, Madrid, Spain; [Barrios, Vivencio] Hosp Univ Ramon y Cajal, Serv Cardiol, Madrid, Spain; [Cosin-Sales, Juan] Hosp Arnau Vilanova, Serv Cardiol, Valencia, Spain; [Marzal, Domingo] Complejo Hosp Merida, Serv Cardiol, Badajoz, Spain; [Calderon, Alberto] Ctr Salud Doctor Pedro Lain Entralgo, Madrid, Spain</t>
  </si>
  <si>
    <t>Escobar, C (reprint author), Hosp Univ La Paz, Serv Cardiol, Madrid, Spain.</t>
  </si>
  <si>
    <t>Barrios, V; Escobar, C; Cosin-Sales, J; Marzal, D</t>
  </si>
  <si>
    <t>Selection of the Best of 2016 in Clinical Cardiology: Therapeutic Novelties</t>
  </si>
  <si>
    <t>[Barrios, Vivencio] Univ Alcala De Henares, Hosp Univ Ramon y Cajal, Serv Cardiol, Madrid, Spain; [Escobar, Carlos] Hosp Univ La Paz, Serv Cardiol, Madrid, Spain; [Cosin-Sales, Juan] Hosp Arnau Vilanova, Serv Cardiol, Valencia, Spain; [Marzal, Domingo] Hosp Merida, Serv Cardiol, Badajoz, Spain</t>
  </si>
  <si>
    <t>Barrios, V (reprint author), Univ Alcala De Henares, Hosp Univ Ramon y Cajal, Serv Cardiol, Madrid, Spain.</t>
  </si>
  <si>
    <t>Cosin-Sales, J; Escobar, C; Marzal, D; Barrios, V</t>
  </si>
  <si>
    <t>Selection of the Best of 2016 in Diabetes and Heart</t>
  </si>
  <si>
    <t>[Cosin-Sales, Juan] Hosp Arnau Vilanova, Serv Cardiol, Valencia, Spain; [Escobar, Carlos] Hosp Univ La Paz, Serv Cardiol, Madrid, Spain; [Marzal, Domingo] Complejo Hosp Merida, Serv Cardiol, Badajoz, Spain; [Barrios, Vivencio] Hosp Univ Ramon y Cajal, Serv Cardiol, Madrid, Spain</t>
  </si>
  <si>
    <t>Cosin-Sales, J (reprint author), Hosp Arnau Vilanova, Serv Cardiol, Valencia, Spain.</t>
  </si>
  <si>
    <t>Lindholm, D; James, SK; Bertilsson, M; Becker, RC; Cannon, CP; Giannitsis, E; Harrington, RA; Himmelmann, A; Kontny, F; Siegbahn, A; Steg, PG; Storey, RF; Velders, MA; Weaver, WD; Wallentin, L</t>
  </si>
  <si>
    <t>Biomarkers and Coronary Lesions Predict Outcomes after Revascularization in Non-ST-Elevation Acute Coronary Syndrome</t>
  </si>
  <si>
    <t>CLINICAL CHEMISTRY</t>
  </si>
  <si>
    <t>[Lindholm, Daniel; James, Stefan K.; Velders, Matthijs A.; Wallentin, Lars] Uppsala Univ, Cardiol, Dept Med Sci, Uppsala, Sweden; [Lindholm, Daniel; James, Stefan K.; Bertilsson, Maria; Siegbahn, Agneta; Velders, Matthijs A.; Wallentin, Lars] Uppsala Univ, Uppsala Clin Res Ctr, Uppsala, Sweden; [Becker, Richard C.] Acad Hlth Ctr, Heart Lung &amp; Vasc Inst, Div Cardiovasc Hlth &amp; Dis, Cincinnati, OH USA; [Cannon, Christopher P.] Brigham &amp; Womens Hosp, Div Cardiovasc, 75 Francis St, Boston, MA 02115 USA; [Cannon, Christopher P.] Harvard Clin Res Inst, Boston, MA USA; [Giannitsis, Evangelos] Univ Heidelberg Hosp, Dept Internal Med 3, Cardiol, Heidelberg, Germany; [Harrington, Robert A.] Stanford Univ, Dept Med, Stanford, CA 94305 USA; [Himmelmann, Anders] AstraZeneca Res &amp; Dev, Molndal, Sweden; [Kontny, Frederic] Stavanger Univ Hosp, Dept Cardiol, Stavanger, Norway; [Siegbahn, Agneta] Uppsala Univ, Clin Chem, Dept Med Sci, Uppsala, Sweden; [Steg, Philippe Gabriel] INSERM, Unite 1148, Paris, France; [Steg, Philippe Gabriel] Hop Bichat Claude Bernard, AP HP, Dept Hosp Univ FIRE, Paris, France; [Steg, Philippe Gabriel] Univ Paris Diderot, Sorbonne Paris Cite, Paris, France; [Steg, Philippe Gabriel] NHLI Imperial Coll, ICMS, Royal Brompton Hosp, London, England; [Storey, Robert F.] Univ Sheffield, Dept Cardiovasc Sci, Sheffield, S Yorkshire, England; [Weaver, W. Douglas] Henry Ford Heart &amp; Vasc Inst, Detroit, MI USA</t>
  </si>
  <si>
    <t>Lindholm, D (reprint author), Uppsala Clin Res Ctr UCR, Dag Hammarskjolds Vag 14B,1 Tr, SE-75237 Uppsala, Sweden.</t>
  </si>
  <si>
    <t>0009-9147</t>
  </si>
  <si>
    <t>Barrios, V; Escobar, C; Cicero, AFG; Burke, D; Fasching, P; Banach, M; Bruckert, E</t>
  </si>
  <si>
    <t>A nutraceutical approach (Armolipid Plus) to reduce total and LDL cholesterol in individuals with mild to moderate dyslipidemia: Review of the clinical evidence</t>
  </si>
  <si>
    <t>ATHEROSCLEROSIS SUPPLEMENTS</t>
  </si>
  <si>
    <t>[Barrios, Vivencio] Hosp Ramon &amp; Cajal, Dept Cardiol, Ctra Colmenar Viejo,Km 9,100, E-28034 Madrid, Spain; [Escobar, Carlos] Hosp La Paz, Dept Cardiol, Madrid, Spain; [Cicero, Arrigo Francesco Giuseppe] Univ Bologna, Alma Mater Studiorum Atherosclerosis &amp; Metab, Dept Med &amp; Surg, Dis Res Ctr, Bologna, Italy; [Burke, David] Beacon Hosp, Beacon Heart Ctr, Dublin, Ireland; [Fasching, Peter] Wilhelminenspital Stadt Wien, Med Dept 5, Vienna, Austria; [Banach, Maciej] Med Univ Lodz, Chair Nephrol &amp; Hypertens, Dept Hypertens, Lodz, Poland; [Bruckert, Eric] Hop La Pitie Salpetriere, Dept Endocrinol &amp; Cardiovasc Dis Prevent, Paris, France</t>
  </si>
  <si>
    <t>Barrios, V (reprint author), Hosp Ramon &amp; Cajal, Dept Cardiol, Ctra Colmenar Viejo,Km 9,100, E-28034 Madrid, Spain.</t>
  </si>
  <si>
    <t>1567-5688</t>
  </si>
  <si>
    <t>Caballero, R; Utrilla, RG; Amoros, I; Matamoros, M; Perez-Hernandez, M; Tinaquero, D; Alfayate, S; Nieto-Marin, P; Guerrero-Serna, G; Liu, QH; Ramos-Mondragon, R; Ponce-Balbuena, D; Herron, T; Campbell, KF; Filgueiras-Rama, D; Peinado, R; Lopez-Sendon, JL; Jalife, J; Delpon, E; Tamargo, J</t>
  </si>
  <si>
    <t>Tbx20 controls the expression of the KCNH2 gene and of hERG channels</t>
  </si>
  <si>
    <t>PROCEEDINGS OF THE NATIONAL ACADEMY OF SCIENCES OF THE UNITED STATES OF AMERICA</t>
  </si>
  <si>
    <t>[Caballero, Ricardo; Utrilla, Raquel G.; Amoros, Irene; Matamoros, Marcos; Perez-Hernandez, Marta; Tinaquero, David; Alfayate, Silvia; Nieto-Marin, Paloma; Delpon, Eva; Tamargo, Juan] Univ Complutense, Sch Med, Dept Pharmacol, Inst Invest Sanitaria Gregorio Maranon, E-28040 Madrid, Spain; [Caballero, Ricardo; Utrilla, Raquel G.; Amoros, Irene; Matamoros, Marcos; Perez-Hernandez, Marta; Tinaquero, David; Alfayate, Silvia; Nieto-Marin, Paloma; Peinado, Rafael; Lopez-Sendon, Jose L.; Delpon, Eva; Tamargo, Juan] Ctr Invest Biomed Red CIBER, Madrid, Spain; [Guerrero-Serna, Guadalupe; Liu, Qing-hua; Ramos-Mondragon, Roberto; Ponce-Balbuena, Daniela; Herron, Todd; Campbell, Katherine F.; Jalife, Jose] Univ Michigan, Dept Internal Med, Ctr Arrhythmia Res, Ann Arbor, MI 48109 USA; [Guerrero-Serna, Guadalupe; Liu, Qing-hua; Ramos-Mondragon, Roberto; Ponce-Balbuena, Daniela; Herron, Todd; Campbell, Katherine F.; Jalife, Jose] Univ Michigan, Dept Mol &amp; Integrat Physiol, Ctr Arrhythmia Res, Ann Arbor, MI 48109 USA; [Filgueiras-Rama, David; Peinado, Rafael; Lopez-Sendon, Jose L.] Univ Hosp La Paz, Dept Cardiol, Inst Invest Sanitaria La Paz IdiPaz, Madrid 28046, Spain; [Jalife, Jose; Delpon, Eva] Fdn Ctr Nacl Invest Cardiovasc CNIC, Cardiac Arrhythmia Dept, Madrid 28029, Spain</t>
  </si>
  <si>
    <t>Delpon, E (reprint author), Univ Complutense, Sch Med, Dept Pharmacol, Inst Invest Sanitaria Gregorio Maranon, E-28040 Madrid, Spain.; Delpon, E (reprint author), Ctr Invest Biomed Red CIBER, Madrid, Spain.; Delpon, E (reprint author), Fdn Ctr Nacl Invest Cardiovasc CNIC, Cardiac Arrhythmia Dept, Madrid 28029, Spain.</t>
  </si>
  <si>
    <t>0027-8424</t>
  </si>
  <si>
    <t>JAN 17</t>
  </si>
  <si>
    <t>E416</t>
  </si>
  <si>
    <t>E425</t>
  </si>
  <si>
    <t>Barrios, V; Escobar, C; Valiente, LP; Lobos, JM; Vargas-Ortega, D; Polo, J; Montanes, NM</t>
  </si>
  <si>
    <t>Blood pressure control in anticoagulated patients with hypertension and atrial fibrillation</t>
  </si>
  <si>
    <t>BLOOD PRESSURE</t>
  </si>
  <si>
    <t>[Barrios, Vivencio] Hosp Ramon &amp; Cajal, Dept Cardiol, Carretera Colmenar Viejo,Km 9-100, E-28034 Madrid, Spain; [Escobar, Carlos] Univ Hosp La Paz, Dept Cardiol, Madrid, Spain; [Prieto Valiente, Luis] Univ Catolica San Antonio Murcia, Med Biostat, Murcia, Spain; [Maria Lobos, Jose] Jazmin Primary Care Hlth Ctr, East Area Primary Care, Madrid, Spain; [Vargas-Ortega, Diego] Hosp Poniente Ejido, Hosp Toyo, High Resolut Hospitalizat Unit, Almeria, Spain; [Polo, Jose] Primary Care Hlth Ctr Casar Caceres, Caceres, Spain; [Marin Montanes, Nuria] Bayer Hispania, Dept Med, Barcelona, Spain</t>
  </si>
  <si>
    <t>Barrios, V (reprint author), Hosp Ramon &amp; Cajal, Dept Cardiol, Carretera Colmenar Viejo,Km 9-100, E-28034 Madrid, Spain.</t>
  </si>
  <si>
    <t>0803-7051</t>
  </si>
  <si>
    <t>ECG, January 2017</t>
  </si>
  <si>
    <t>Escobar, C; Barrios, V; Perez de Isla, L</t>
  </si>
  <si>
    <t>Semergen</t>
  </si>
  <si>
    <t>2017 Nov 16 (Epub 2017 Nov 16)</t>
  </si>
  <si>
    <t>Servicio de Cardiologia, Hospital Universitario La Paz, Madrid, Espana. Electronic address: escobar_cervantes_carlos@hotmail.com.</t>
  </si>
  <si>
    <t>1578-8865</t>
  </si>
  <si>
    <t>IVUS Findings in Late and Very Late Stent Thrombosis. A Comparison Between Bare-metal and Drug-eluting Stents.</t>
  </si>
  <si>
    <t>Fuentes, Lara; Gomez-Lara, Josep; Salvatella, Neus; Gonzalo, Nieves; Hernandez-Hernandez, Felipe; Fernandez-Nofrerias, Eduard; Sanchez-Recalde, Angel; Alfonso, Fernando; Romaguera, Rafael; Ferreiro, Jose Luis; Roura, Gerard; Teruel, Luis; Gracida, Montserrat; Marcano, Ana Lucrecia; Gomez-Hospital, Joan-Antoni; Cequier, Angel</t>
  </si>
  <si>
    <t>2017 Sep 01 (Epub 2017 Sep 01)</t>
  </si>
  <si>
    <t>Departamento de Cardiologia Intervencionista, Hospital Universitari de Bellvitge, Institut d' Investigacio Biomedica de Bellvitge (IDIBELL), L'Hospitalet de Llobregat, Barcelona, Spain. Electronic address: castillo@gmail.com.</t>
  </si>
  <si>
    <t>1885-5857</t>
  </si>
  <si>
    <t>Escobar, C; Divison, J A</t>
  </si>
  <si>
    <t>328-329</t>
  </si>
  <si>
    <t>2017  (Epub 2016 Sep 23)</t>
  </si>
  <si>
    <t>Servicio de Cardiologia, Hospital Universitario La Paz, Madrid, Espana; Grupo de Hipertension Arterial de SEMERGEN. Electronic address: escobar_cervantes_carlos@hotmail.com.</t>
  </si>
  <si>
    <t>330-331</t>
  </si>
  <si>
    <t>2017  (Epub 2016 Aug 06)</t>
  </si>
  <si>
    <t>236-237</t>
  </si>
  <si>
    <t>2017 Apr (Epub 2016 Jun 22)</t>
  </si>
  <si>
    <t>Servicio de Cardiologia, Hospital Universitario La Paz, Madrid, Espana; Grupo de hipertension arterial de SEMERGEN. Electronic address: escobar_cervantes_carlos@hotmail.com.</t>
  </si>
  <si>
    <t>238-239</t>
  </si>
  <si>
    <t>2017 Apr (Epub 2016 Jun 28)</t>
  </si>
  <si>
    <t>149-150</t>
  </si>
  <si>
    <t>2017 Mar (Epub 2016 Apr 23)</t>
  </si>
  <si>
    <t>Servicio de Cardiologia, Hospital Universitario La Paz, Madrid, Espana; Grupo de Trabajo de Hipertension Arterial de SEMERGEN. Electronic address: escobar_cervantes_carlos@hotmail.com.</t>
  </si>
  <si>
    <t>Effects of Excimer Laser Coronary Atherectomy Assessed by OCT.</t>
  </si>
  <si>
    <t>Gemma, Daniele; Galeote Garcia, Guillermo; Sanchez-Recalde, Angel</t>
  </si>
  <si>
    <t>2017 Feb (Epub 2016 Jun 03)</t>
  </si>
  <si>
    <t>Unidad de Hemodinamica y Cardiologia Intervencionista, Hospital Universitario La Paz, Madrid, Spain. Electronic address: daniele.gemma@hotmail.com.</t>
  </si>
  <si>
    <t>57-58</t>
  </si>
  <si>
    <t>2017  (Epub 2016 Apr 12)</t>
  </si>
  <si>
    <t>Servicio de Cardiologia, Hospital Universitario La Paz, Madrid, Espana; Grupo de hipertension arterial de SEMERGEN, Espana. Electronic address: escobar_cervantes_carlos@hotmail.com.</t>
  </si>
  <si>
    <t>Andrade-Gomez, E; Garcia-Esquinas, E; Ortola, R; Martinez-Gomez, D; Rodriguez-Artalejo, F</t>
  </si>
  <si>
    <t>Watching TV has a distinct sociodemographic and lifestyle profile compared with other sedentary behaviors: A nationwide population-based study</t>
  </si>
  <si>
    <t>[Andrade-Gomez, Elena; Garcia-Esquinas, Esther; Ortola, Rosario; Rodriguez-Artalejo, Fernando] Univ Autonoma Madrid, IdiPaz, Dept Prevent Med &amp; Publ Hlth, Madrid, Spain; [Andrade-Gomez, Elena; Garcia-Esquinas, Esther; Ortola, Rosario; Rodriguez-Artalejo, Fernando] CIBER Epidemiol &amp; Publ Hlth CIBERESP, Madrid, Spain; [Martinez-Gomez, David] Univ Autonoma Madrid, Dept Phys Educ Sport &amp; Human Movement, Sch Teacher Training &amp; Educ, Madrid, Spain; [Rodriguez-Artalejo, Fernando] IMDEA Food Inst, Madrid, Spain; [Rodriguez-Artalejo, Fernando] CEI UAM CSIC, Madrid, Spain</t>
  </si>
  <si>
    <t>Andrade-Gomez, E (reprint author), Univ Autonoma Madrid, IdiPaz, Dept Prevent Med &amp; Publ Hlth, Madrid, Spain.; Andrade-Gomez, E (reprint author), CIBER Epidemiol &amp; Publ Hlth CIBERESP, Madrid, Spain.</t>
  </si>
  <si>
    <t>DEC 5</t>
  </si>
  <si>
    <t>e0188836</t>
  </si>
  <si>
    <t>Ezzati, M; Bentham, J; Di Cesare, M; Bilano, V; Bixby, H; Zhou, B; Stevens, GA; Riley, LM; Taddei, C; Hajifathalian, K; Lu, Y; Savin, S; Cowan, MJ; Paciore, CJ; Chiritaemandi, A; Hayes, AJ; Katz, J; Kelishadi, R; Kengne, AP; Khang, YH; Laxmaiah, A; Li, YP; Ma, J; Miranda, JJ; Mostafa, A; Neovius, M; Padez, C; Rampal, L; Zhu, A; Bennet, JE; Danaei, G; Bhutta, ZA; Ezzati, M; Abarca-Gomez, L; Abdeen, ZA; Hamid, ZA; Abu-Rmeileh, NM; Acosta-Cazares, B; Acuin, C; Adams, RJ; Aekplakorn, W; Afsana, K; Aguilar-Salinas, CA; Agyemng, C; Ahmadvand, A; Ahrens, W; Ajlouni, K; Akhtaeva, N; Al-Hazzaa, HM; Al-Othman, AR; Al-Raddadi, R; AlBuhairan, F; AlDhukai, S; Ali, MM; Ali, O; Alkerwi, A; Alvarez-Pedrerol, M; Aly, E; Amarapurkar, DN; Amouyel, P; Amuzu, A; Andersen, LB; Anderssen, SA; Andrade, DS; Angquist, LH; Anjana, RM; Aounallah-Skhiri, H; Araujo, J; Arianse, I; Aris, T; Arlappa, N; Arveiler, D; Aryal, KK; Aspelund, T; Assah, FK; Assuncao, MCF; Aung, MS; Avdicova, M; Azevedo, A; Azizi, F; Babu, BV; Bahijri, S; Baker, JL; Balakrishna, N; Bamoshmoosh, M; Banach, M; Bandosz, P; Banegas, JR; Barbagallo, CM; Barcelo, A; Barkat, A; Barros, AJD; Barros, MVG; Bata, I; Batieha, AM; Batista, RL; Batyrbek, A; Baur, LA; Beaglehole, R; Ben Romdhane, H; Benedics, J; Benet, M; Bennet, JE; Bernabe, A; Bernotiene, G; Bettiol, H; Bhagyalaxmi, A; Bharadwaj, S; Bhargava, SK; Bhatti, Z; Bhutta, ZA; Bi, HS; Bi, YF; Biehl, A; Bikbov, M; Bista, B; Bjelica, DJ; Bjerregaard, P; Bjertnes, E; Bjness, MB; Bjorkelund, C; Blokstra, A; Bo, S; Bobak, M; Boddy, LM; Boehm, BO; Boeing, H; Boggia, JG; Boissonnet, CP; Bonaccio, M; Bongard, V; Bovet, P; Braeckevelt, L; Braeckman, L; Bragt, MCE; Brajkovich, I; Branca, F; Breckenkamp, J; Breda, J; Brenner, H; Brewster, LM; Brian, GR; Brinduse, L; Bruno, G; Bueno-de-Mesquita, HB; Bugge, A; Buoncristiano, M; Burazeri, G; Burns, C; de Leon, AC; Cacciottolo, J; Cai, H; Cama, T; Cameron, C; Camola, J; Can, G; Candido, APCC; Capanzana, M; Capuano, V; Cardoso, VC; Carlsson, AC; Carvalho, MJ; Casanueva, FF; Casas, JP; Caserta, CA; Chamukuttan, S; Chan, AW; Chan, Q; Chaturvedi, HK; Chaturvedi, N; Chen, CJ; Chen, FF; Chen, HS; Chen, SH; Chen, ZM; Cheng, CY; Chetrit, A; Chikova-Iscener, E; Chiolero, A; Chiou, ST; Chirita-Emandi, A; Chirlaque, MD; Cho, B; Cho, Y; Christensen, K; Christofaro, DG; Chudek, J; Cifkova, R; Cinteza, E; Claessens, F; Clays, E; Concin, H; Confortin, SC; Cooper, C; Cooper, R; Coppinger, TC; Costanzo, S; Cottel, D; Cowell, C; Craig, CL; Crujeiras, AB; Cucu, A; D'Arrigo, G; d'Orsi, E; Dallongeville, J; Damasceno, A; Damsgaard, CT; Danae, G; Dankner, R; Dantoft, TM; Dastgiri, S; Dauchet, L; Davletov, K; De Backer, G; De Bacquer, D; De Curtis, A; de Gaetano, G; De Henauw, S; de Oliveira, PD; De Ridder, K; De Smedt, D; Deepa, M; Deev, AD; Dehghan, A; Delisle, H; Delpeuch, F; Deschamps, V; Dhana, K; Di Castelnuovo, AF; Dias-da-Costa, JS; Diaz, A; Dika, Z; Djalalinia, S; Do, HTP; Dobson, AJ; Donati, MB; Donfrancesco, C; Donoso, SP; Doring, A; Dorobantu, M; Dorosty, AR; Doua, K; Drygas, W; Duan, JL; Duante, C; Duleva, V; Dulskiene, V; Dzerve, V; Dziankowska-Zaborszczyk, E; Egbagbe, EE; Eggertsen, R; Eiben, G; Ekelund, U; El Ati, J; Elliott, P; Engle-Stone, R; Erasmus, RT; Erem, C; Eriksen, L; Eriksson, JG; Escobedo, J; Evans, A; Faeh, D; Fall, CH; Sant'Angelo, VF; Farzadfar, F; Felix-Redondo, FJ; Ferguson, TS; Fernandes, RA; Fernandez-Berges, D; Ferrante, D; Ferrari, M; Ferreccio, C; Ferrieres, J; Finn, JD; Fischer, K; Flores, EM; Foger, B; Foo, LH; Forslund, AS; Forsner, M; Fouad, HM; Francis, DK; Franco, MD; Franco, OH; Frontera, G; Fuchs, FD; Fuch, SC; Fujita, Y; Furusawa, T; Gaciong, Z; Gafencu, M; Galeone, D; Galvano, F; Garcia-de-la-Hera, M; Gareta, D; Garnett, SP; Gaspoz, JM; Gasull, M; Gates, L; Geiger, H; Geleijnse, JM; Ghasemian, A; Giampaoli, S; Gianfagna, F; Gill, TK; Giovannelli, J; Giwerman, A; Godos, J; Gogen, S; Goldsmith, RA; Goltzman, D; Goncalves, H; Gonzalez-Leon, M; Gonzalez-Rivas, JP; Gonzalez-Gross, M; Gottrand, F; Graca, AP; Graff-Iversen, S; Grafnetter, D; Grajda, A; Grammatikopoulou, MG; Gregor, RD; Grodzicki, T; Grontved, A; Grosso, G; Gruden, G; Grujic, V; Gu, DF; Gualdi-Russo, E; Guallar-Castillon, P; Guan, OP; Gudmundsson, EF; Gudnason, V; Guerrero, R; Guessous, I; Guimaraes, AL; Gulliford, MC; Gunnlaugsdottir, J; Gunter, M; Guo, XH; Guo, Y; Gupta, PC; Gupta, R; Gureje, O; Gurzkowska, B; Gutierrez, L; Gutzwiller, F; Hadaegh, F; Hadjigeorgiou, CA; Si-Ramlee, K; Halkjaer, J; Hambleton, IR; Hardy, R; Kumar, RH; Hassapidou, M; Hata, J; Hayes, AJ; He, J; Heidinger-Felso, R; Heinen, M; Hendriks, ME; Henriques, A; Cadena, LH; Herrala, S; Herrera, VM; Herter-Aeberli, I; Heshmat, R; Hihtaniemi, IT; Ho, SY; Ho, SC; Hobbs, M; Hofman, A; Hopman, WM; Horimoto, ARVR; Hormiga, CM; Horta, BL; Houti, L; Howitt, C; Htay, TT; Htet, AS; Htike, MMT; Hu, YH; Huerta, JM; Petrescu, CH; Huisman, M; Husseini, A; Huu, CN; Huybrechts, I; Hwalla, N; Hyska, J; Iacoviello, L; Iannone, AG; Ibarluzea, JM; Ibrahim, MM; Ikeda, N; Ikram, MA; Irazola, VE; Islam, M; Ismail, AA; Ivkovic, V; Iwasaki, M; Jackson, RT; Jacobs, JM; Jaddou, H; Jafar, T; Jamil, KM; Jamrozik, K; Janszky, I; Jarani, J; Jasienska, G; Jelakovic, A; Jelakovic, B; Jennings, G; Jeong, SL; Jiang, CQ; Jimenez-Acosta, SM; Joffres, M; Johansson, M; Jonas, JB; Torben, J; Joshi, P; Jovic, DP; Jozwiak, J; Juolevi, A; Jurak, G; Juresa, V; Kaaks, R; Kafatos, A; Kajantie, EO; Kalter-Leibovici, O; Kamaruddin, NA; Kapantais, E; Karki, KB; Kasaeian, A; Katz, J; Kauhanen, J; Kaur, P; Kavousi, M; Kazakbaeva, G; Keil, U; Boker, LK; Keinanen-Kiukaanniemi, S; Kelishadi, R; Kelleher, C; Kemper, HCG; Kengne, AP; Kerimkulova, A; Kersting, M; Key, T; Khader, OS; Khalili, D; Khang, YH; Khateeb, M; Khaw, KT; Khouw, IMSL; Kiechl-Kohlendorfer, U; Kiech, S; Killewo, J; Kim, J; Kim, YY; Klimont, J; Klumbiene, J; Knoflach, M; Koirala, B; Kolle, E; Kolsteren, P; Korrovits, P; Kos, J; Koskinen, S; Kouda, K; Kovacs, VA; Kowlessur, S; Koziel, S; Kratzer, W; Kriemler, S; Kristensen, PL; Krokstad, S; Kromhout, D; Kruger, HS; Kubinova, R; Kuciene, R; Kuh, D; Kujala, UM; Kulaga, Z; Kumar, RK; Kunesova, M; Kurjata, P; Kusuma, YS; Kuulasmaa, K; Kyobutungi, C; La, QN; Laamiri, FZ; Laatikainen, T; Lachat, C; Laid, Y; Lam, TH; Landrove, O; Lanska, V; Lappas, G; Larijani, B; Laugsand, LE; Lauria, L; Laxmaiah, A; Bao, KLN; Le, TD; Lebanan, MAO; Leclercq, C; Lee, J; Lee, J; Lehtimaki, T; Leon-Munoz, LM; Levitt, NS; Li, YP; Lilly, CL; Lim, WY; Lima-Costa, MF; Lin, HH; Lin, X; Lind, L; Linneberg, A; Lissner, L; Litwin, M; Liu, J; Loit, HM; Lopes, L; Lorbeer, R; Lotufo, PA; Lozano, JE; Luksiene, D; Lundqvist, A; Lunet, N; Lytsy, P; Ma, GS; Ma, J; Machado-Coelho, GLL; Machado-Rodrigues, AM; Machi, S; Maggi, S; Magliano, DJ; Magriplis, E; Mahaletchumy, A; Maire, B; Majer, M; Makdisse, M; Malekzadeh, R; Malhotra, R; Rao, KM; Malyutina, S; Manios, Y; Mann, JI; Manzato, E; Margozzini, P; Markaki, A; Markey, O; Marques, LP; Marques-Vidal, P; Marrugat, J; Martin-Prevel, Y; Martin, R; Martorell, R; Martos, E; Marventano, S; Masoodi, SR; Mathiesen, EB; Matijasevich, A; Matsha, TE; Mazur, A; Mbanya, JCN; McFarlane, SR; McGarvey, ST; Mckee, M; Mclac, S; McLean, RM; McLean, SB; McNulty, BA; Yusof, SM; Mediene-Benchekor, S; Medzioniene, J; Meirhaeghe, A; Meisfjord, J; Meisinger, C; Menezes, AMB; Menon, GR; Mensink, GBM; Meshram, II; Metspalu, A; Meyer, HE; Mi, J; Michaelsen, KF; Michels, N; Mikkel, K; Miller, JC; Minderico, CS; Miquel, JF; Miranda, JJ; Mirkopoulou, D; Mirrakhimov, E; Misigoj-Durakovic, M; Mistretta, A; Mocanu, V; Modesti, PA; Mohamed, MK; Mohammad, K; Mohammadifard, N; Mohan, V; Mohanna, S; Yusoff, MFM; Molbo, D; Mollehave, LT; Moller, NC; Molnar, D; Momenan, A; Mondo, CK; Monterrubio, EA; Monyeki, KDK; Moon, JS; Moreira, LB; Morejo, A; Moreno, LA; Morgan, K; Mortensen, EL; Moschonis, G; Mossakowska, M; Mostafa, A; Mota, J; Mota-Pinto, A; Motlag, ME; Motta, J; Mu, TT; Muc, M; Muiesan, ML; Muller-Nurasyid, M; Murphy, N; Mursu, J; Murtagh, EM; Musil, V; Nabipour, I; Nagel, G; Naidu, BM; Nakamura, H; Namesna, J; Nang, EEK; Nangia, VB; Nankap, M; Narake, S; Nardone, P; Navarrete-Munoz, EM; Neal, WA; Nenko, I; Neovius, M; Nervi, F; Nguyen, CT; Nguyen, ND; Nguye, QN; Nieto-Martinez, RE; Ning, G; Ninomiya, T; Nishtar, S; Noale, M; Noboa, OA; Norat, T; Norie, S; Noto, D; Al Nsour, M; O'Reilly, D; Obreja, G; Oda, E; Oehlers, G; Oh, K; Ohara, K; Olafsson, O; Olinto, MTA; Oliveira, IO; Oltarzewski, M; Omar, MA; Onat, A; Ong, SK; Ono, LM; Ordunez, P; Ornelas, R; Ortiz, AP; Osler, M; Osmond, C; Ostojic, SM; Ostovar, A; Otero, JA; Overvad, K; Owusu-Dabo, E; Paccaud, FM; Padez, C; Pahomova, E; Pajak, A; Palli, D; Palloni, A; Palmieri, L; Pan, WH; Panda-Jonas, S; Pandey, A; Panza, F; Papandreou, D; Park, SW; Parnell, WR; Parsaeian, M; Pascanu, IM; Patel, ND; Pecin, I; Pednekar, MS; Peer, N; Peeters, PH; Peixoto, SV; Peltonen, M; Pereira, AC; Perez-Farinos, N; Perez, CM; Peters, A; Petkeviciene, J; Petrauskiene, A; Peykari, N; Pham, ST; Pierannunzio, D; Pigeo, I; Pikhart, H; Pilav, A; Pilotto, L; Pistelli, F; Pitakaka, F; Piwonska, A; Plans-Rubio, P; Poh, BK; Pohlabeln, H; Pop, RM; Popovic, SR; Porta, M; Portegies, MLP; Posch, G; Poulimeneas, D; Pouraram, H; Pourshams, A; Poustchi, H; Pradeepa, R; Prashant, M; Price, JF; Puder, JJ; Pudule, I; Puiu, M; Punab, M; Qasrawi, RF; Qorbani, M; Bao, TQ; Radic, I; Radisauskas, R; Rahman, M; Rahman, M; Raitakari, O; Raj, M; Rao, SR; Ramachandran, A; Ramke, J; Ramos, E; Ramos, R; Rampal, L; Rampal, S; Rascon-Pacheco, RA; Redon, J; Reganit, PFM; Ribas-Barba, L; Ribeiro, R; Riboli, E; Rigo, F; de Wit, TFR; Rito, A; Ritti-Dias, RM; Rivera, JA; Robinson, SM; Robitaille, C; Rodrigues, D; Rodriguez-Artalejo, F; Rodriguez-Perez, MDC; Rodriguez-Villamizar, LA; Rojas-Martinez, R; Rojroongwasinkul, N; Romaguera, D; Ronkainen, K; Rosengren, A; Rouse, I; Roy, JGR; Rubinstein, A; Ruhli, FJ; Ruiz-Betancourt, BS; Russo, P; Rutkowski, M; Sabanayagam, C; Sachdev, HS; Saidi, O; Salanave, B; Martinez, ES; Salmeron, D; Salomaa, V; Salonen, JT; Salvetti, M; Sanchez-Abanto, J; Sandjaja; Sans, S; Marina, LS; Santos, DA; Santos, IS; Santos, O; dos Santos, RN; Santos, R; Saramies, JL; Sardinha, LB; Sarrafzadegan, N; Saum, KU; Savva, S; Savy, M; Scazufca, M; Rosario, AS; Schargrodsky, H; Schienkiewitz, A; Schipf, S; Schmidt, CO; Schmidt, IM; Schultsz, C; Schutte, AE; Sein, AA; Sen, A; Senbanjo, IO; Sepanlou, SG; Serra-Majem, L; Shalnova, SA; Sharma, SK; Shaw, JE; Shibuya, K; Shin, DW; Shin, YC; Shiri, R; Siani, A; Siantar, R; Sibai, AM; Silva, AM; Silva, DAS; Simon, M; Simons, J; Simons, LA; Sjoberg, A; Sjostrom, M; Skovbjerg, S; Slowikowska-Hilczer, J; Slusarczyk, P; Smeeth, L; Smith, MC; Snijder, MB; So, HK; Sobngwi, E; Soderberg, S; Soekatri, MYE; Solfrizzi, V; Sonestedt, E; Song, Y; Sorensen, TIA; Soric, M; Jerome, CS; Soumare, A; Spinelli, A; Spiroski, I; Staessen, JA; Stamm, H; Star, G; Stathopoulou, MG; Staub, K; Stavreski, B; Steene-Johannessen, J; Stehle, P; Stein, AD; Stergiou, GS; Stessman, J; Stieber, J; Stockl, D; Stocks, T; Stokwisze, J; Stratton, G; Stronks, K; Strufaldi, MW; Suarez-Medina, R; Sun, CA; Sundstrom, J; Sung, YT; Sunyer, J; Suriyawongpaisa, P; Swinburn, BA; Sy, RG; Szponar, L; Tai, ES; Tammesoo, ML; Tamosiunas, A; Tan, EJ; Tang, X; Tanser, F; Tao, Y; Tarawneh, MR; Tarp, J; Tarqui-Mamani, CB; Tautu, OF; Braunerova, RT; Taylor, A; Tchibindat, F; Theobald, H; Theodoridis, X; Thijs, L; Thuesen, BH; Tjonneland, A; Tolonen, HK; Tolstrup, JS; Topbas, M; Topor-Madry, R; Tormo, MJ; Tornaritis, MJ; Torrent, M; Toselli, S; Traissac, P; Trichopoulos, D; Trichopoulou, A; Trinh, OTH; Atul, T; Tshepo, L; Tsigga, M; Tsugane, S; Tulloch-Reid, MK; Tullu, F; Tuomainen, TP; Tuomilehto, J; Turley, ML; Tynelius, P; Tzotzas, T; Tzourio, C; Ueda, P; Ugel, EE; Ukoli, FAM; Ulmer, H; Unal, B; Uusitalo, HMT; Valdivia, G; Vale, S; Valvi, D; van der Schouw, YT; Van Herck, K; Minh, VH; van Rossem, L; Van Schoor, NM; Van Valkengoed, IG; Vanderschueren, D; Vanuzzo, D; Vatten, L; Vega, T; Veidebaum, T; Velasquez-Melendez, G; Velika, B; Veronesi, G; Verschuren, WMM; Victora, CG; Viegi, G; Viet, L; Viikari-Juntura, E; Vineis, P; Vioque, J; Virtanen, JK; Visvikis-Siest, S; Viswanathan, B; Vlasoff, T; Vollenweider, P; Volzke, H; Voutilainen, S; Vrijheid, M; Wade, AN; Wagner, A; Waldhor, T; Walton, J; Bebakar, WMW; Mohamud, WNW; Wanderley , RS; Wang, MD; Wan, Q; Wang, YX; Wannamethee, SG; Wareham, N; Weber, A; Wedderkopp, N; Weerasekera, D; Whincup, PH; Widhalm, K; Widyahening, IS; Wiecek, A; Wijga, AH; Wilks, RJ; Willeit, J; Willeit, P; Wilsgaard, T; Wojtyniak, B; Wong-McClure, RA; Wong, JYY; Wong, JE; Wong, TY; Woo, J; Woodward, M; Wu, FC; Wu, JF; Wu, SL; Xu, HQ; Xu, L; Yamborisut, U; Yan, WL; Yang, XU; Yardim, N; Ye, XW; Yiallouros, PK; Yngve, A; Yoshihara, A; You, QS; Younger-Coleman, NO; Yusoff, F; Yusoff, MFM; Zaccagni, L; Zafiropulos, V; Zainuddin, AA; Zambon, S; Zampelas, A; Zamrazilova, H; Zdrojewski, T; Zeng, Y; Zhao, D; Zhao, WH; Zheng, W; Zheng, YF; Zholdin, B; Zhou, MG; Zhu, D; Zhussupov, B; Zimmermann, E; Cisneros, JZ</t>
  </si>
  <si>
    <t>Worldwide trends in body-mass index, underweight, overweight, and obesity from 1975 to 2016: a pooled analysis of 2416 population-based measurement studies in 128.9 million children, adolescents, and adults</t>
  </si>
  <si>
    <t>LANCET</t>
  </si>
  <si>
    <t>[Ezzati, Majid] Imperial Coll London, Sch Publ Hlth, London W2 1PG, England; [Bentham, James] Univ Kent, Canterbury, Kent, England; [Bentham, James; Bilano, Ver; Bixby, Honor; Zhou, Bin; Taddei, Cristina; Zhu, Aubrianna; Bennet, James E.; Ezzati, Majid] I</t>
  </si>
  <si>
    <t>Ezzati, M (reprint author), Imperial Coll London, Sch Publ Hlth, London W2 1PG, England.</t>
  </si>
  <si>
    <t>0140-6736</t>
  </si>
  <si>
    <t>Hernandez-Aceituno, A; Perez-Tasigchana, RF; Guallar-Castillon, P; Lopez-Garcia, E; Rodriguez-Artalejo, F; Banegas, JR</t>
  </si>
  <si>
    <t>Combined Healthy Behaviors and Healthcare Services Use in Older Adults</t>
  </si>
  <si>
    <t>AMERICAN JOURNAL OF PREVENTIVE MEDICINE</t>
  </si>
  <si>
    <t>[Hernandez-Aceituno, Ana; Perez-Tasigchana, Raul F.; Guallar-Castillon, Pilar; Lopez-Garcia, Esther; Rodriguez-Artalejo, Fernando; Banegas, Jose R.] Univ Autonoma Madrid, Sch Med, Dept Prevent Med &amp; Publ Hlth, IdiPAZ, Madrid, Spain; [Hernandez-Aceituno, Ana; Perez-Tasigchana, Raul F.; Guallar-Castillon, Pilar; Lopez-Garcia, Esther; Rodriguez-Artalejo, Fernando; Banegas, Jose R.] CIBER Epidemiol &amp; Publ Hlth CIBERESP, Madrid, Spain; [Rodriguez-Artalejo, Fernando] CEI UAM CSIC, IMDEA Food Inst, Madrid, Spain</t>
  </si>
  <si>
    <t>Banegas, JR (reprint author), Univ Autonoma Madrid, Sch Med, Dept Prevent Med &amp; Publ Hlth, C Arzobispo Morcillo 2, Madrid 28029, Spain.</t>
  </si>
  <si>
    <t>0749-3797</t>
  </si>
  <si>
    <t>de la Sierra, A; Vinyoles, E; Banegas, JR; Segura, J; Gorostidi, M; de la Cruz, JJ; Ruilope, LM</t>
  </si>
  <si>
    <t>Prevalence and clinical characteristics of white-coat hypertension based on different definition criteria in untreated and treated patients</t>
  </si>
  <si>
    <t>JOURNAL OF HYPERTENSION</t>
  </si>
  <si>
    <t>[de la Sierra, Alejandro] Univ Barcelona, Hosp Mutua Terrassa, Dept Internal Med, Plaza Dr Robert 5, Terrassa 08221, Spain; [Vinyoles, Ernest] Primary Care Ctr La Mina, Barcelona, Spain; [Banegas, Jose R.; de la Cruz, Juan J.; Ruilope, Luis M.] Univ Autonoma Madrid, IDIPAZ, Dept Prevent Med &amp; Publ Hlth, Madrid, Spain; [Banegas, Jose R.; de la Cruz, Juan J.; Ruilope, Luis M.] CIBERESP, Madrid, Spain; [Segura, Julian; Ruilope, Luis M.] Hosp 12 Octubre, Hypertens Unit, Madrid, Spain; [Segura, Julian; Ruilope, Luis M.] Hosp 12 Octubre, Cardiorenal Translat Lab, Madrid, Spain; [Gorostidi, Manuel] Hosp Univ Cent Asturias, RedinRen, Dept Nephrol, Oviedo, Spain; [Ruilope, Luis M.] Univ Europea Madrid, Sch Doctoral Studies &amp; Res, Madrid, Spain</t>
  </si>
  <si>
    <t>de la Sierra, A (reprint author), Univ Barcelona, Hosp Mutua Terrassa, Dept Internal Med, Plaza Dr Robert 5, Terrassa 08221, Spain.</t>
  </si>
  <si>
    <t>0263-6352</t>
  </si>
  <si>
    <t>Ortola, R; Garcia-Esquinas, E; Galan, I; Guallar-Castillon, P; Lopez-Garcia, E; Banegas, JR; Rodriguez-Artalejo, F</t>
  </si>
  <si>
    <t>Patterns of alcohol consumption and risk of falls in older adults: a prospective cohort study</t>
  </si>
  <si>
    <t>OSTEOPOROSIS INTERNATIONAL</t>
  </si>
  <si>
    <t>[Ortola, R.; Garcia-Esquinas, E.; Galan, I.; Guallar-Castillon, P.; Lopez-Garcia, E.; Banegas, J. R.; Rodriguez-Artalejo, F.] Univ Autonoma Madrid, Dept Prevent Med &amp; Publ Hlth, Sch Med, Calle Arzobispo Morcillo 4, E-28049 Madrid, Spain; [Ortola, R.; Garcia-Esquinas, E.; Galan, I.; Guallar-Castillon, P.; Lopez-Garcia, E.; Banegas, J. R.; Rodriguez-Artalejo, F.] Idipaz, Calle Arzobispo Morcillo 4, Madrid 28029, Spain; [Garcia-Esquinas, E.; Guallar-Castillon, P.; Lopez-Garcia, E.; Banegas, J. R.; Rodriguez-Artalejo, F.] CIBER Epidemiol &amp; Publ Hlth CIBERESP, Ave Monforte de Lemos 3-5, Madrid 28029, Spain; [Galan, I.] Inst Salud Carlos III, Natl Ctr Epidemiol, Calle Sinesio Delgado 4, Madrid 28029, Spain; [Guallar-Castillon, P.; Lopez-Garcia, E.; Rodriguez-Artalejo, F.] CEI UAM CSIC, IMDEA Food Inst, Ctra Canto Blanco 8, Madrid 28049, Spain</t>
  </si>
  <si>
    <t>Ortola, R; Rodriguez-Artalejo, F (reprint author), Univ Autonoma Madrid, Dept Prevent Med &amp; Publ Hlth, Sch Med, Calle Arzobispo Morcillo 4, E-28049 Madrid, Spain.; Ortola, R; Rodriguez-Artalejo, F (reprint author), Idipaz, Calle Arzobispo Morcillo 4, Madrid 28029, Spain.; Rodriguez-Artalejo, F (reprint author), CIBER Epidemiol &amp; Publ Hlth CIBERESP, Ave Monforte de Lemos 3-5, Madrid 28029, Spain.</t>
  </si>
  <si>
    <t>0937-941X</t>
  </si>
  <si>
    <t>Beltran, LM; Olmo-Fernandez, A; Banegas, JR; Garcia-Puig, J</t>
  </si>
  <si>
    <t>Electronic clinical decision support system and multifactorial risk factor control in patients with type 2 diabetes in primary health care</t>
  </si>
  <si>
    <t>EUROPEAN JOURNAL OF INTERNAL MEDICINE</t>
  </si>
  <si>
    <t>[Beltran, Luis M.; Garcia-Puig, Juan] Hosp Univ La Paz, Metab Vasc Unit, Paseo Castellana 261, Madrid 28046, Spain; [Beltran, Luis M.; Banegas, Jose R.; Garcia-Puig, Juan] Hosp Univ La Paz, IdiPAZ Hlth Res Inst, Madrid, Spain; [Beltran, Luis M.] Hosp Univ Virgen Rocio IBiS, Internal Med Dept, Vasc Risk Unit, Seville, Spain; [Olmo-Fernandez, Alberto] Treelogic SL, Asturias Technol Pk, Llanera, Asturias, Spain; [Banegas, Jose R.] Univ Autonoma Madrid CIBERESP, Dept Prevent Med &amp; Publ Hlth, Madrid, Spain; [Garcia-Puig, Juan] Univ Autonoma Madrid, Dept Med, Madrid, Spain</t>
  </si>
  <si>
    <t>Beltran, LM (reprint author), Hosp Univ La Paz, Metab Vasc Unit, Paseo Castellana 261, Madrid 28046, Spain.</t>
  </si>
  <si>
    <t>0953-6205</t>
  </si>
  <si>
    <t>E35</t>
  </si>
  <si>
    <t>E37</t>
  </si>
  <si>
    <t>Banegas, JR</t>
  </si>
  <si>
    <t>Lack of association between passive smoking and blood pressure, lipids, and fasting glucose</t>
  </si>
  <si>
    <t>[Banegas, Jose R.] Univ Autonoma Madrid IdiPAZ, Sch Med, Dept Prevent Med &amp; Publ Hlth, C Arzobispo Morcillo 2, Madrid 28029, Spain; [Banegas, Jose R.] CIBER Epidemiol &amp; Publ Hlth CIBERESP, C Arzobispo Morcillo 2, Madrid 28029, Spain</t>
  </si>
  <si>
    <t>Banegas, JR (reprint author), Univ Autonoma Madrid IdiPAZ, Sch Med, Dept Prevent Med &amp; Publ Hlth, C Arzobispo Morcillo 2, Madrid 28029, Spain.; Banegas, JR (reprint author), CIBER Epidemiol &amp; Publ Hlth CIBERESP, C Arzobispo Morcillo 2, Madrid 28029, Spain.</t>
  </si>
  <si>
    <t>Perez-Tasigchana, RF; Leon-Munoz, LM; Lopez-Garcia, E; Gutierrez-Fisac, JL; Laclaustra, M; Rodriguez-Artalejo, F; Guallar-Castillon, P</t>
  </si>
  <si>
    <t>Metabolic syndrome and insulin resistance are associated with frailty in older adults: a prospective cohort study</t>
  </si>
  <si>
    <t>AGE AND AGEING</t>
  </si>
  <si>
    <t>[Perez-Tasigchana, Raul F.; Leon-Munoz, Luz M.; Lopez-Garcia, Esther; Gutierrez-Fisac, Juan L.; Laclaustra, Martin; Rodriguez-Artalejo, Fernando; Guallar-Castillon, Pilar] Univ Autonoma Madrid, Dept Prevent Med &amp; Publ Hlth, Sch Med, IdiPaz, Madrid 28029, Spain; [Perez-Tasigchana, Raul F.; Leon-Munoz, Luz M.; Lopez-Garcia, Esther; Gutierrez-Fisac, Juan L.; Laclaustra, Martin; Rodriguez-Artalejo, Fernando; Guallar-Castillon, Pilar] CIBER Epidemiol &amp; Publ Hlth CIBERESP, Madrid 28029, Spain; [Perez-Tasigchana, Raul F.] Univ San Francisco Quito, Sch Med, Quito, Ecuador</t>
  </si>
  <si>
    <t>Guallar-Castillon, P (reprint author), Univ Autonoma Madrid, Dept Prevent Med &amp; Publ Hlth, Sch Med, IdiPaz, Madrid 28029, Spain.; Guallar-Castillon, P (reprint author), CIBER Epidemiol &amp; Publ Hlth CIBERESP, Madrid 28029, Spain.</t>
  </si>
  <si>
    <t>0002-0729</t>
  </si>
  <si>
    <t>Ruiz-Hurtado, G; Banegas, JR; Sarafidis, PA; Volpe, M; Williams, B; Ruilope, LM</t>
  </si>
  <si>
    <t>Has the SPRINT trial introduced a new blood-pressure goal in hypertension?</t>
  </si>
  <si>
    <t>NATURE REVIEWS CARDIOLOGY</t>
  </si>
  <si>
    <t>[Ruiz-Hurtado, Gema; Ruilope, Luis M.] Hosp Univ 12 Octubre, Hypertens Unit, Madrid 28041, Spain; [Ruiz-Hurtado, Gema] Hosp Univ 12 Octubre, Cardiorenal Translat Res Lab, Madrid 28041, Spain; [Ruiz-Hurtado, Gema] CIBER, CIBERCV, Madrid 28041, Spain; [Banegas, Jose R.] Univ Autonoma Madrid, Sch Med, Dept Prevent Med &amp; Publ Hlth, Arzobispo Morcillo 2, Madrid 28029, Spain; [Banegas, Jose R.] CIBERESP, CIBER, Arzobispo Morcillo 2, Madrid 28029, Spain; [Sarafidis, Pantelis A.] Aristotle Univ Thessaloniki, Hippokrat Hosp, Dept Nephrol, Thessaloniki 54642, Greece; [Volpe, Massimo] Sapienza Univ, Cardiol Dept Clin &amp; Mol Med, Viale Regina Elena 324, I-00161 Pozzilli, Italy; [Williams, Bryan] UCL, Inst Cardiovasc Sci, Maple House,First Floor Suite A,149,Tottenham Cou, London W1T 7DN, England</t>
  </si>
  <si>
    <t>Ruilope, LM (reprint author), Hosp Univ 12 Octubre, Hypertens Unit, Madrid 28041, Spain.</t>
  </si>
  <si>
    <t>1759-5002</t>
  </si>
  <si>
    <t>Banegas, JR; Rodriguez-Artalejo, F</t>
  </si>
  <si>
    <t>The StrongHeart Study: adding biological plausibility to the red meat - cardiovascular disease association</t>
  </si>
  <si>
    <t>[Banegas, Jose R.; Rodriguez-Artalejo, Fernando] Univ Autonoma Madrid, Sch Med, Dept Prevent Med &amp; Publ Hlth, IdiPAZ, C Arzobispo Morcillo 2, E-28029 Madrid, Spain; [Banegas, Jose R.; Rodriguez-Artalejo, Fernando] CIBER Epidemiol &amp; Publ Hlth CIBERESP, C Arzobispo Morcillo 2, E-28029 Madrid, Spain; [Rodriguez-Artalejo, Fernando] CSIC, CEI UAM, IMDEA Food Inst, Madrid, Spain</t>
  </si>
  <si>
    <t>Banegas, JR (reprint author), Univ Autonoma Madrid, Sch Med, Dept Prevent Med &amp; Publ Hlth, IdiPAZ, C Arzobispo Morcillo 2, E-28029 Madrid, Spain.; Banegas, JR (reprint author), CIBER Epidemiol &amp; Publ Hlth CIBERESP, C Arzobispo Morcillo 2, E-28029 Madrid, Spain.</t>
  </si>
  <si>
    <t>Martinez-Gomez, D; Guallar-Castillon, P; Higueras-Fresnillo, S; Rodriguez-Artalejo, F</t>
  </si>
  <si>
    <t>Concurrent Validity of the Historical Leisure-time Physical Activity Question of the Spanish National Health Survey in Older Adults</t>
  </si>
  <si>
    <t>[Martinez-Gomez, David; Higueras-Fresnillo, Sara] Univ Autonoma Madrid, Dept Educ Fis Deporte &amp; Motricidad Humana, Fac Formac Profesorado &amp; Educ, Madrid, Spain; [Guallar-Castillon, Pilar; Rodriguez-Artalejo, Fernando] Univ Autonoma Madrid IdiPaz, Fac Med, Dept Med Prevent &amp; Salud Publ, Madrid, Spain; [Guallar-Castillon, Pilar; Rodriguez-Artalejo, Fernando] CIBER Epidemiol &amp; Salud Publ CIBERESP, Madrid, Spain</t>
  </si>
  <si>
    <t>Martinez-Gomez, D (reprint author), Univ Autonoma Madrid, Dept Educ Fis Deporte &amp; Motricidad Humana, Fac Formac Profesorado &amp; Educ, Madrid, Spain.</t>
  </si>
  <si>
    <t>Recio, A; Linares, C; Banegas, JR; Diaz, J</t>
  </si>
  <si>
    <t>Impact of road traffic noise on cause-specific mortality in Madrid (Spain)</t>
  </si>
  <si>
    <t>SCIENCE OF THE TOTAL ENVIRONMENT</t>
  </si>
  <si>
    <t>[Recio, Alberto] Univ Autonoma Madrid, Dept Prevent Med &amp; Publ Hlth, Madrid, Spain; [Linares, Cristina; Diaz, Julio] Natl Sch Publ Hlth, Inst Salud Carlos 3, Madrid, Spain; [Ramon Banegas, Jose] Univ Autonoma Madrid, IdiPAZ, CIBER Epidemiol &amp; Publ Hlth CIBERESP, Dept Prevent Med &amp; Publ Hlth, Madrid, Spain</t>
  </si>
  <si>
    <t>Recio, A (reprint author), Treboles 2, Madrid 28430, Spain.</t>
  </si>
  <si>
    <t>0048-9697</t>
  </si>
  <si>
    <t>Cavero-Redondo, I; Peleteiro, B; Alvarez-Bueno, C; Rodriguez-Artalejo, F; Martinez-Vizcaino, V</t>
  </si>
  <si>
    <t>Glycated haemoglobin A1c as a risk factor of cardiovascular outcomes and all-cause mortality in diabetic and nondiabetic populations: a systematic review and meta-analysis</t>
  </si>
  <si>
    <t>BMJ OPEN</t>
  </si>
  <si>
    <t>[Cavero-Redondo, Ivan; Alvarez-Bueno, Celia; Martinez-Vizcaino, Vicente] Univ Castilla La Mancha, Hlth &amp; Social Res Ctr, Cuenca, Spain; [Peleteiro, Barbara] Univ Porto, Inst Saude Publ, EPI Unit, Oporto, Portugal; [Peleteiro, Barbara] Univ Porto, Dept Ciencias Saude Publ &amp; Forenses &amp; Educ Med, Fac Med, Oporto, Portugal; [Rodriguez-Artalejo, Fernando] Univ Autonoma Madrid IdiPaz, CIBERESP, Dept Prevent Med &amp; Publ Hlth, Madrid, Spain; [Rodriguez-Artalejo, Fernando] IMDEA Food Inst, CEI UAM CSIC, Madrid, Spain; [Martinez-Vizcaino, Vicente] Univ Autonoma Chile, Fac Ciencias Salud, Talca, Chile</t>
  </si>
  <si>
    <t>Alvarez-Bueno, C (reprint author), Univ Castilla La Mancha, Hlth &amp; Social Res Ctr, Cuenca, Spain.</t>
  </si>
  <si>
    <t>2044-6055</t>
  </si>
  <si>
    <t>e015949</t>
  </si>
  <si>
    <t>Chaparro, M; Ramas, M; Benitez, JM; Lopez-Garcia, A; Juan, A; Guardiola, J; Minguez, M; Calvet, X; Marquez, L; Salazar, LIF; Bujanda, L; Garcia, C; Zabana, Y; Lorente, R; Barrio, J; Hinojosa, E; Iborra, M; Cajal, MD; Van Domselaar, M; Garcia-Sepulcre, MF; Gomollon, F; Piqueras, M; Alcain, G; Garcia-Sanchez, V; Panes, J; Domenech, E; Garcia-Esquinas, E; Rodriguez-Artalejo, F; Gisbert, JP</t>
  </si>
  <si>
    <t>Extracolonic Cancer in Inflammatory Bowel Disease: Data from the GETECCU Eneida Registry</t>
  </si>
  <si>
    <t>AMERICAN JOURNAL OF GASTROENTEROLOGY</t>
  </si>
  <si>
    <t>[Chaparro, Maria; Ramas, M.; Gisbert, J. P.] Hosp La Princesa, Inst Invest Sanitaria Princesa IIS IP, Ctr Invest Biomed Red Enfermedades Hepat &amp; Digest, Amer 17 Portal 2 C, Madrid 28021, Spain; [Benitez, J. M.; Garcia-Sanchez, V.] Hosp Reina Sofia, Inst Maimonides Invest Biomed Cordoba IMIBIC, Cordoba, Spain; [Lopez-Garcia, A.; Panes, J.] Hosp Clin CIBERehd, Barcelona, Spain; [Juan, A.; Domenech, E.] Hosp Germans Trias &amp; Pujol CIBERehd, Badalona, Spain; [Guardiola, J.] Hosp Bellvitge Princeps Espanya, Barcelona, Spain; [Minguez, M.] Hosp Clin Valencia, Valencia, Spain; [Calvet, X.] Hosp Parc Tauli, Barcelona, Spain; [Marquez, L.] Hosp del Mar, Barcelona, Spain; [Fernandez Salazar, L. I.] Univ Valladolid, Hosp Clin, Valladolid, Spain; [Bujanda, L.] Univ Basque Country, UPV EHU, Hosp Donostia CIBERehd, San Sebastian, Spain; [Garcia, C.] Hosp Ramon &amp; Cajal, Madrid, Spain; [Zabana, Y.] Hosp Mutua Terrassa, Terrassa, Spain; [Lorente, R.] Hosp Gen Univ Ciudad Real, Ciudad Real, Spain; [Barrio, J.] Hosp Univ Rio Hortega, Valladolid, Spain; [Hinojosa, E.] Hosp Manises, Valencia, Spain; [Iborra, M.] Hosp La Fe CIBERehd, Valencia, Spain; [Dominguez Cajal, M.] Hosp Gen San Jorge, Huesca, Spain; [Van Domselaar, M.] Hosp Torrejon, Madrid, Spain; [Garcia-Sepulcre, M. F.] Hosp Gen Univ Elche, Alicante, Spain; [Gomollon, F.] Hosp Clin Lozano Blesa CIBERehd, ISS Aragon, Zaragoza, Spain; [Piqueras, M.] Consorci Terrassa, Terrassa, Spain; [Alcain, G.] Univ Malaga, Hosp Clin, Malaga, Spain; [Garcia-Esquinas, E.; Rodriguez-Artalejo, F.] Univ Autnoma Madrid IdiPaz, Dept Prevent Med &amp; Publ Hlth, Madrid, Spain; [Garcia-Esquinas, E.; Rodriguez-Artalejo, F.] CIBER Epidemiol &amp; Publ Hlth CIBERESP, Madrid, Spain</t>
  </si>
  <si>
    <t>Chaparro, M (reprint author), Hosp La Princesa, Inst Invest Sanitaria Princesa IIS IP, Ctr Invest Biomed Red Enfermedades Hepat &amp; Digest, Amer 17 Portal 2 C, Madrid 28021, Spain.</t>
  </si>
  <si>
    <t>0002-9270</t>
  </si>
  <si>
    <t>Campanini, MZ; Lopez-Garcia, E; Rodriguez-Artalejo, F; Gonzalez, AD; Andrade, SM; Mesas, AE</t>
  </si>
  <si>
    <t>Agreement between sleep diary and actigraphy in a highly educated Brazilian population</t>
  </si>
  <si>
    <t>SLEEP MEDICINE</t>
  </si>
  <si>
    <t>[Campanini, Marcela Zambrim; Gonzalez, Alberto Duran; Andrade, Selma Maffei; Mesas, Arthur Eumann] Univ Estadual Londrina, Dept Publ Hlth, Londrina, Parana, Brazil; [Lopez-Garcia, Esther; Rodriguez-Artalejo, Fernando] Univ Autonoma Madrid Idipaz, Dept Prevent Med &amp; Publ Hlth, Madrid, Spain; [Lopez-Garcia, Esther; Rodriguez-Artalejo, Fernando] CIBERESP, Madrid, Spain; [Lopez-Garcia, Esther; Rodriguez-Artalejo, Fernando] CEI UAM CSIC, MDEA Food Inst, Madrid, Spain</t>
  </si>
  <si>
    <t>Mesas, AE (reprint author), Univ Estadual Londrina, Dept Saude Coletiva, CCS, Av Robert Koch 60,Vila Operaria, BR-86039440 Londrina, Parana, Brazil.</t>
  </si>
  <si>
    <t>1389-9457</t>
  </si>
  <si>
    <t>Halcox, JP; Banegas, JR; Roy, C; Dallongeville, J; De Backer, G; Guallar, E; Perk, J; Hajage, D; Henriksson, KM; Borghi, C</t>
  </si>
  <si>
    <t>Prevalence and treatment of atherogenic dyslipidemia in the primary prevention of cardiovascular disease in Europe: EURIKA, a cross-sectional observational study</t>
  </si>
  <si>
    <t>BMC CARDIOVASCULAR DISORDERS</t>
  </si>
  <si>
    <t>[Halcox, Julian P.] Swansea Univ, Inst Life Sci 2, Coll Med, Singleton Pk, Swansea SA2 8PP, W Glam, Wales; [Banegas, Jose R.] Univ Autonoma Madrid, Sch Med, Dept Prevent Med &amp; Publ Hlth, IdiPaz, Madrid, Spain; [Banegas, Jose R.] CIBER Epidemiol &amp; Publ Hlth CIBERESP, Madrid, Spain; [Roy, Carine; Hajage, David] Hop Bichat Claude Bernard, AP HP, INSERM CIC EC 1425, Paris, France; [Roy, Carine; Hajage, David] Hop Bichat Claude Bernard, AP HP, Dept Epidemiol &amp; Rech Clin, Paris, France; [Dallongeville, Jean] Univ Lille Nord France, Inst Pasteur Lille, INSERM, U744, Lille, France; [De Backer, Guy] Univ Ghent, Dept Publ Hlth, Ghent, Belgium; [Guallar, Eliseo] Johns Hopkins Bloomberg Sch Publ Hlth, Dept Epidemiol, Baltimore, MD USA; [Guallar, Eliseo] Johns Hopkins Bloomberg Sch Publ Hlth, Dept Med, Baltimore, MD USA; [Guallar, Eliseo] Johns Hopkins Bloomberg Sch Publ Hlth, Welch Ctr Prevent Epidemiol &amp; Clin Res, Baltimore, MD USA; [Perk, Joep] Linnaeus Univ, Sch Hlth &amp; Caring Sci, Kalmar, Sweden; [Henriksson, Karin M.] Uppsala Univ, Dept Med Sci, Uppsala, Sweden; [Borghi, Claudio] Univ Bologna, Dept Internal Med Ageing &amp; Clin Nephrol, Bologna, Italy</t>
  </si>
  <si>
    <t>Halcox, JP (reprint author), Swansea Univ, Inst Life Sci 2, Coll Med, Singleton Pk, Swansea SA2 8PP, W Glam, Wales.</t>
  </si>
  <si>
    <t>1471-2261</t>
  </si>
  <si>
    <t>Birth month, a simple demographic indicator of early environmental exposures and risk of chronic diseases</t>
  </si>
  <si>
    <t>[Banegas, Jose R.] Univ Autonoma Madrid IdiPAZ, Dept Med Prevent Salud Publ &amp; Microbiol, Madrid, Spain; CIBERESP, Madrid, Spain</t>
  </si>
  <si>
    <t>Banegas, JR (reprint author), Univ Autonoma Madrid IdiPAZ, Dept Med Prevent Salud Publ &amp; Microbiol, Madrid, Spain.</t>
  </si>
  <si>
    <t>Gijon-Conde, T; Graciani, A; Lopez-Garcia, E; Guallar-Castillon, P; Garcia-Esquinas, E; Rodriguez-Artalejo, F; Banegas, JR</t>
  </si>
  <si>
    <t>Short-term variability and nocturnal decline in ambulatory blood pressure in normotension, white-coat hypertension, masked hypertension and sustained hypertension: a population-based study of older individuals in Spain</t>
  </si>
  <si>
    <t>HYPERTENSION RESEARCH</t>
  </si>
  <si>
    <t>[Gijon-Conde, Teresa; Graciani, Auxiliadora; Lopez-Garcia, Esther; Guallar-Castillon, Pilar; Garcia-Esquinas, Esther; Rodriguez-Artalejo, Fernando; Banegas, Jose R.] Univ Autonoma Madrid, Sch Med, Dept Prevent Med &amp; Publ Hlth, IdiPAZ CIBER Epidemiol &amp; Publ Hlth CIBERESP, Arzobispo Morcillo 2, Madrid 28029, Spain; [Gijon-Conde, Teresa] Ctr Salud Univ Cerro Aire, Madrid, Spain</t>
  </si>
  <si>
    <t>Gijon-Conde, T; Banegas, JR (reprint author), Univ Autonoma Madrid, Sch Med, Dept Prevent Med &amp; Publ Hlth, IdiPAZ CIBER Epidemiol &amp; Publ Hlth CIBERESP, Arzobispo Morcillo 2, Madrid 28029, Spain.</t>
  </si>
  <si>
    <t>0916-9636</t>
  </si>
  <si>
    <t>Rodriguez-Pascual, C; Paredes-Galan, E; Ferrero-Martinez, AI; Gonzalez-Guerrero, JL; Hornillos-Calvo, M; Menendez-Colino, R; Torres-Torres, I; Vilches-Moraga, A; Galan, MC; Suarez-Garcia, F; Olcoz-Chiva, MT; Rodriguez-Artalejo, F</t>
  </si>
  <si>
    <t>The frailty syndrome is associated with adverse health outcomes in very old patients with stable heart failure: A prospective study in six Spanish hospitals</t>
  </si>
  <si>
    <t>[Rodriguez-Pascual, Carlos; Ferrero-Martinez, Ana-Isabel; Vilches-Moraga, Arturo; Olcoz-Chiva, Maria-Teresa] Complejo Hosp Univ Vigo, Geriatr Med Dept, Vigo, Spain; [Rodriguez-Pascual, Carlos] Univ Lincoln, Lincoln Cty Hosp, Lincoln, Lincs, England; [Paredes-Galan, Emilio] Complejo Hosp Univ Vigo, Cardiol Dept, Vigo, Spain; [Gonzalez-Guerrero, Jose-Luis] Complejo Hosp Caceres, Geriatr Med Dept, Caceres, Spain; [Hornillos-Calvo, Mercedes] Univ Alcala De Henares, Geriatr Med Dept, Hosp Univ Guadalajara, Dept Med, Madrid, Spain; [Menendez-Colino, Rocio] Univ Autonoma Madrid, Geriatr Med Dept, Hosp Univ La Paz, Dept Med,Fac Med, Madrid, Spain; [Torres-Torres, Ivett] Complejo Hosp Albacete, Geriatr Med Dept, Albacete, Spain; [Galan, Maria-Concepcion; Suarez-Garcia, Francisco] Univ Oviedo, Geriatr Med Dept, Complejo Hosp Oviedo, Dept Med, Oviedo, Asturias, Spain; [Olcoz-Chiva, Maria-Teresa] Lincoln Cty Hosp, Dept Care Elderly, Lincoln, England; [Rodriguez-Artalejo, Fernando] Univ Autonoma Madrid, CIBER Epidemiol &amp; Publ Hlth CIBERESP, Dept Prevent Med &amp; Publ Hlth, IdiPaz, Madrid, Spain</t>
  </si>
  <si>
    <t>Rodriguez-Pascual, C (reprint author), Lincoln Univ, Green Lane, Lincoln LN6 7DL, England.</t>
  </si>
  <si>
    <t>Leon-Munoz, LM; Guallar-Castillon, P; Garcia-Esquinas, E; Galan, I; Rodriguez-Artalejo, F</t>
  </si>
  <si>
    <t>Alcohol drinking patterns and risk of functional limitations in two cohorts of older adults</t>
  </si>
  <si>
    <t>CLINICAL NUTRITION</t>
  </si>
  <si>
    <t>[Ma Leon-Munoz, Luz; Guallar-Castillon, Pilar; Garcia-Esquinas, Esther; Galan, Inaki; Rodriguez-Artalejo, Fernando] Univ Autonoma Madrid, Idipaz, Dept Prevent Med &amp; Publ Hlth, Madrid, Spain; [Ma Leon-Munoz, Luz; Guallar-Castillon, Pilar; Garcia-Esquinas, Esther; Rodriguez-Artalejo, Fernando] CIBERESP, Madrid, Spain; [Galan, Inaki] Inst Salud Carlos III, Natl Ctr Epidemiol, Madrid, Spain</t>
  </si>
  <si>
    <t>Leon-Munoz, LM; Rodriguez-Artalejo, F (reprint author), Univ Autonoma Madrid, Sch Med, Dept Prevent Med &amp; Publ Hlth, Calle Arzobispo Morcillo 4, Madrid 28029, Spain.</t>
  </si>
  <si>
    <t>0261-5614</t>
  </si>
  <si>
    <t>1532-1983</t>
  </si>
  <si>
    <t>Lopez-Garcia, E; Guallar-Castillon, P; Garcia-Esquinas, E; Rodriguez-Artalejo, F</t>
  </si>
  <si>
    <t>Metabolically healthy obesity and health-related quality of life: A prospective cohort study</t>
  </si>
  <si>
    <t>[Lopez-Garcia, E.; Guallar-Castillon, P.; Garcia-Esquinas, E.; Rodriguez-Artalejo, F.] Univ Autonoma Madrid, CIBERESP CIBER Epidemiol &amp; Publ Hlth, Sch Med, IdiPAZ Inst Invest Sanitaria Hosp Univ La Paz,Dep, Madrid, Spain</t>
  </si>
  <si>
    <t>Lopez-Garcia, E (reprint author), Univ Autonoma Madrid, CIBERESP CIBER Epidemiol &amp; Publ Hlth, Sch Med, IdiPAZ Inst Invest Sanitaria Hosp Univ La Paz,Dep, Madrid, Spain.</t>
  </si>
  <si>
    <t>Vinyoles, E; de la Sierra, A; Roso-Llorach, A; Banegas, JR; de la Cruz, JJ; Gorostidi, M; Segura, J; Divison, JA; Ruiz-Hurtado, G; Ruilope, LM</t>
  </si>
  <si>
    <t>24-h pulse pressure cutoff point definition by office pulse pressure in a population of Spanish older hypertensive patients</t>
  </si>
  <si>
    <t>[Vinyoles, Ernest] Univ Barcelona, La Mina Primary Care Ctr, Barcelona, Spain; [de la Sierra, Alejandro] Univ Barcelona, Hosp Mutua Terrassa, Hypertens Unit, Barcelona, Spain; [Roso-Llorach, Albert] Univ Autonoma Barcelona, Jordi Gol Inst Res Primary Care, Bellaterra, Spain; [Banegas, Jose R.; Jose de la Cruz, Juan] Univ Autonoma Madrid, IdiPAZ, CIBER Epidemiol &amp; Publ Hlth, Dept Prevent Med &amp; Publ Hlth, Madrid, Spain; [Gorostidi, Manuel] Hosp Univ Cent Asturias, Nephrol Serv, Oviedo, Spain; [Segura, Julian; Ruiz-Hurtado, Gema; Miguel Ruilope, Luis] Univ Europea Madrid, Hypertens Unit, Madrid, Spain; [Segura, Julian; Ruiz-Hurtado, Gema; Miguel Ruilope, Luis] Univ Europea Madrid, Univ Autonoma Madrid,Hosp Univ Octubre 12,Sch Med, Inst Res i 12,Dept Prevent Med &amp; Public Hlth, Cardiorenal Translat Lab,Sch Doctoral Studies &amp; R, Madrid, Spain; [Antonio Divison, Juan] Univ Catolica San Antonio, Casas Ibanez Primary Care Ctr, Murcia, Spain</t>
  </si>
  <si>
    <t>Vinyoles, E (reprint author), CAP La Mina, Carrer Mar S-N, Barcelona 08930, Spain.</t>
  </si>
  <si>
    <t>Garcia-Esquinas, E; Andrade, E; Martinez-Gomez, D; Caballero, FF; Lopez-Garcia, E; Rodriguez-Artalejo, F</t>
  </si>
  <si>
    <t>Television viewing time as a risk factor for frailty and functional limitations in older adults: results from 2 European prospective cohorts</t>
  </si>
  <si>
    <t>INTERNATIONAL JOURNAL OF BEHAVIORAL NUTRITION AND PHYSICAL ACTIVITY</t>
  </si>
  <si>
    <t>[Garcia-Esquinas, Esther; Andrade, Elena; Lopez-Garcia, Esther; Rodriguez-Artalejo, Fernando] Univ Autonoma Madrid, Sch Med, Dept Prevent Med &amp; Publ Hlth, Idipaz, Calle Arzobispo Morcillo 4, Madrid 28029, Spain; [Garcia-Esquinas, Esther; Andrade, Elena; Lopez-Garcia, Esther; Rodriguez-Artalejo, Fernando] CIBER Epidemiol &amp; Publ Hlth CIBERESP, Calle Arzobispo Morcillo 4, Madrid 28029, Spain; [Martinez-Gomez, David] Univ Autonoma Madrid, Dept Phys Educ Sport &amp; Human Movement, Fac Teacher Training &amp; Educ, Madrid, Spain; [Felix Caballero, Francisco] Univ Autonoma Madrid, Dept Psychiat, Madrid, Spain; [Felix Caballero, Francisco] CIBER Mental Hlth CIBERSAM, Madrid, Spain; [Lopez-Garcia, Esther; Rodriguez-Artalejo, Fernando] CSIC, UAM, CEI, IMDEA,Food Inst, Madrid, Spain</t>
  </si>
  <si>
    <t>Garcia-Esquinas, E (reprint author), Univ Autonoma Madrid, Sch Med, Dept Prevent Med &amp; Publ Hlth, Idipaz, Calle Arzobispo Morcillo 4, Madrid 28029, Spain.; Garcia-Esquinas, E (reprint author), CIBER Epidemiol &amp; Publ Hlth CIBERESP, Calle Arzobispo Morcillo 4, Madrid 28029, Spain.</t>
  </si>
  <si>
    <t>1479-5868</t>
  </si>
  <si>
    <t>APR 26</t>
  </si>
  <si>
    <t>Lana, A; Valdes-Becares, A; Buno, A; Rodriguez-Artalejo, F; Lopez-Garcia, E</t>
  </si>
  <si>
    <t>Serum Leptin Concentration is Associated with Incident Frailty in Older Adults</t>
  </si>
  <si>
    <t>AGING AND DISEASE</t>
  </si>
  <si>
    <t>[Lana, Alberto; Valdes-Becares, Ana] Univ Oviedo, Sch Med &amp; Hlth Sci, Dept Med Prevent Med &amp; Publ Hlth Area, Oviedo, Spain; [Lana, Alberto; Rodriguez-Artalejo, Fernando; Lopez-Garcia, Esther] Univ Autonoma Madrid, Sch Med, Dept Prevent Med &amp; Publ Hlth, IdiPaz Inst Invest Sanitaria Hosp Univ La Paz, Madrid, Spain; [Lana, Alberto; Rodriguez-Artalejo, Fernando; Lopez-Garcia, Esther] CIBERESP CIBER Epidemiol &amp; Publ Hlth, Madrid, Spain; [Buno, Antonio] Hosp Univ La Paz, Dept Lab Med, Madrid, Spain</t>
  </si>
  <si>
    <t>Lana, A (reprint author), Univ Autonoma Madrid, Dept Prevent Med &amp; Publ Hlth, Sch Med, Avda Arzobispo Morcillo 4, Madrid 28029, Spain.</t>
  </si>
  <si>
    <t>2152-5250</t>
  </si>
  <si>
    <t>Bayan-Bravo, A; Perez-Tasigchana, RF; Sayon-Orea, C; Martinez-Gomez, D; Lopez-Garcia, E; Rodriguez-Artalejo, F; Guallar-Castillon, P</t>
  </si>
  <si>
    <t>Combined Impact of Traditional and Non-Traditional Healthy Behaviors on Health-Related Quality of Life: A Prospective Study in Older Adults (vol 12, e0170513, 2017)</t>
  </si>
  <si>
    <t>e0173850</t>
  </si>
  <si>
    <t>Hermengildo, Y; Lopez-Garcia, E; Garcia-Esquinas, E; Perez-Tasigchana, RF; Rodriguez-Artalejo, F; Guallar-Castillon, P</t>
  </si>
  <si>
    <t>Distribution of energy intake throughout the day and weight gain: a population-based cohort study in Spain (vol 115, 2003, 2016)</t>
  </si>
  <si>
    <t>BRITISH JOURNAL OF NUTRITION</t>
  </si>
  <si>
    <t>0007-1145</t>
  </si>
  <si>
    <t>Perez-Hernandez, B; Garcia-Esquinas, E; Graciani, A; Guallar-Castillon, P; Lopez-Garcia, E; Leon-Munoz, LM; Banegas, JR; Rodriguez-Artalejo, F</t>
  </si>
  <si>
    <t>Social Inequalities in Cardiovascular Risk Factors Among Older Adults in Spain: The Seniors-ENRICA Study</t>
  </si>
  <si>
    <t>[Perez-Hernandez, Bibiana; Garcia-Esquinas, Esther; Graciani, Auxiliadora; Guallar-Castillon, Pilar; Lopez-Garcia, Esther; Leon-Munoz, Luz M.; Banegas, Jose R.; Rodriguez-Artalejo, Fernando] Univ Autonoma Madrid, Fac Med, CIBERESP, IdiPaz,Dept Med Prevent &amp; Salud Publ, Madrid, Spain</t>
  </si>
  <si>
    <t>Garcia-Esquinas, E (reprint author), Univ Autonoma Madrid, Fac Med, Dept Med Prevent &amp; Salud Publ, C Arzobispo Morcillo 2, E-28029 Madrid, Spain.</t>
  </si>
  <si>
    <t>Martinez-Gomez, D; Guallar-Castillon, P; Garcia-Esquinas, E; Bandinelli, S; Rodriguez-Artalejo, F</t>
  </si>
  <si>
    <t>Physical Activity and the Effect of Multimorbidity on All-Cause Mortality in Older Adults</t>
  </si>
  <si>
    <t>MAYO CLINIC PROCEEDINGS</t>
  </si>
  <si>
    <t>[Martinez-Gomez, David] Univ Autonoma Madrid, Fac Teacher Training &amp; Educ, Dept Phys Educ Sport &amp; Human Movement, Ctra Colmenar Km 11, E-28049 Madrid, Spain; [Guallar-Castillon, Pilar; Garcia-Esquinas, Esther; Rodriguez-Artalejo, Fernando] Univ Autonoma Madrid, Sch Med, Dept Prevent Med &amp; Publ Hlth, IdiPaz, Madrid, Spain; [Guallar-Castillon, Pilar; Garcia-Esquinas, Esther; Rodriguez-Artalejo, Fernando] CIBER Epidemiol &amp; Publ Hlth, Madrid, Spain; [Bandinelli, Stefania] Local Hlth Tuscany Ctr, Geriatr Unit, Florence, Italy</t>
  </si>
  <si>
    <t>Martinez-Gomez, D (reprint author), Univ Autonoma Madrid, Fac Teacher Training &amp; Educ, Dept Phys Educ Sport &amp; Human Movement, Ctra Colmenar Km 11, E-28049 Madrid, Spain.</t>
  </si>
  <si>
    <t>0025-6196</t>
  </si>
  <si>
    <t>Campanini, MZ; Guallar-Castillon, P; Rodriguez-Artalejo, F; Lopez-Garcia, E</t>
  </si>
  <si>
    <t>Mediterranean Diet and Changes in Sleep Duration and Indicators of Sleep Quality in Older Adults</t>
  </si>
  <si>
    <t>SLEEP</t>
  </si>
  <si>
    <t>[Campanini, Marcela Z.] Univ Estadual Londrina, Dept Publ Hlth, Londrina, PR USA; [Guallar-Castillon, Pilar; Rodriguez-Artalejo, Fernando; Lopez-Garcia, Esther] Univ Autonoma Madrid IdiPaz, Sch Med, Dept Prevent Med &amp; Publ Hlth, Madrid, Spain; [Guallar-Castillon, Pilar; Rodriguez-Artalejo, Fernando; Lopez-Garcia, Esther] CIBER Epidemiol &amp; Publ Hlth, Madrid, Spain</t>
  </si>
  <si>
    <t>Campanini, MZ (reprint author), Univ Autonoma Madrid, Dept Prevent Med &amp; Publ Hlth, Sch Med, Arzobispo Morcillo S-N, E-28049 Madrid, Spain.</t>
  </si>
  <si>
    <t>1550-9109</t>
  </si>
  <si>
    <t>zsw083</t>
  </si>
  <si>
    <t>Ueda, P; Woodward, M; Lu, Y; Hajifathalian, K; Al-Wotayan, R; Aguilar-Salinas, CA; Ahmadvand, A; Azizi, F; Bentham, J; Cifkova, R; Di Cesare, M; Eriksen, L; Farzadfar, F; Ferguson, TS; Ikeda, N; Khalili, D; Khang, YH; Lanska, V; Leon-Munoz, L; Magliano, DJ; Margozzini, P; Msyamboza, KP; Mutungi, G; Oh, K; Oum, S; Rodriguez-Artalejo, F; Rojas-Martinez, R; Valdivia, G; Wilks, R; Shaw, JE; Stevens, GA; Tolstrup, JS; Zhou, B; Salomon, JA; Ezzati, M; Danaei, G</t>
  </si>
  <si>
    <t>Laboratory-based and office-based risk scores and charts to predict 10-year risk of cardiovascular disease in 182 countries: a pooled analysis of prospective cohorts and health surveys</t>
  </si>
  <si>
    <t>LANCET DIABETES &amp; ENDOCRINOLOGY</t>
  </si>
  <si>
    <t>[Ueda, Peter; Salomon, Joshua A.; Danaei, Goodarz] Harvard Sch Publ Hlth, Dept Global Hlth &amp; Populat, Boston, MA 02115 USA; [Danaei, Goodarz] Harvard Sch Publ Hlth, Dept Epidemiol, Boston, MA USA; [Woodward, Mark] Univ Oxford, George Inst Global Hlth, Oxford, England; [Woodward, Mark] Univ Sydney, George Inst Global Hlth, Sydney, NSW, Australia; [Woodward, Mark] Johns Hopkins Univ, Dept Epidemiol, Baltimore, MD USA; [Lu, Yuan] Yale Yale New Haven Hosp, Ctr Outcomes Res &amp; Evaluat, New Haven, CT USA; [Hajifathalian, Kaveh] Cleveland Clin, Dept Internal Med, Cleveland, OH 44106 USA; [Al-Wotayan, Rihab] Minist Hlth, Cent Dept Primary Hlth Care, Kuwait, Kuwait; [Aguilar-Salinas, Carlos A.] Inst Nacl Ciencias Med &amp; Nutr Salvador Zubiran, Dept Endocrinol &amp; Metab, Mexico City, DF, Mexico; [Ahmadvand, Alireza; Di Cesare, Mariachiara; Zhou, Bin; Ezzati, Majid] Imperial Coll London, MRC PHE Ctr Environm &amp; Hlth, London, England; [Ahmadvand, Alireza; Bentham, James; Di Cesare, Mariachiara; Zhou, Bin; Ezzati, Majid] Imperial Coll London, Sch Publ Hlth, Dept Epidemiol &amp; Biostat, London, England; [Ezzati, Majid] Imperial Coll London, WHO Collaborating Ctr NCD Surveillance &amp; Epidemio, London, England; [Ahmadvand, Alireza; Farzadfar, Farshad] Univ Tehran Med Sci, Noncommunicable Dis Res Ctr, Endocrinol &amp; Metab Populat Sci Inst, Tehran, Iran; [Farzadfar, Farshad] Univ Tehran Med Sci, Endocrinol &amp; Metab Res Inst, Endocrinol &amp; Metab Res Ctr, Tehran, Iran; [Azizi, Fereidoun] Shahid Beheshti Univ Med Sci, Res Inst Endocrine Sci, Endocrine Res Ctr, Tehran, Iran; [Khalili, Davood] Shahid Beheshti Univ Med Sci, Res Inst Endocrine Sci, Prevent Metab Disorders Res Ctr, Tehran, Iran; [Cifkova, Renata] Charles Univ Prague, Fac Med 1, Ctr Cardiovasc Prevent, Prague, Czech Republic; [Cifkova, Renata] Thomayer Hosp, Prague, Czech Republic; [Di Cesare, Mariachiara] Middlsex Univ, Sch Sci &amp; Technol, Dept Nat Sci, London, England; [Eriksen, Louise; Tolstrup, Janne S.] Univ Southern Denmark, Natl Inst Publ Hlth, Copenhagen, Denmark; [Ferguson, Trevor S.; Wilks, Rainford] Univ West Indies, Epidemiol Res Unit, Caribbean Inst Hlth Res, Kingston, Jamaica; [Ikeda, Nayu] Natl Inst Biomed Innovat Hlth &amp; Nutr, Ctr Int Collaborat &amp; Partnership, Tokyo, Japan; [Khang, Young-Ho] Seoul Natl Univ, Coll Med, Inst Hlth Policy &amp; Management, Seoul, South Korea; [Lanska, Vera] Inst Clin &amp; Expt Med, Stat Unit, Prague, Czech Republic; [Leon-Munoz, Luz; Rodriguez-Artalejo, Fernando] Univ Autonoma Madrid, Idipaz, Sch Med, Dept Prevent Med &amp; Publ Hlth, Madrid, Spain; [Leon-Munoz, Luz; Rodriguez-Artalejo, Fernando] CIBER Epidemiol &amp; Publ Hlth, Madrid, Spain; [Magliano, Dianna J.; Shaw, Jonathan E.] Baker IDI Heart &amp; Diabet Inst, Melbourne, Vic, Australia; [Margozzini, Paula] Pontificia Univ Catolica Chile, Fac Med, Dept Publ Hlth, Santiago, Chile; [Msyamboza, Kelias P.] WHO, Malawi Country Off, Lilongwe, Malawi; [Mutungi, Gerald] Minist Hlth, Noncommunicable Dis Prevent &amp; Control Program, Kampala, Uganda; [Oh, Kyungwon] Korea Ctr Dis Control &amp; Prevent, Div Hlth &amp; Nutr Survey, Daejeon, South Korea; [Oum, Sophal] Univ Hlth Sci, Phnom Penh, Cambodia; [Rojas-Martinez, Rosalba] Inst Nacl Salud Publ, Ctr Invest Salud Poblac, Cuernavaca, Morelos, Mexico; [Valdivia, Gonzalo] Pontificia Univ Catolica Chile, Div Salud Publ &amp; Med Familiar, Santiago, Chile; [Stevens, Gretchen A.] WHO, Dept Informat Evidence &amp; Res, Geneva, Switzerland; [Ezzati, Majid] Wellcome Trust Ctr Global Hlth Res, London, England</t>
  </si>
  <si>
    <t>Danaei, G (reprint author), Harvard Sch Publ Hlth, Dept Global Hlth &amp; Populat, Boston, MA 02115 USA.</t>
  </si>
  <si>
    <t>2213-8587</t>
  </si>
  <si>
    <t>Banegas, JR; Ruilope, LM; de la Sierra, A; Vinyoles, E; Gorostidi, M; de la Cruz, JJ; Segura, J; Oliveras, A; Martell, N; Garcia-Puig, J; Williams, B</t>
  </si>
  <si>
    <t>Clinic Versus Daytime Ambulatory Blood Pressure Difference in Hypertensive Patients The Impact of Age and Clinic Blood Pressure</t>
  </si>
  <si>
    <t>HYPERTENSION</t>
  </si>
  <si>
    <t>[Banegas, Jose R.; Ruilope, Luis M.; de la Cruz, Juan J.] Univ Autonoma Madrid, Dept Prevent Med &amp; Publ Hlth, IdiPAZ, Avda Arzobispo Morcillo 2, Madrid, Spain; [Banegas, Jose R.; Ruilope, Luis M.; de la Cruz, Juan J.] CIBERESP, Avda Arzobispo Morcillo 2, Madrid 28029, Spain; [Ruilope, Luis M.] Inst Invest Hosp Doce Octubre, Madrid, Spain; [de la Sierra, Alejandro] Univ Barcelona, Hosp Mutua Terrassa, Dept Internal Med, Barcelona, Spain; [Vinyoles, Ernest] Univ Barcelona, Dept Med, La Mina Primary Care Ctr, Barcelona, Spain; [Gorostidi, Manuel] Hosp Univ Cent Asturias, RedinRed, Dept Med, Serv Nephrol, Oviedo, Spain; [Segura, Julian] Hosp Doce Octubre, Dept Nephrol, Hypertens Unit, Madrid, Spain; [Oliveras, Anna] Hosp Univ del Mar, Dept Nephrol, Hypertens Unit, Barcelona, Spain; [Oliveras, Anna] IMIM Inst Hosp Mar Invest Med, Barcelona, Spain; [Martell, Nieves] Hosp Clin San Carlos, Inst Invest Sanitaria HCSC, Dept Med, Hypertens Unit, Madrid, Spain; [Garcia-Puig, Juan] Univ Autonoma Madrid, IdiPAZ, Hosp Univ La Paz, Cardiometab &amp; Hypertens Unit,Dept Med, Madrid, Spain; [Williams, Bryan] UCL, Inst Cardiovasc Sci, London, England; [Williams, Bryan] NIHR UCL Hosp Biomed Res Ctr, London, England</t>
  </si>
  <si>
    <t>0194-911X</t>
  </si>
  <si>
    <t>Hurtado-Roca, Y; Bueno, H; Fernandez-Ortiz, A; Ordovas, JM; Ibanez, B; Fuster, V; Rodriguez-Artalejo, F; Laclaustra, M</t>
  </si>
  <si>
    <t>Oxidized LDL Is Associated With Metabolic Syndrome Traits Independently of Central Obesity and Insulin Resistance</t>
  </si>
  <si>
    <t>DIABETES</t>
  </si>
  <si>
    <t>[Hurtado-Roca, Yamilee; Bueno, Hector; Fernandez-Ortiz, Antonio; Maria Ordovas, Jose; Ibanez, Borja; Fuster, Valentin; Laclaustra, Martin] Ctr Nacl Invest Cardiovasc Carlos III, Madrid, Spain; [Hurtado-Roca, Yamilee; Rodriguez-Artalejo, Fernando; Laclaustra, Martin] Univ Autonoma Madrid Idipaz, Ctr Invest Biomed Red Epidemiol &amp; Salud Publ, Madrid, Spain; [Hurtado-Roca, Yamilee; Rodriguez-Artalejo, Fernando; Laclaustra, Martin] Univ Autonoma Madrid Idipaz, Sch Med, Dept Prevent Med &amp; Publ Hlth, Madrid, Spain; [Hurtado-Roca, Yamilee] Boca Raton Clin Res Global Peru, Lima, Peru; [Bueno, Hector] Hosp 12 Octubre, Madrid, Spain; [Fernandez-Ortiz, Antonio] Univ Complutense, Hosp Clin San Carlos, Madrid, Spain; [Maria Ordovas, Jose] Tufts Univ, USDA, Human Nutr Res Ctr Aging, Boston, MA 02111 USA; [Ibanez, Borja] Univ Autonoma Madrid, Inst Invest, Fdn Jimenez Diaz Hosp, Madrid, Spain; [Fuster, Valentin] Icahn Sch Med Mt Sinai, New York, NY 10029 USA; [Laclaustra, Martin] St Louis Univ, Dept Epidemiol, St Louis, MO 63103 USA</t>
  </si>
  <si>
    <t>Laclaustra, M (reprint author), Ctr Nacl Invest Cardiovasc Carlos III, Madrid, Spain.; Laclaustra, M (reprint author), Univ Autonoma Madrid Idipaz, Ctr Invest Biomed Red Epidemiol &amp; Salud Publ, Madrid, Spain.; Laclaustra, M (reprint author), Univ Autonoma Madrid Idipaz, Sch Med, Dept Prevent Med &amp; Publ Hlth, Madrid, Spain.; Laclaustra, M (reprint author), St Louis Univ, Dept Epidemiol, St Louis, MO 63103 USA.</t>
  </si>
  <si>
    <t>0012-1797</t>
  </si>
  <si>
    <t>Combined Impact of Traditional and Non-Traditional Healthy Behaviors on Health-Related Quality of Life: A Prospective Study in Older Adults</t>
  </si>
  <si>
    <t>[Bayan-Bravo, Ana; Perez-Tasigchana, Raul F.; Lopez-Garcia, Esther; Rodriguez-Artalejo, Fernando; Guallar-Castillon, Pilar] Univ Autonoma Madrid, IdiPaz, CIBER Epidemiol &amp; Publ Hlth CIBERESP, Dept Prevent Med &amp; Publ Hlth,Sch Med, Madrid, Spain; [Bayan-Bravo, Ana] Hosp 12 Octubre, Nefrol Dept, Madrid, Spain; [Perez-Tasigchana, Raul F.] Univ San Francisco Quito, Sch Med, Quito, Ecuador; [Sayon-Orea, Carmen] Complejo Hosp Navarra, Pamplona, Spain; [Martinez-Gomez, David] Univ Autonoma Madrid, Dept Phys Educ Sports &amp; Human Movement, Madrid, Spain</t>
  </si>
  <si>
    <t>Guallar-Castillon, P (reprint author), Univ Autonoma Madrid, IdiPaz, CIBER Epidemiol &amp; Publ Hlth CIBERESP, Dept Prevent Med &amp; Publ Hlth,Sch Med, Madrid, Spain.</t>
  </si>
  <si>
    <t>JAN 25</t>
  </si>
  <si>
    <t>e0170513</t>
  </si>
  <si>
    <t>Zhou, B; Bentham, J; Di Cesare, M; Bixby, H; Danaei, G; Cowan, MJ; Paciorek, CJ; Singh, G; Hajifathalian, K; Bennett, JE; Taddei, C; Bilano, V; Carrillo-Larco, RM; Djalalinia, S; Khatibzadeh, S; Lugero, C; Peykari, N; Zhang, WZ; Lu, Y; Stevens, GA; Riley, LM; Bovet, P; Elliott, P; Gu, DF; Ikeda, N; Jackson, RT; Joffres, M; Kengne, AP; Laatikainen, T; Lam, TH; Laxmaiah, A; Liu, J; Miranda, JJ; Mondo, CK; Neuhauser, HK; Sundstrom, J; Smeeth, L; Soric, M; Woodward, M; Ezzati, M; Abarca-Gomez, L; Abdeen, ZA; Rahim, HA; Abu-Rmeileh, NM; Acosta-Cazares, B; Adams, R; Aekplakorn, W; Afsana, K; Aguilar-Salinas, CA; Agyemang, C; Ahmadvand, A; Ahrens, W; Al Raddadi, R; Al Woyatan, R; Ali, MM; Alkerwi, A; Aly, E; Amouyel, P; Amuzu, A; Andersen, LB; Anderssen, SA; Angquist, L; Anjana, RM; Ansong, D; Aounallah-Skhiri, H; Araujo, J; Ariansen, I; Aris, T; Arlappa, N; Aryal, K; Arveiler, D; Assah, FK; Assuncao, MCF; Avdicova, M; Azevedo, A; Azizi, F; Babu, BV; Bahijri, S; Balakrishna, N; Bandosz, P; Banegas, JR; Barbagallo, CM; Barcelo, A; Barkat, A; Barros, AJD; Barros, MV; Bata, I; Batieha, AM; Baur, LA; Beaglehole, R; Ben Romdhane, H; Benet, M; Benson, LS; Bernabe-Ortiz, A; Bernotiene, G; Bettiol, H; Bhagyalaxmi, A; Bharadwaj, S; Bhargava, SK; Bi, YF; Bikbov, M; Bjerregaard, P; Bjertness, E; Bjokelund, C; Blokstra, A; Bo, S; Bobak, M; Boeing, H; Boggia, JG; Boissonnet, CP; Bongard, V; Bovet, P; Braeckman, L; Brajkovich, I; Branca, F; Breckenkamp, J; Brenner, H; Brewster, LM; Bruno, G; Bueno-de-Mesquita, HB; Bugge, A; Burns, C; Bursztyn, M; de Leon, AC; Cameron, C; Can, G; Candido, APC; Capuano, V; Cardoso, VC; Carlsson, AC; Carvalho, MJ; Casanueva, FF; Casanueva, FF; Casas, JP; Caserta, CA; Chamukuttan, S; Chan, AW; Chan, Q; Chaturvedi, HK; Chaturvedi, N; Chen, CJ; Chen, FF; Chen, HS; Chen, S; Chen, ZM; Cheng, CY; Dekkaki, IC; Chetrit, A; Chiolero, A; Chiou, ST; Chirita-Emandi, A; Cho, B; Cho, Y; Chudek, J; Cifkova, R; Claessens, F; Clays, E; Concin, H; Cooper, C; Cooper, R; Coppinger, TC; Costanzo, S; Cottel, D; Cowell, C; Craig, CL; Crujeiras, AB; Cruz, JJ; D'Arrigo, G; d'Orsi, E; Dallongeville, J; Damasceno, A; Danaei, G; Dankner, R; Dantoft, TM; Dauchet, L; De Backer, G; de Gaetano, G; De Henauw, S; De Smedt, D; Deepa, M; Dehghan, A; Delisle, H; Deschamps, V; Dhana, K; Di Castelnuovo, AF; Dias-da-Costa, JS; Diaz, A; Dickerson, TT; Djalalinia, S; Do, HTP; Dobson, AJ; Donfrancesco, C; Donoso, SP; Doring, A; Doua, K; Drygas, W; Dulskiene, V; Dzakula, A; Dzerve, V; Dziankowska-Zaborszczyk, E; Eggertsen, R; Ekelund, U; El Ati, J; Ellert, U; Elliott, P; Elosua, R; Erasmus, RT; Erem, C; Eriksen, L; Escobedo-de la Pena, J; Evans, A; Faeh, D; Fall, CH; Farzadfar, F; Felix-Redondo, FJ; Ferguson, TS; Fernandez-Berges, D; Ferrante, D; Ferrari, M; Ferreccio, C; Ferrieres, J; Finn, JD; Fischer, K; Foger, B; Foo, LH; Forslund, AS; Forsner, M; Fortmann, SP; Fouad, HM; Francis, DK; Franco, MD; Franco, OH; Frontera, G; Fuchs, FD; Fuchs, SC; Fujita, Y; Furusawa, T; Gaciong, Z; Gareta, D; Garnett, SP; Gaspoz, JM; Gasull, M; Gates, L; Gavrila, D; Geleijnse, JM; Ghasemian, A; Ghimire, A; Giampaoli, S; Gianfagna, F; Giovannelli, J; Goldsmith, RA; Goncalves, H; Gross, MG; Rivas, JPG; Gottrand, F; Graff-Iversen, S; Grafnetter, D; Grajda, A; Gregor, RD; Grodzicki, T; Grontved, A; Gruden, G; Grujic, V; Gu, DF; Guan, OP; Gudnason, V; Guerrero, R; Guessous, I; Guimaraes, AL; Gulliford, MC; Gunnlaugsdottir, J; Gunter, M; Gupta, PC; Gureje, O; Gurzkowska, B; Gutierrez, L; Gutzwiller, F; Hadaegh, F; Halkjaer, J; Hambleton, IR; Hardy, R; Harikumar, R; Hata, J; Hayes, AJ; He, J; Hendriks, ME; Henriques, A; Cadena, LH; Herqutanto; Herrala, S; Heshmat, R; Hihtaniemi, IT; Ho, SY; Ho, SC; Hobbs, M; Hofman, A; Dinc, GH; Hormiga, CM; Horta, BL; Houti, L; Howitt, C; Htay, TT; Htet, AS; Hu, YH; Huerta, JM; Husseini, AS; Huybrechts, I; Hwalla, N; Iacoviello, L; Iannone, AG; Ibrahim, MM; Ikram, MA; Irazola, VE; Islam, M; Ivkovic, V; Iwasaki, M; Jackson, RT; Jacobs, JM; Jafar, T; Jamrozik, K; Janszky, I; Jasienska, G; Jelakovic, B; Jiang, CQ; Johansson, M; Jonas, JB; Jorgensen, T; Joshi, P; Juolevi, A; Jurak, G; Juresa, V; Kaaks, R; Kafatos, A; Kalter-Leibovici, O; Kamaruddin, NA; Kasaeian, A; Katz, J; Kauhanen, J; Kaur, P; Kavousi, M; Kazakbaeva, G; Keil, U; Boker, LK; Keinanen-Kiukaanniemi, S; Kelishadi, R; Kemper, HCG; Kengne, AP; Kersting, M; Key, T; Khader, YS; Khalili, D; Khang, YH; Khaw, KT; Kiechl, S; Killewo, J; Kim, J; Klumbiene, J; Kolle, E; Kolsteren, P; Korrovits, P; Koskinen, S; Kouda, K; Koziel, S; Kristensen, PL; Krokstad, S; Kromhout, D; Kruger, HS; Kubinova, R; Kuciene, R; Kuh, D; Kujala, UM; Kula, K; Kulaga, Z; Kumar, RK; Kurjata, P; Kusuma, YS; Kuulasmaa, K; Kyobutungi, C; Laatikainen, T; Lachat, C; Landrove, O; Lanska, V; Lappas, G; Larijani, B; Laugsand, LE; Laxmaiah, A; Bao, KLN; Le, TD; Leclercq, C; Lee, J; Lee, J; Lehtimaki, T; Lekhraj, R; Leon-Munoz, LM; Levitt, NS; Li, YP; Lilly, CL; Lim, WY; Lima-Costa, MF; Lin, HH; Lin, X; Linneberg, A; Lissner, L; Litwin, M; Liu, J; Lorbeer, R; Lotufo, PA; Lozano, JE; Luksiene, D; Lundqvist, A; Lunet, N; Lytsy, P; Ma, GS; Ma, J; Machado-Coelho, GLL; Machi, S; Maggi, S; Magliano, DJ; Majer, M; Makdisse, M; Malekzadeh, R; Malhotra, R; Rao, KM; Malyutina, S; Manios, Y; Mann, JI; Manzato, E; Margozzini, P; Marques-Vidal, P; Marrugat, J; Martorell, R; Mathiesen, EB; Matijasevich, A; Matsha, TE; Mbanya, JCN; Posso, AJM; McFarlane, SR; McFarlane, SR; McGarvey, ST; McLachlan, S; McLean, RM; McNulty, BA; Khir, ASM; Mediene-Benchekor, S; Medzioniene, J; Meirhaeghe, A; Meisinger, C; Menezes, AMB; Menon, GR; Meshram, II; Metspalu, A; Mi, J; Mikkel, K; Miller, JC; Miquel, JF; Miranda, JJ; Misigoj-Durakovic, M; Mohamed, MK; Mohammad, K; Mohammadifard, N; Mohan, V; Yusoff, MFM; Moller, NC; Molnar, D; Momenan, A; Mondo, CK; Monyeki, KDK; Moreira, LB; Morejon, A; Moreno, LA; Morgan, K; Moschonis, G; Mossakowska, M; Mostafa, A; Mota, J; Motlagh, ME; Motta, J; Muiesan, ML; Muller-Nurasyid, M; Murphy, N; Mursu, J; Musil, V; Nagel, G; Naidu, BM; Nakamura, H; Namsna, J; Nang, EEK; Nangia, VB; Narake, S; Navarrete-Munoz, EM; Ndiaye, NC; Neal, WA; Nenko, I; Nervi, F; Neuhauser, HK; Nguyen, ND; Nguyen, QN; Nieto-Martinez, RE; Niiranen, TJ; Ning, G; Ninomiya, T; Nishtar, S; Noale, M; Noboa, OA; Noorbala, AA; Norat, T; Noto, D; Al Nsour, M; O'Reilly, D; Oh, K; Olinto, MTA; Oliveira, IO; Omar, MA; Onat, A; Ordunez, P; Osmond, C; Ostojic, SM; Otero, JA; Overvad, K; Owusu-Dabo, E; Paccaud, FM; Padez, C; Pahomova, E; Pajak, A; Palli, D; Palmieri, L; Panda-Jonas, S; Panza, F; Papandreou, D; Parnell, WR; Parsaeian, M; Pecin, I; Pednekar, MS; Peer, N; Peeters, PH; Peixoto, SV; Pelletier, C; Peltonen, M; Pereira, AC; Perez, RM; Peters, A; Petkeviciene, J; Peykari, N; Pham, ST; Pigeot, I; Pikhart, H; Pilav, A; Pilotto, L; Pitakaka, F; Plans-Rubio, P; Polakowska, M; Polasek, O; Porta, M; Portegies, MLP; Pourshams, A; Pradeepa, R; Prashant, M; Price, JF; Puiu, M; Punab, M; Qasrawi, RF; Qorbani, M; Radic, I; Radisauskas, R; Rahman, M; Raitakari, O; Raj, M; Rao, SR; Ramos, E; Rampal, S; Reina, DAR; Rasmussen, F; Redon, J; Reganit, PFM; Ribeiro, R; Riboli, E; Rigo, F; de Wit, TFR; Ritti-Dias, RM; Robinson, SM; Robitaille, C; Rodriguez-Artalejo, F; Rodriguez-Villamizar, LA; Rojas-Martinez, R; Rosengren, A; Rubinstein, A; Rui, O; Ruiz-Betancourt, BS; Horimoto, ARVR; Rutkowski, M; Sabanayagam, C; Sachdev, HS; Saidi, O; Sakarya, S; Salanave, B; Martinez, ES; Salmeron, D; Salomaa, V; Salonen, JT; Salvetti, M; Sanchez-Abanto, J; Sans, S; Santos, D; Santos, IS; dos Santos, RN; Santos, R; Saramies, JL; Sardinha, LB; Margolis, GS; Sarrafzadegan, N; Saum, KU; Savva, SC; Scazufca, M; Schargrodsky, H; Schneider, IJ; Schultsz, C; Schutte, AE; Sen, A; Senbanjo, IO; Sepanlou, SG; Sharma, SK; Shaw, JE; Shibuya, K; Shin, DW; Shin, YC; Siantar, R; Sibai, AM; Silva, DAS; Simon, M; Simons, J; Simons, LA; Sjotrom, M; Skovbjerg, S; Slowikowska-Hilczer, J; Slusarczyk, P; Smeeth, L; Smith, MC; Snijder, MB; So, HK; Sobngwi, E; Soderberg, S; Solfrizzi, V; Sonestedt, E; Song, Y; Sorensen, TIA; Soric, M; Jerome, CS; Soumare, A; Staessen, JA; Starc, G; Stathopoulou, MG; Stavreski, B; Steene-Johannessen, J; Stehle, P; Stein, AD; Stergiou, GS; Stessman, J; Stieber, J; Stockl, D; Stocks, T; Stokwiszewski, J; Stronks, K; Strufaldi, MW; Sun, CA; Sundstrom, J; Sung, YT; Suriyawongpaisal, P; Sy, RG; Tai, ES; Tammesoo, ML; Tamosiunas, A; Tang, L; Tang, X; Tanser, F; Tao, Y; Tarawneh, MR; Tarqui-Mamani, CB; Taylor, A; Theobald, H; Thijs, L; Thuesen, BH; Tjonneland, A; Tolonen, HK; Topbas, M; Topor-Madry, R; Tormo, MJ; Torrent, M; Traissac, P; Trichopoulos, D; Trichopoulou, A; Trinh, OTH; Trivedi, A; Tshepo, L; Tulloch-Reid, MK; Tuomainen, TP; Turley, ML; Tynelius, P; Tzourio, C; Ueda, P; Ugel, E; Ulmer, H; Uusitalo, HMT; Valdivia, G; Valvi, D; van der Schouw, YT; Van Herck, K; van Rossem, L; van Valkengoed, IGM; Vanderschueren, D; Vanuzzo, D; Vatten, L; Vega, T; Velasquez-Melendez, G; Veronesi, G; Verschuren, WMM; Verstraeten, R; Victora, CG; Viet, L; Viikari-Juntura, E; Vineis, P; Vioque, J; Virtanen, JK; Visvikis-Siest, S; Viswanathan, B; Vollenweider, P; Vrdoljak, A; Vrijheid, M; Wade, AN; Wagner, A; Walton, J; Mohamud, WNW; Wang, MD; Wang, Q; Wang, YX; Wannamethee, SG; Wareham, N; Wederkopp, N; Weerasekera, D; Whincup, PH; Widhalm, K; Widyahening, IS; Wiecek, A; Wijga, AH; Wilks, RJ; Willeit, P; Williams, EA; Wilsgaard, T; Wojtyniak, B; Wong, TY; Wong-McClure, RA; Woo, J; Woodward, M; Wu, AG; Wu, FC; Wu, SL; Xu, HQ; Yan, WL; Yang, XG; Ye, XW; Yiallouros, PK; Yoshihara, A; Younger-Coleman, NO; Yusoff, AF; Zambon, S; Zdrojewski, T; Zeng, Y; Zhao, D; Zhao, WH; Zheng, Y; Zhu, D; Zimmermann, E; Cisneros, JZ</t>
  </si>
  <si>
    <t>Worldwide trends in blood pressure from 1975 to 2015: a pooled analysis of 1479 population-based measurement studies with 19.1 million participants</t>
  </si>
  <si>
    <t>[Zhou, Bin; Bentham, James; Bixby, Honor; Bennett, James E.; Taddei, Cristina; Bilano, Ver; Elliott, Paul; Ezzati, Majid; Chan, Queenie; Gunter, Marc; Hihtaniemi, Ilpo Tapani; Murphy, Neil; Norat, Teresa; Riboli, Elio; Vineis, Paolo] Imperial Coll London, London W2 1PG, England; [Di Cesare, Mariachiara] Middlesex Univ, London N17 8HR, England; [Danaei, Goodarz; Hajifathalian, Kaveh; Dehghan, Abbas; Li, Yanping; Trichopoulos, Dimitrios; Ueda, Peter; Valvi, Damaskini] Harvard TH Chan Sch Publ Hlth, Boston, MA USA; [Cowan, Melanie J.; Stevens, Gretchen A.; Riley, Leanne M.; Branca, Francesco] WHO, Geneva, Switzerland; [Paciorek, Christopher J.] Univ Calif Berkeley, Berkeley, CA 94720 USA; [Singh, Gitanjali] Tufts Univ, Medford, MA USA; [Carrillo-Larco, Rodrigo M.; Miranda, J. Jaime; Bernabe-Ortiz, Antonio; Jaime Miranda, J.] Univ Peruana Cayetano Heredia, Lima, Peru; [Djalalinia, Shirin; Peykari, Niloofar; Farzadfar, Farshad; Kasaeian, Amir; Malekzadeh, Reza; Mohammad, Kazem; Noorbala, Ahmad Ali; Parsaeian, Mahboubeh; Pourshams, Akram] Univ Tehran Med Sci, Tehran, Iran; [Khatibzadeh, Shahab] Brandeis Univ, Waltham, MA 02254 USA; [Lugero, Charles; Zhang, Wan Zhu; Mondo, Charles K.] Mulago Hosp, Kampala, Uganda; [Lu, Yuan] Yale Univ, New Haven, CT 06520 USA; [Bovet, Pascal; Bovet, Pascal] Univ Lausanne, CH-1015 Lausanne, Switzerland; [Bovet, Pascal; Bovet, Pascal; Viswanathan, Bharathi] Minist Hlth, Mt Fleuri, Seychelles; [Gu, Dongfeng] Natl Ctr Cardiovasc Dis, Beijing, Peoples R China; [Ikeda, Nayu] Natl Inst Hlth &amp; Nutr, Tokyo, Japan; [Jackson, Rod T.; Beaglehole, Robert] Univ Auckland, Auckland 1, New Zealand; [Joffres, Michel] Simon Fraser Univ, Burnaby, BC V5A 1S6, Canada; [Kengne, Andre Pascal; Peer, Nasheeta; Schutte, Aletta E.] South African Med Res Council, Cape Town, South Africa; [Laatikainen, Tiina; Juolevi, Anne; Koskinen, Seppo; Kuulasmaa, Kari; Marrugat, Jaume; Niiranen, Teemu J.; Peltonen, Markku; Salomaa, Veikko; Tolonen, Hanna K.] Natl Inst Hlth &amp; Welf, Helsinki, Finland; [Lam, Tai Hing; Ho, Sai Yin] Univ Hong Kong, Hong Kong, Hong Kong, Peoples R China; [Laxmaiah, Avula; Arlappa, Nimmathota; Balakrishna, Nagalla; Harikumar, Rachakulla; Rao, Kodavanti Mallikharjuna; Meshram, Indrapal I.] Natl Inst Nutr, Hyderabad, Andhra Pradesh, India; [Liu, Jing; Zhao, Dong] Capital Med Univ, Beijing An Zhen Hosp, Beijing, Peoples R China; [Neuhauser, Hannelore K.; Ellert, Ute; Margolis, Giselle Sarganas] Robert Koch Inst, Berlin, Germany; [Sundstrom, Johan] Uppsala Univ, S-75105 Uppsala, Sweden; [Smeeth, Liam] London Sch Hyg &amp; Trop Med, London, England; [Soric, Maroje; Dzakula, Aleksandar; Juresa, Vesna; Majer, Marjeta; Misigoj-Durakovic, Marjeta; Musil, Vera] Univ Zagreb, Zagreb 41000, Croatia; [Woodward, Mark; Baur, Louise A.; Garnett, Sarah P.; Hayes, Alison J.] Univ Sydney, Sydney, NSW 2006, Australia; [Key, Timothy; Smith, Margaret C.] Univ Oxford, Oxford OX1 2JD, England; [Abarca-Gomez, Leandra; Wong-McClure, Roy A.] Caja Costarricense Seguro Social, San Jose, Costa Rica; [Abdeen, Ziad A.; Qasrawi, Radwan F.] Al Quds Univ, Jerusalem, Israel; [Rahim, Hanan Abdul] Qatar Univ, Doha, Qatar; [Abu-Rmeileh, Niveen M.; Husseini, Abdullatif S.] Birzeit Univ, Birzeit, Israel; [Acosta-Cazares, Benjamin; Escobedo-de la Pena, Jorge; Sandra Ruiz-Betancourt, Blanca] Inst Mexicano Seguro Social, Mexico City, DF, Mexico; [Adams, Robert; Jamrozik, Konrad; Taylor, Anne] Univ Adelaide, Adelaide, SA 5005, Australia; [Aekplakorn, Wichai; Suriyawongpaisal, Paibul] Mahidol Univ, Salaya, Thailand; [Afsana, Kaosar] BRAC, Dhaka, Bangladesh; [Aguilar-Salinas, Carlos A.] Inst Nacl Ciencias Med &amp; Nutr Salvador Zubiran, Mexico City, DF, Mexico; [Agyemang, Charles; Brewster, Lizzy M.; Stronks, Karien] Univ Amsterdam, NL-1012 WX Amsterdam, Netherlands; [Djalalinia, Shirin; Peykari, Niloofar; Ahmadvand, Alireza] Noncommunicable Dis Res Ctr, Shiraz, Iran; [Ahrens, Wolfgang; Pigeot, Iris] Leibniz Institute for Prevention Research and Epi, Bremen, Germany; [Al Raddadi, Rajaa] Minist Hlth, Riyadh, Saudi Arabia; [Al Woyatan, Rihab] Minist Hlth, Kuwait, Kuwait; [Ali, Mohamed M.; Aly, Eman; Fouad, Heba M.] WHO, Reg Off Eastern Mediterranean, Cairo, Egypt; [Alkerwi, Ala'a] Luxembourg Inst Hlth, Strassen, Luxembourg; [Amouyel, Philippe; Dauchet, Luc; Giovannelli, Jonathan] Lille Univ &amp; Hosp, Lille, France; [Amuzu, Antoinette] London Sch Hyg &amp; Trop Med, London, England; [Andersen, Lars Bo] Sogn &amp; Fjordane Univ Coll, Forde, Norway; [Anderssen, Sigmund A.; Kolle, Elin; Steene-Johannessen, Jostein] Norwegian Sch Sport Sci, Oslo, Norway; [Angquist, Lars] Bispebjerg Hosp, Copenhagen, Denmark; [Angquist, Lars] Frederiksberg Univ Hosp, Frederiksberg, Denmark; [Anjana, Ranjit Mohan; Deepa, Mohan; Mohan, Viswanathan; Pradeepa, Rajendra] Madras Diabet Res Fdn, Madras, Tamil Nadu, India; [Ansong, Daniel; Williams, Emmanuel A.] Komfo Anokye Teaching Hosp, Kumasi, Ghana; [Aounallah-Skhiri, Hajer] Natl Inst Publ Hlth, Tunis, Tunisia; [Araujo, Joana; Carvalho, Maria J.; Henriques, Ana; Lunet, Nuno; Mota, Jorge; Santos, Rute] Univ Porto, Rua Campo Alegre 823, P-4100 Oporto, Portugal; [Ariansen, Inger; Graff-Iversen, Sidsel] Norwegian Inst Publ Hlth, Oslo, Norway; [Aris, Tahir; Yusoff, Muhammad Fadhli Mohd; Omar, Mohd Azahadi] Minist Hlth Malaysia, Putrajaya, Malaysia; [Aryal, Krishna] Nepal Hlth Res Council, Kathmandu, Nepal; [Arveiler, Dominique] Strasbourg Univ &amp; Hosp, Strasbourg, France; [Assah, Felix K.; Mbanya, Jean Claude N.; Sobngwi, Eugene] Univ Yaounde I, Yaounde, Cameroon; [Assuncao, Maria Cecilia F.; Barros, Mauro V.; Goncalves, Helen; Horta, Bernardo L.; Menezes, Ana Maria B.; Oliveira, Isabel O.; Santos, Ina S.; Victora, Cesar G.] Univ Fed Pelotas, Pelotas, RS, Brazil; [Avdicova, Maria] Reg Author Publ Hlth, Banska Bystrica, Slovakia; [Azevedo, Ana; Ramos, Elisabete] Univ Porto, Sch Med, Rua Campo Alegre 823, P-4100 Oporto, Portugal; [Azizi, Fereidoun; Hadaegh, Farzad; Khalili, Davood; Momenan, Amirabbas] Shahid Beheshti Univ Med Sci, Tehran, Iran; [Babu, Bontha V.; Menon, Geetha R.; Prashant, Mathur] Indian Council Med Res, New Delhi, India; [Bahijri, Suhad] King Abdulaziz Univ, Jeddah, Saudi Arabia; [Bandosz, Piotr; Rutkowski, Marcin; Zdrojewski, Tomasz] Med Univ Gdansk, Gdansk, Poland; [Banegas, Jose R.; Cruz, Juan J.; Gonzalez Gross, Marcela; Leon-Munoz, Luz M.; Rodriguez-Artalejo, Fernando] Univ Autonoma Madrid, E-28049 Madrid, Spain; [Barbagallo, Carlo M.; Noto, Davide] Univ Palermo, I-90133 Palermo, Italy; [Barcelo, Alberto; Ordunez, Pedro] Pan Amer Hlth Org, Washington, DC USA; [Barkat, Amina; Dekkaki, Imane Cherkaoui] Univ Mohammed V Rabat, Rabat, Morocco; [Bata, Iqbal; Gregor, Ronald D.] Dalhousie Univ, Halifax, NS B3H 3J5, Canada; [Batieha, Anwar M.; Khader, Yousef Saleh] Jordan Univ Sci &amp; Technol, Irbid, Jordan; [Ben Romdhane, Habiba; Saidi, Olfa] Univ Tunis El Manar, Tunis, Tunisia; [Benet, Mikhail] Univ Med Sci, Havana, Cuba; [Benson, Lowell S.; Dickerson, Ty T.] Univ Utah, Sch Med, Salt Lake City, UT 84112 USA; [Bernotiene, Gailute; Dulskiene, Virginija; Klumbiene, Jurate; Kuciene, Renata; Luksiene, Dalia; Medzioniene, Jurate; Petkeviciene, Janina; Radisauskas, Ricardas; Tamosiunas, Abdonas] Lithuanian Univ Hlth Sci, Kaunas, Lithuania; [Bettiol, Heloisa; Cardoso, Viviane C.; Lotufo, Paulo A.; Matijasevich, Alicia] Univ Sao Paulo, BR-05508 Sao Paulo, Brazil; [Bhagyalaxmi, Aroor] BJ Med Coll, Ahmadabad, Gujarat, India; [Bharadwaj, Sumit] Chirayu Med Coll, Bhopal, India; [Bhargava, Santosh K.] SL Jain Hosp, Delhi, India; [Bi, Yufang; Ning, Guang] Shanghai Jiao Tong Univ, Sch Med, Shanghai 200030, Peoples R China; [Bikbov, Mukharram; Kazakbaeva, Gyulli] Ufa Eye Res Inst, Ufa, Russia; [Bjerregaard, Peter; Bugge, Anna; Eriksen, Louise; Grontved, Anders; Kristensen, Peter Lund; Moller, Niels C.; Wederkopp, Niels] Univ Southern Denmark, Odense, Denmark; [Bjerregaard, Peter] Univ Greenland, Nuuk, Greenland; [Bjertness, Espen] Univ Oslo, N-0316 Oslo, Norway; [Bjokelund, Cecilia; Eggertsen, Robert; Lissner, Lauren; Rosengren, Annika] Gothenburg Univ, S-41124 Gothenburg, Sweden; [Blokstra, Anneke; Verschuren, W. M. Monique; Viet, Lucie; Wijga, Alet H.] Natl Inst Publ Hlth &amp; Environm, Bilthoven, Netherlands; [Bo, Simona; Bruno, Graziella; Gruden, Grabriella] Univ Turin, I-10124 Turin, Italy; [Bobak, Martin; Casas, Juan-Pablo; Chaturvedi, Nishi; Cooper, Rachel; Hardy, Rebecca; Kuh, Diana; Pikhart, Hynek; Wannamethee, S. Goya] UCL, London WC1E 6BT, England; [Boeing, Heiner] German Inst Human Nutr, Nuthetal, Germany; [Boggia, Jose G.; Noboa, Oscar A.] Univ Republica, Montevideo, Uruguay; [Boissonnet, Carlos P.] CEMIC, Buenos Aires, DF, Argentina; [Bongard, Vanina] Toulouse Univ, Sch Med, Toulouse, France; [Braeckman, Lutgart; Clays, Els; De Backer, Guy; De Henauw, Stefaan; De Smedt, Delphine; Lachat, Carl; Van Herck, Koen] Univ Ghent, B-9000 Ghent, Belgium; [Brajkovich, Imperia] Cent Univ Venezuela, Caracas, Venezuela; [Breckenkamp, Juergen] Univ Bielefeld, Bielefeld, Germany; [Brenner, Hermann; Kaaks, Rudolf; Saum, Kai-Uwe] German Canc Res Ctr, Heidelberg, Germany; [Bueno-de-Mesquita, H. B. (as)] Natl Inst Publ Hlth &amp; Environm, Bilthoven, Netherlands; [Burns, Con; Coppinger, Tara C.] Cork Inst Technol, Cork, Ireland; [Bursztyn, Michael] Hadassah Hebrew Univ, Med Ctr, Jerusalem, Israel; [de Leon, Antonio Cabrera] Univ La Laguna, E-38207 San Cristobal la Laguna, Spain; [Cameron, Christine] Canadian Fitness &amp; Lifestyle Res Inst, Ottawa, ON, Canada; [Can, Gunay; Onat, Altan] Istanbul Univ, Istanbul, Turkey; [Candido, Ana Paula C.] Univ Fed Juiz de Fora, Juiz De Fora, Brazil; [Capuano, Vincenzo; Iannone, Anna G.] Cardiol Mercato S Severino, Mercato San Severino, Italy; [Carlsson, Axel C.; Dehghan, Abbas; Rasmussen, Finn; Sjotrom, Michael; Tamosiunas, Abdonas; Theobald, Holger; Tynelius, Per] Karolinska Inst, S-10401 Stockholm, Sweden; [Casanueva, Felipe F.] Santiago de Compostela Univ, Santiago De Compostela, Spain; [Caserta, Carmelo A.] Assoc Calabrese Epatol, Reggio Di Calabria, Italy; [Chamukuttan, Snehalatha; Simon, Mary] India Diabet Res Fdn, Madras, Tamil Nadu, India; [Chan, Angelique W.; Cheng, Ching-Yu; Jafar, Tazeen; Malhotra, Rahul; Wong, Tien Yin] Duke NUS Med Sch, Singapore, Singapore; [Chaturvedi, Himanshu K.] Natl Inst Med Stat, Delhi, India; [Chen, Chien-Jen] Acad Sinica, Taipei, Taiwan; [Chen, Fangfang; Mi, Jie] Capital Inst Pediat, Beijing, Peoples R China; [Chen, Huashuai; Zeng, Yi] Duke Univ, Durham, NC 27706 USA; [Chen, Shuohua; Wu, Shou Ling] Kailuan Gen Hosp, Tangshan, Peoples R China; [Chen, Zhengming] Univ Oxford, Oxford OX1 2JD, England; [Chetrit, Angela; Dankner, Rachel; Kalter-Leibovici, Ofra] Gertner Inst Epidemiol &amp; Hlth Policy Res, Tel Hashomer, Israel; [Chiolero, Arnaud; Dauchet, Luc; Marques-Vidal, Pedro; Vollenweider, Peter] Univ Lausanne Hosp, Lausanne, Switzerland; [Chiou, Shu-Ti] Minist Hlth &amp; Welf, Taipei, Taiwan; [Chirita-Emandi, Adela; Puiu, Maria] Victor Babes Univ Med &amp; Pharm Timisoara, Timisoara, Romania; [Cho, Belong; Shin, Dong Wook] Seoul Natl Univ, Coll Med, Seoul 151, South Korea; [Cho, Yumi; Oh, Kyungwon] Korea Ctr Dis Control &amp; Prevent, Cheongju, South Korea; [Chudek, Jerzy; Wiecek, Andrzej] Med Univ Silesia, Silesia, Poland; [Cifkova, Renata] Charles Univ Prague, Prague, Czech Republic; [Claessens, Frank; Vanderschueren, Dirk] Katholieke Univ Leuven, Leuven, Belgium; [Concin, Hans] Agcy Prevent &amp; Social Med, Bregenz, Austria; [Cooper, Cyrus] Univ Southampton, Southampton SO9 5NH, Hants, England; [Costanzo, Simona; de Gaetano, Giovanni; Di Castelnuovo, Augusto F.; Iacoviello, Licia] IRCCS Ist Neurol Mediterraneo Neuromed, Pozzilli, Italy; [Cottel, Dominique; Dallongeville, Jean] Inst Pasteur, Lille, France; [Cowell, Chris] Westmead Univ Sydney, Sydney, NSW, Australia; [Craig, Cora L.] Canadian Fitness &amp; Lifestyle Res Inst, Ottawa, ON, Canada; [Crujeiras, Ana B.] CIBEROBN, Madrid, Spain; [D'Arrigo, Graziella] CNR, Rome, Italy; [d'Orsi, Eleonora; Schneider, Ione J.; Santos Silva, Diego Augusto] Univ Fed Santa Catarina, BR-88040900 Florianopolis, SC, Brazil; [Damasceno, Albertino] Eduardo Mondlane Univ, Maputo, Mozambique; [Dantoft, Thomas M.; Jorgensen, Torben; Linneberg, Allan; Skovbjerg, Sine; Tang, Line; Thuesen, Betina H.] Res Ctr Prevent &amp; Hlth, Glostrup, Denmark; [Dehghan, Abbas; Dhana, Klodian; Franco, Oscar H.; Hofman, Albert; Ikram, M. Arfan; Kavousi, Maryam; Portegies, Marileen L. P.] Erasmus MC, Rotterdam, Netherlands; [Delisle, Helene] Univ Montreal, Montreal, PQ H3C 3J7, Canada; [Deschamps, Valerie; Salanave, Benoit] French Publ Hlth Agcy, St Maurice, France; [Dias-da-Costa, Juvenal Soares; Olinto, Maria Teresa A.] Univ Vale Rio dos Sinos, Sao Leopoldo, RS, Brazil; [Diaz, Alejandro] Natl Council Sci &amp; Tech Res, Buenos Aires, DF, Argentina; [Do, Ha T. P.; Khanh Le Nguyen Bao; Le, Tuyen D.] Natl Inst Nutr, Hanoi, Vietnam; [Dobson, Annette J.] Univ Queensland, Brisbane, Qld 4072, Australia; [Donfrancesco, Chiara; Palmieri, Luigi] Ist Super Sanita, Rome, Italy; [Donoso, Silvana P.] Univ Cuenca, Cuenca, Ecuador; [Doering, Angela; Meisinger, Christa; Peters, Annette; Stieber, Jutta; Stoeckl, Doris] Helmholtz Zentrum Munchen, Oberschleissheim, Germany; [Doua, Kouamelan] Minist Sante &amp; Lutte Sida, Abidjan Plateau, Cote Ivoire; [Drygas, Wojciech; Kurjata, Pawel; Polakowska, Maria] Cardinal Wyszynski Inst Cardiol, Warsaw, Poland; [Dzerve, Vilnis; Pahomova, Elena] Univ Latvia, Riga, Latvia; [Dziankowska-Zaborszczyk, Elzbieta; Kula, Krzysztof; Slowikowska-Hilczer, Jolanta] Med Univ Lodz, Lodz, Poland; [Ekelund, Ulf] Norwegian Sch Sport Sci, Oslo, Norway; [El Ati, Jalila] Natl Inst Nutr &amp; Food Technol, Tunis, Tunisia; [Elosua, Roberto; Marrugat, Jaume; Porta, Miquel] Inst Hosp Invest Med, Barcelona, Spain; [Erasmus, Rajiv T.] Univ Stellenbosch, ZA-7600 Stellenbosch, South Africa; [Erem, Cihangir; Topbas, Murat] Karadeniz Tech Univ, Trabzon, Turkey; [Evans, Alun; O'Reilly, Dermot] Queens Univ Belfast, Belfast BT7 1NN, Antrim, North Ireland; [Faeh, David; Gutzwiller, Felix] Univ Zurich, CH-8006 Zurich, Switzerland; [Fall, Caroline H.; Robinson, Sian M.] Univ Southampton, Southampton SO9 5NH, Hants, England; [Felix-Redondo, Francisco J.] Ctr Salud Villanueva Norte, Villanueva De La Serena, Spain; [Ferguson, Trevor S.; Francis, Damian K.; McFarlane, Shelly R.; Tulloch-Reid, Marshall K.; Wilks, Rainford J.; Younger-Coleman, Novie O.] Univ West Indies, Kingston, Jamaica; [Fernandez-Berges, Daniel] Hosp Don Benito Villanueva Serena, Badajoz, Spain; [Ferrante, Daniel] Minist Hlth, Buenos Aires, DF, Argentina; [Ferrari, Marika] Council Agr Res &amp; Econ, Arezzo, Italy; [Ferreccio, Catterina; Margozzini, Paula; Francisco Miquel, Juan; Nervi, Flavio; Valdivia, Gonzalo] Pontificia Univ Catolica Chile, Santiago, Chile; [Ferrieres, Jean] Toulouse Univ, Sch Med, Toulouse, France; [Finn, Joseph D.; Wu, Frederick C.] Univ Manchester, Manchester M13 9PL, Lancs, England; [Fischer, Krista; Metspalu, Andres; Mikkel, Kairit; Tammesoo, Mari-Liis] Univ Tartu, Tartu, Estonia; [Foeger, Bernhard] Agcy Prevent &amp; Social Med, Bregenz, Austria; [Foo, Leng Huat] Univ Sains Malaysia, George Town, Malaysia; [Forslund, Ann-Sofie; Soderberg, Stefan] Umea Univ, S-90187 Umea, Sweden; [Forsner, Maria] Dalarna Univ, Falun, Sweden; [Fortmann, Stephen P.] Stanford Univ, Stanford, CA 94305 USA; [Franco, Maria do Carmo; Strufaldi, Maria Wany] Univ Fed Sao Paulo, Sao Paulo, Brazil; [Frontera, Guillermo] Hosp Univ Son Espases, Palma De Mallorca, Spain; [Fuchs, Flavio D.] Hosp Clin Porto Alegre, Porto Alegre, RS, Brazil; [Fuchs, Sandra C.; Moreira, Leila B.] Univ Fed Rio Grande do Sul, BR-90046900 Porto Alegre, RS, Brazil; [Fujita, Yuki; Kouda, Katsuyasu] Kindai Univ, Higashiosaka, Osaka, Japan; [Furusawa, Takuro] Kyoto Univ, Kyoto 6068501, Japan; [Gaciong, Zbigniew] Med Univ Warsaw, Warsaw, Poland; [Gareta, Dickman; Tanser, Frank] Univ KwaZulu Natal, Durban, South Africa; [Gaspoz, Jean-Michel; Guessous, Idris] Univ Hosp Geneva, Geneva, Switzerland; [Gasull, Magda; Maria Huerta, Jose; Maria Navarrete-Munoz, Eva; Salmeron, Diego] CIBER Epidemiol &amp; Salud Publ, Madrid, Spain; [Gates, Louise] Australian Bur Stat, Belconnen, ACT, Australia; [Gavrila, Diana; Jose Tormo, Maria] Murcia Reg Hlth Council, Murcia, Spain; [Geleijnse, Johanna M.; Ghasemian, Anoosheh] Wageningen Univ, NL-6700 AP Wageningen, Netherlands; [Ghasemian, Anoosheh; Larijani, Bagher] Endocrinol &amp; Metab Res Inst, Tehran, Iran; [Ghimire, Anup; Sharma, Sanjib K.] BP Koirala Inst Hlth Sci, Dharan, Nepal; [Giampaoli, Simona] Ist Super Sanita, Rome, Italy; [Gianfagna, Francesco; Veronesi, Giovanni] Univ Insubria, Varese, Italy; [Goldsmith, Rebecca A.] Minist Hlth, Jerusalem, Israel; [Gonzalez Rivas, Juan P.] Andes Clin Cardiometab Studies, Timotes, Venezuela; [Gottrand, Frederic] Univ Lille 2, F-59800 Lille, France; [Grafnetter, Dusan; Lanska, Vera] Inst Clin &amp; Expt Med, Prague, Czech Republic; [Grajda, Aneta; Gurzkowska, Beata; Kulaga, Zbigniew; Litwin, Mieczyslaw] Childrens Mem Hlth Inst, Warsaw, Poland; [Grodzicki, Tomasz; Jasienska, Grazyna; Nenko, Ilona; Pajak, Andrzej; Topor-Madry, Roman] Jagiellonian Univ, Coll Med, PL-31007 Krakow, Poland; [Grujic, Vera; Ostojic, Sergej M.; Radic, Ivana] Univ Novi Sad, Novi Sad 21000, Serbia; [Gu, Dongfeng] Natl Ctr Cardiovasc Dis, Beijing, Peoples R China; [Guan, Ong Peng; Sabanayagam, Charumathi; Shin, Youchan; Siantar, Rosalynn; Zheng, Yingffeng] Singapore Eye Res Inst, Singapore, Singapore; [Gudnason, Vilmundur] Univ Iceland, IS-101 Reykjavik, Iceland; [Guerrero, Ramiro] Univ Icesi, Cali, Colombia; [Guimaraes, Andre L.] Univ Estadual Montes Claros, Montes Claros, Brazil; [Gulliford, Martin C.] Kings Coll London, London WC2R 2LS, England; [Gunnlaugsdottir, Johanna] Iceland Heart Assoc, Kopavogur, Iceland; [Gupta, Prakash C.; Narake, Sameer; Pednekar, Mangesh S.] Healis Sekhsaria Inst Publ Hlth, Navi Mumbai, India; [Gureje, Oye] Univ Ibadan, Ibadan, Nigeria; [Gutierrez, Laura; Irazola, Vilma E.; Rubinstein, Adolfo] Inst Clin Effectiveness &amp; Hlth Policy, Buenos Aires, DF, Argentina; [Halkjaer, Jytte; Tjonneland, Anne] Danish Canc Soc, Res Ctr, Copenhagen, Denmark; [Hambleton, Ian R.; Howitt, Christina] Univ West Indies, Wanstead, Barbados; [Hata, Jun; Ninomiya, Toshiharu] Kyushu Univ, Fukuoka 812, Japan; [He, Jiang] Tulane Univ, New Orleans, LA 70118 USA; [Hendriks, Marleen Elisabeth; Schultsz, Constance; Snijder, Marieke B.; van Valkengoed, Irene G. M.] Acad Med Ctr Amsterdam, Amsterdam, Netherlands; [Hernandez Cadena, Leticia; Salazar Martinez, Eduardo] Natl Inst Publ Hlth, Cuernavaca, Morelos, Mexico; [Herqutanto; Widyahening, Indah S.] Univ Indonesia, Depok, Indonesia; [Herrala, Sauli; Keinanen-Kiukaanniemi, Sirkka] Oulu Univ Hosp, Oulu, Finland; [Heshmat, Ramin] Chron Dis Res Ctr, Tehran, Iran; [Ho, Suzanne C.; So, Hung-Kwan; Sung, Yn-Tz] Chinese Univ Hong Kong, ```, Hong Kong, Hong Kong, Peoples R China; [Hobbs, Michael] Univ Western Australia, Nedlands, WA 6009, Australia; [Dinc, Gonul Horasan] Celal Bayar Univ, Manisa, Turkey; [Hormiga, Claudia M.; Otero, Johanna A.] Fdn Oftalmol Santander, Floridablanca, Santander, Spain; [Houti, Leila] Univ Oran 1, Oran, Algeria; [Htay, Thein Thein] Univ Publ Hlth, Yangon, Myanmar; [Htet, Aung Soe] Minist Hlth, Naypyitaw, Myanmar; [Hu, Yonghua; Ma, Guansheng; Ma, Jun; Song, Yi; Tang, Xun; Tao, Yong; Zeng, Yi] Peking Univ, Beijing, Peoples R China; [Huybrechts, Inge; Johansson, Mattias] Int Agcy Res Canc, Lyon, France; [Hwalla, Nahla; Sibai, Abla M.] Amer Univ Beirut, Beirut, Lebanon; [Ibrahim, M. Mohsen] Cairo Univ, Giza, Egypt; [Islam, Muhammad] Aga Khan Univ, Karachi, Pakistan; [Ivkovic, Vanja; Vrdoljak, Ana] UHC Zagreb, Zagreb, Croatia; [Iwasaki, Masanori; Yoshihara, Akihiro] Niigata Univ, Niigata, Japan; [Jacobs, Jeremy M.; Stessman, Jochanan] Hadassah Univ, Med Ctr, Jerusalem, Israel; [Janszky, Imre; Krokstad, Steinar; Laugsand, Lars E.; Sen, Abhijit; Vatten, Lars] Norwegian Univ Sci &amp; Technol, Trondheim, Norway; [Jelakovic, Bojan; Pecin, Ivan] Univ Zagreb, Sch Med, Zagreb 41000, Croatia; [Jiang, Chao Qiang] Guangzhou 12th Hosp, Guangzhou, Guangdong, Peoples R China; [Jonas, Jost B.; Panda-Jonas, Songhomitra] Heidelberg Univ, Heidelberg, Germany; [Joshi, Pradeep] WHO, Country Off, New Delhi, India; [Jurak, Gregor; Starc, Gregor] Univ Ljubljana, Ljubljana 61000, Slovenia; [Kafatos, Anthony] Univ Crete, Iraklion, Greece; [Kamaruddin, Nor Azmi] Univ Kebangsaan Malaysia, Bangi 43600, Malaysia; [Katz, Joanne] Johns Hopkins Bloomberg Sch Publ Hlth, Baltimore, MD USA; [Kauhanen, Jussi; Mursu, Jaakko; Tuomainen, Tomi-Pekka; Virtanen, Jyrki K.] Univ Eastern Finland, Joensuu, Finland; [Kaur, Prabhdeep; Rao, Sudha Ramachandra] Natl Inst Epidemiol, Madras, Tamil Nadu, India; [Keil, Ulrich] Univ Munster, Munster, Germany; [Boker, Lital Keinan] Israel Ctr Dis Control, Jerusalem, Israel; [Kelishadi, Roya] Res Inst Primordial Prevent Noncommunicable Dis, Esfahan, Iran; [Kemper, Han C. G.] Vrije Univ Amsterdam, Med Ctr, Amsterdam, Netherlands; [Kersting, Mathilde] Res Inst Child Nutr, Dortmund, Germany; [Khang, Young-Ho] Seoul Natl Univ, Seoul 151, South Korea; [Khaw, Kay-Tee; Wareham, Nicholas] Univ Cambridge, Cambridge CB2 1TN, England; [Kiechl, Stefan; Ulmer, Hanno; Willeit, Peter] Med Univ Innsbruck, Innsbruck, Austria; [Killewo, Japhet] Muhimbili Univ Hlth &amp; Allied Sci, Dar Es Salaam, Tanzania; [Kim, Jeongseon; Lee, Jeonghee] Natl Canc Ctr, Goyang Si, South Korea; [Dehghan, Abbas; Kolsteren, Patrick; Verstraeten, Roosmarijn] Inst Trop Med, Antwerp, Belgium; [Korrovits, Paul; Punab, Margus] Tartu Univ Clin, Tartu, Estonia; [Koziel, Slawomir] Polish Acad Sci, Anthropol Unit, Warsaw, Poland; [Kromhout, Daan] Univ Groningen, Univ Med Ctr Groningen, NL-9700 AB Groningen, Netherlands; [Kruger, Herculina S.; Schutte, Aletta E.] North West Univ, Potchefstroom, South Africa; [Kubinova, Ruzena] Natl Inst Publ Hlth, Prague, Czech Republic; [Kujala, Urho M.] Univ Jyvaskyla, SF-40351 Jyvaskyla, Finland; [Dehghan, Abbas; Kumar, R. Krishna; Raj, Manu] Amrita Inst Med Sci, Ernakulam, Kerala, India; [Kusuma, Yadlapalli S.] All India Inst Med Sci, New Delhi, India; [Kyobutungi, Catherine] African Populat &amp; Hlth Res Ctr, Nairobi, Kenya; [Landrove, Orlando] Minist Salud Publ, Havana, Cuba; [Lappas, Georg] Sahlgrens Acad, Gothenburg, Sweden; [Leclercq, Catherine] Food &amp; Agr Org, Rome, Italy; [Lee, Jeannette; Lim, Wei-Yen; Nang, Ei Ei K.; Tai, E. Shyong] Natl Univ Singapore, Singapore, Singapore; [Lehtimaki, Terho] Tampere Univ Hosp, Tampere, Finland; [Lekhraj, Rampal] Univ Putra Malaysia, Serdang 43400, Malaysia; [Levitt, Naomi S.] Univ Cape Town, ZA-7700 Rondebosch, South Africa; [Lilly, Christa L.; Neal, William A.] W Virginia Univ, Morgantown, WV 26506 USA; [Fernanda Lima-Costa, M.; Peixoto, Sergio Viana] Fundacao Oswaldo Cruz, Rene Rachou Res Inst, Rio De Janeiro, Brazil; [Lin, Hsien-Ho] Natl Taiwan Univ, Taipei, Taiwan; [Lin, Xu; Ye, Xingwang] Univ Chinese Acad Sci, Beijing, Peoples R China; [Lorbeer, Roberto] Univ Med Greifswald, Greifswald, Germany; [Eugenio Lozano, Jose; Vega, Tomas] Consejeria Sanidad Junta de Castilla &amp; Leon, Valladolid, Spain; [Lytsy, Per] Uppsala Univ, S-75105 Uppsala, Sweden; [Machado-Coelho, George L. L.] Univ Fed Ouro Preto, Ouro Preto, MG, Brazil; [Machi, Suka] Jikei Univ, Sch Med, Tokyo, Japan; [Maggi, Stefania; Noale, Marianna] CNR, Rome, Italy; [Magliano, Dianna J.; Shaw, Jonathan E.] Baker IDI Heart &amp; Diabet Inst, Melbourne, Vic, Australia; [Makdisse, Marcia; Ritti-Dias, Raphael M.] Hosp Israelita Albert Einstein, Sao Paulo, Brazil; [Malyutina, Sofia] Inst Internal &amp; Prevent Med, Novosibirsk, Russia; [Manios, Yannis; Moschonis, George] Harokopio Univ, Kallithea, Greece; [Mann, Jim I.; McLean, Rachael M.; Miller, Jody C.; Parnell, Winsome R.] Univ Otago, Dunedin, New Zealand; [Manzato, Enzo; Zambon, Sabina] Univ Padua, I-35100 Padua, Italy; [Martorell, Reynaldo; Stein, Aryeh D.] Emory Univ, Atlanta, GA 30322 USA; [Mathiesen, Ellisiv B.; Wilsgaard, Tom] UiT Arctic Univ Norway, Tromso, Norway; [Matsha, Tandi E.] Cape Peninsula Univ Technol, Cape Town, South Africa; [Posso, Anselmo J. Mc Donald; Motta, Jorge; Rangel Reina, Daniel A.; Zuniga Cisneros, Julio] Gorgas Mem Inst Hlth Studies, Panama City, Panama; [McGarvey, Stephen T.] Brown Univ, Providence, RI 02912 USA; [McLachlan, Stela; Price, Jacqueline F.] Univ Edinburgh, Edinburgh EH8 9YL, Midlothian, Scotland; [McNulty, Breige A.] Univ Coll Dublin, Dublin, Ireland; [Khir, Amir Sharifuddin Md] Penang Med Coll, George Town, Malaysia; [Mediene-Benchekor, Sounnia] Univ Oran 1, Oran, Algeria; [Meirhaeghe, Aline; Ndiaye, Ndeye Coumba; Stathopoulou, Maria G.; Visvikis-Siest, Sophie] INSERM, F-75654 Paris 13, France; [Mohamed, Mostafa K.; Mostafa, Aya] Ain Shams Univ, Cairo, Egypt; [Mohammadifard, Noushin] Hypertens Res Ctr, Esfahan, Iran; [Molnar, Denes] Univ Pecs, Pecs, Hungary; [Monyeki, Kotsedi Daniel K.] Univ Limpopo, Polokwane, South Korea; [Moreno, Luis A.] Univ Zaragoza, E-50009 Zaragoza, Spain; [Morgan, Karen] RCSI Dublin, Dublin, Ireland; [Mossakowska, Malgorzata; Slusarczyk, Przemyslaw; Wojtyniak, Bogdan] Int Inst Mol &amp; Cell Biol, Warsaw, Poland; [Motlagh, Mohammad Esmaeel] Ahvaz Jundishapur Univ Med Sci, Ahwaz, Iran; [Muiesan, Maria L.; Salvetti, Massimo] Univ Brescia, I-25121 Brescia, Italy; [Nagel, Gabriele] Univ Ulm, D-89069 Ulm, Germany; [Naidu, Balkish M.] Inst Publ Hlth, Kuala Lumpur, Malaysia; [Nakamura, Harunobu] Kobe Univ, Kobe, Hyogo, Japan; [Namsna, Jana] Reg Author Publ Hlth, Banska Bystrica, Slovakia; [Nangia, Vinay B.] Suraj Eye Inst, Nagpur, Maharashtra, India; [Nguyen, Nguyen D.; Trinh, Oanh T. H.] Univ Pharm &amp; Med Ho Chi Minh City, Ho Chi Minh City, Vietnam; [Quang Ngoc Nguyen] Hanoi Med Univ, Hanoi, Vietnam; [Dehghan, Abbas; Nieto-Martinez, Ramfis E.; Ugel, Eunice] Univ Ctr Occidental Lisandro Alvarado, Lara, Venezuela; [Nishtar, Sania] Heartfile, Islamabad, Pakistan; [Al Nsour, Mohannad] Eastern Mediterranean Publ Hlth Network, Amman, Jordan; [Overvad, Kim] Aarhus Univ, DK-8000 Aarhus C, Denmark; [Owusu-Dabo, Ellis] Kwame Nkrumah Univ Sci &amp; Technol, Kumasi, Ghana; [Paccaud, Fred Michel] Inst Social &amp; Prevent Med, Bern, Switzerland; [Padez, Cristina] Univ Coimbra, P-3000 Coimbra, Portugal; [Palli, Domenico] Canc Prevent &amp; Res Inst, Genoa, Italy; [Panza, Francesco; Solfrizzi, Vincenzo] Univ Bari, I-70121 Bari, Italy; [Papandreou, Dimitrios] Zayed Univ, Dubai, U Arab Emirates; [Peeters, Petra H.; van der Schouw, Yvonne T.; van Rossem, Lenie] Univ Med Ctr Utrecht, Utrecht, Netherlands; [Pelletier, Catherine; Robitaille, Cynthia; Wang, Ming-Dong] Publ Hlth Agcy Canada, Ottawa, ON, Canada; [Pereira, Alexandre C.; Russo Horimoto, Andrea R. V.] Inst Heart, Sao Paulo, Brazil; [Marina Perez, Rosa] Natl Inst Hyg Epidemiol &amp; Microbiol, Havana, Cuba; [Son Thai Pham] Vietnam Natl Heart Inst, Hanoi, Vietnam; [Pilav, Aida] Fed Minist Hlth, Sarajevo, Bosnia &amp; Herceg; [Pilotto, Lorenza] Cardiovasc Prevent Ctr Udine, Udine, Italy; [Pitakaka, Freda; Simons, Leon A.] Univ New South Wales, Sydney, NSW 2052, Australia; [Plans-Rubio, Pedro] Publ Hlth Agcy Catalonia, Barcelona, Spain; [Polasek, Ozren] Univ Split, Split, Croatia; [Qorbani, Mostafa] Alborz Univ Med Sci, Karaj, Iran; [Rahman, Mahfuzar] BRAC, Dhaka, Bangladesh; [Raitakari, Olli] Turku Univ Hosp, Turku, Finland; [Rampal, Sanjay] Univ Malaya, Julius Ctr, Kuala Lumpur, Malaysia; [Redon, Josep] Univ Valencia, E-46003 Valencia, Spain; [Fernanda Lima-Costa, M.; Sy, Rody G.] Univ Philippines, Quezon City 1101, Philippines; [Ribeiro, Robespierre] Minas Gerais State Secretariat Hlth, Belo Horizonte, MG, Brazil; [Rigo, Fernando] Hlth Ctr San Agustin, Gran Canaria, Spain; [de Wit, Tobias F. Rinke] PharmAccess Fdn, Amsterdam, Netherlands; [Rodriguez-Villamizar, Laura A.] Univ Ind Santander, Bucaramanga, Santander, Spain; [Rojas-Martinez, Rosalba] Inst Nacl Salud Publ, Cuernavaca, Morelos, Mexico; [Rui, Ornelas] Univ Madeira, Funchal, Portugal; [Sachdev, Harshpal S.] Sitaram Bhartia Inst Sci &amp; Res, Delhi, India; [Sakarya, Sibel] Marmara Univ, Istanbul, Turkey; [Salonen, Jukka T.] Univ Helsinki, FIN-00014 Helsinki, Finland; [Sanchez-Abanto, Jose; Tarqui-Mamani, Carolina B.] Natl Inst Hlth, Lima, Peru; [Sans, Susana] Catalan Dept Hlth, Barcelona, Spain; [Santos, Diana; Sardinha, Luis B.] Univ Lisbon, Lisbon, Portugal; [dos Santos, Renata Nunes; Scazufca, Marcia] Univ Sao Paulo, Clin Hosp, BR-05508 Sao Paulo, Brazil; [Saramies, Jouko L.] S Karelia Social &amp; Hlth Care Dist, Lappeenranta, Finland; [Sarrafzadegan, Nizal] Isfahan Cardiovasc Res Ctr, Esfahan, Iran; [Savva, Savvas C.] Res &amp; Educ Inst Child Hlth, Nicosia, Cyprus; [Schargrodsky, Herman] Hosp Italiano Buenos Aires, Buenos Aires, DF, Argentina; [Senbanjo, Idowu O.] Lagos State Univ, Coll Med, Lagos, Nigeria; [Sepanlou, Sadaf G.] Digest Dis Res Inst, Tehran, Iran; [Shibuya, Kenji] Univ Tokyo, Tokyo 1138654, Japan; [Dehghan, Abbas; Simons, Judith] St Vincents Hosp, Darlinghurst, NSW, Australia; [Sonestedt, Emily; Stocks, Tanja; Wu, Aleksander Giwercman] Lund Univ, S-22100 Lund, Sweden; [Sorensen, Thorkild I. A.] Univ Copenhagen, DK-1168 Copenhagen, Denmark; [Jerome, Charles Sossa] Inst Reg Sante Publ, Ouidah, Benin; [Soumare, Aicha; Tzourio, Christophe] Univ Bordeaux, Bordeaux, France; [Staessen, Jan A.; Thijs, Lutgarde] Univ Leuven, Leuven, Belgium; [Stavreski, Bill] Heart Fdn, Melbourne, Vic, Australia; [Stehle, Peter] Univ Bonn, Bonn, Germany; [Stergiou, George S.] Sotiria Hosp, Athens, Greece; [Stokwiszewski, Jakub] Natl Inst Publ Health, Natl Inst Hyg, Warsaw, Poland; [Sun, Chien-An] Fu Jen Catholic Univ, New Taipei, Taiwan; [Tarawneh, Mohammed Rasoul] Minist Hlth, Amman, Jordan; [Torrent, Maties] IB SALUT Area Salut Menorca, Palma De Mallorca, Spain; [Traissac, Pierre] Inst Rech Dev, Marseille, France; [Trichopoulou, Antonia] Hellen Hlth Fdn, Athens, Greece; [Trivedi, Atul] Govt Med Coll, Bhavnagar, Gujarat, India; [Tshepo, Lechaba] Sefako Makgatho Hlth Sci Univ, Pretoria, South Africa; [Turley, Maria L.; Weerasekera, Deepa] Minist Hlth, Wellington, New Zealand; [Uusitalo, Hannu M. T.] Univ Tampere, Tays Eye Ctr, FIN-33101 Tampere, Finland; [Vanuzzo, Diego] Ctr Prevenz Cardiovasc Udine, Udine, Italy; [Velasquez-Melendez, Gustavo] Univ Fed Minas Gerais, Belo Horizonte, MG, Brazil; [Viikari-Juntura, Eira] Finnish Inst Occupat Hlth, Helsinki, Finland; [Vioque, Jesus] Univ Miguel Hernandez, Elche, Spain; [Vrijheid, Martine] Ctr Res Environm Epidemiol, Barcelona, Spain; [Wade, Alisha N.] Univ Witwatersrand, ZA-2050 Johannesburg, South Africa; [Wagner, Aline] Univ Strasbourg, Strasbourg, France; [Walton, Janette] Univ Coll Cork, Cork, Ireland; [Yusoff, Muhammad Fadhli Mohd; Mohamud, Wan Nazaimoon Wan] Inst Med Res, Kuala Lumpur, Malaysia; [Wang, Qian] Xinjiang Med Univ, Urumqi, Peoples R China; [Wang, Ya Xing] Beijing Tongren Hosp, Beijing, Peoples R China; [Whincup, Peter H.] St Georges Univ London, London, England; [Widhalm, Kurt] Med Univ Vienna, Vienna, Austria; [Xu, Haiquan] Minist Agr, Inst Food &amp; Nutr Dev, Beijing, Peoples R China; [Yan, Weili] Fudan Univ, Childrens Hosp, Shanghai, Peoples R China; [Yang, Xiaoguang; Zhao, Wenhua] Chinese Ctr Dis Control &amp; Prevent, Beijing, Peoples R China; [Yiallouros, Panayiotis K.] Univ Cyprus, CY-1678 Nicosia, Cyprus; [Yusoff, Muhammad Fadhli Mohd] Minist Hlth, Putrajaya, Malaysia; [Zhu, Dan] Inner Mongolia Med Univ, Hohhot, Peoples R China; [Zimmermann, Esther] Bispebjerg Hosp, Copenhagen, Denmark; [Zimmermann, Esther] Frederiksberg Univ Hosp, Frederiksberg, Denmark</t>
  </si>
  <si>
    <t>Ezzati, M (reprint author), Imperial Coll London, London W2 1PG, England.</t>
  </si>
  <si>
    <t>JAN 7</t>
  </si>
  <si>
    <t>Higueras-Fresnillo, S; Guallar-Castillon, P; Cabanas-Sanchez, V; Banegas, JR; Rodriguez-Artalejo, F; Martinez-Gomez, D</t>
  </si>
  <si>
    <t>Changes in physical activity and cardiovascular mortality in older adults</t>
  </si>
  <si>
    <t>JOURNAL OF GERIATRIC CARDIOLOGY</t>
  </si>
  <si>
    <t>[Higueras-Fresnillo, Sara; Cabanas-Sanchez, Veronica; Martinez-Gomez, David] Univ Autonoma Madrid, Fac Teacher Training &amp; Educ, Dept Phys Educ Sport &amp; Human Movement, Madrid, Spain; [Guallar-Castillon, Pilar; Banegas, Jose R.; Rodriguez-Artalejo, Fernando] Univ Autonoma Madrid, IdiPAZ, Sch Med, Dept Prevent Med &amp; Publ Hlth,CIBER Epidemiol &amp; Pu, Madrid, Spain; [Rodriguez-Artalejo, Fernando] CEI UAM CSIC, IMDEA Food Inst, Madrid, Spain</t>
  </si>
  <si>
    <t>Higueras-Fresnillo, S (reprint author), Univ Autonoma Madrid, Fac Teacher Training &amp; Educ, Dept Phys Educ Sport &amp; Human Movement, Madrid, Spain.</t>
  </si>
  <si>
    <t>1671-5411</t>
  </si>
  <si>
    <t>Rodriguez-Manas, L; Rodriguez-Artalejo, F; Sinclair, AJ</t>
  </si>
  <si>
    <t>The Third Transition: The Clinical Evolution Oriented to the Contemporary Older Patient</t>
  </si>
  <si>
    <t>[Rodriguez-Manas, Leocadio] Getafe Univ Hosp, Serv Geriatr, Madrid, Spain; [Rodriguez-Artalejo, Fernando] Univ Autonoma Madrid, Dept Prevent Med &amp; Publ Hlth, IdiPaz, Madrid, Spain; [Rodriguez-Artalejo, Fernando] CIBERESP, Madrid, Spain; [Sinclair, Alan J.] Diabet Frail Ltd, Medici Med Luton, Fdn Diabet Res Older People, Luton, Beds, England; [Sinclair, Alan J.] Aston Univ, Birmingham, W Midlands, England</t>
  </si>
  <si>
    <t>Rodriguez-Manas, L (reprint author), Getafe Univ Hosp, Serv Geriatr, Madrid, Spain.; Rodriguez-Manas, L (reprint author), Ctra Toledo,Km 12-500, Getafe 28905, Spain.</t>
  </si>
  <si>
    <t>Mass starvation in early life and adult hypertension in China</t>
  </si>
  <si>
    <t>[Banegas, Jose R.] Univ Autonoma Madrid IdiPAZ, Dept Prevent Med &amp; Publ Hlth, Madrid, Spain; [Banegas, Jose R.] CIBER Epidemiol &amp; Publ Hlth CIBERESP, Madrid, Spain</t>
  </si>
  <si>
    <t>Orozco Arbelaez, Edilbeto; Banegas, Jose Ramon; Rodriguez Artalejo, Fernando; Lopez Garcia, Esther</t>
  </si>
  <si>
    <t>Nutricion hospitalaria</t>
  </si>
  <si>
    <t>841-846</t>
  </si>
  <si>
    <t>2017 Jul 28</t>
  </si>
  <si>
    <t>Universidad Autonoma de Madrid. arbelaezo@gmail.com.</t>
  </si>
  <si>
    <t>1699-5198</t>
  </si>
  <si>
    <t>Adherence to nutritional recommendations in vending machines at secondary schools in Madrid (Spain), 2014-2015.</t>
  </si>
  <si>
    <t>Monroy-Parada, Doris Xiomara; Jacome-Gonzalez, Maria Luisa; Moya-Geromini, Maria Angeles; Rodriguez-Artalejo, Fernando; Royo-Bordonada, Miguel Angel</t>
  </si>
  <si>
    <t>Gaceta sanitaria</t>
  </si>
  <si>
    <t>2017 Jul 13 (Epub 2017 Jul 13)</t>
  </si>
  <si>
    <t>National School of Health, Carlos III Institute of Health, Madrid, Spain; Service of Preventive Medicine and Public Health, Albacete University Teaching Hospital Complex, Albacete, Spain. Electronic address: dorism@sescam.jccm.es.</t>
  </si>
  <si>
    <t>1578-1283</t>
  </si>
  <si>
    <t>Health Literacy and Health Outcomes in Very Old Patients With Heart Failure.</t>
  </si>
  <si>
    <t>Leon-Gonzalez, Rocio; Garcia-Esquinas, Esther; Paredes-Galan, Emilio; Ferrero-Martinez, Ana Isabel; Gonzalez-Guerrero, Jose Luis; Hornillos-Calvo, Mercedes; Menendez-Colino, Rocio; Torres-Torres, Ivett; Galan, Maria Concepcion; Torrente-Carballido, Marta; Olcoz-Chiva, Mayte; Rodriguez-Pascual, Carlos; Rodriguez-Artalejo, Fernando</t>
  </si>
  <si>
    <t>2017 Jul 08 (Epub 2017 Jul 08)</t>
  </si>
  <si>
    <t>Departamento de Medicina Preventiva y Salud Publica, Facultad de Medicina, Universidad Autonoma de Madrid/Idipaz, CIBERESP and IMDEA-Food Institute, CEI UAM+CSIC, Madrid, Spain.</t>
  </si>
  <si>
    <t>Physical Activity Attenuates Total and Cardiovascular Mortality Associated With Physical Disability: A National Cohort of Older Adults.</t>
  </si>
  <si>
    <t>Martinez-Gomez, David; Guallar-Castillon, Pilar; Higueras-Fresnillo, Sara; Garcia-Esquinas, Esther; Lopez-Garcia, Esther; Bandinelli, Stefania; Rodriguez-Artalejo, Fernando</t>
  </si>
  <si>
    <t>2017 Jun 16 (Epub 2017 Jun 16)</t>
  </si>
  <si>
    <t>Department of Physical Education, Sport and Human Movement, Faculty of Teacher Training and Education, Universidad Autonoma de Madrid, Spain.</t>
  </si>
  <si>
    <t>1758-535X</t>
  </si>
  <si>
    <t>Intake of B vitamins and impairment in physical function in older adults.</t>
  </si>
  <si>
    <t>Struijk, Ellen A; Lana, Alberto; Guallar-Castillon, Pilar; Rodriguez-Artalejo, Fernando; Lopez-Garcia, Esther</t>
  </si>
  <si>
    <t>2017 May 23 (Epub 2017 May 23)</t>
  </si>
  <si>
    <t>Department of Preventive Medicine and Public Health, School of Medicine, Universidad Autonoma de Madrid-IdiPaz, CIBERESP (CIBER of Epidemiology and Public Health), Madrid, Spain. Electronic address: ellen.struijk@uam.es.</t>
  </si>
  <si>
    <t>Environmental Pollutants, Limitations in Physical Functioning, and Frailty in Older Adults.</t>
  </si>
  <si>
    <t>Garcia-Esquinas, Esther; Rodriguez-Artalejo, Fernando</t>
  </si>
  <si>
    <t>Current environmental health reports</t>
  </si>
  <si>
    <t>Department of Preventive Medicine and Public Health, School of Medicine, Universidad Autonoma de Madrid/ IdiPaz and CIBER of Epidemiology and Public Health (CIBERESP), Calle del Arzobispo Morcillo 4, 28029, Madrid, Spain. esthergge@gmail.com.</t>
  </si>
  <si>
    <t>2196-5412</t>
  </si>
  <si>
    <t>Association between serum uric acid concentrations and grip strength: Is there effect modification by age?</t>
  </si>
  <si>
    <t>2017 Jan 17 (Epub 2017 Jan 17)</t>
  </si>
  <si>
    <t>Department of Preventive Medicine and Public Health, Universidad Autonoma de Madrid/IdiPaz, Madrid, Spain; CIBER of Epidemioloy and Public Health (CIBERESP), Madrid, Spain. Electronic address: esthergge@gmail.com.</t>
  </si>
  <si>
    <t>Borras, N; Batlle, J; Perez-Rodriguez, A; Lopez-Fernandez, MF; Rodriguez-Trillo, A; Loures, E; Cid, AR; Bonanad, S; Cabrera, N; Moret, A; Parra, R; Mingot-Castellano, ME; Balda, I; Altisent, C; Perez-Montes, R; Fisac, RM; Iruin, G; Herrero, S; Soto, I; de Rueda, B; Jimenez-Yuste, V; Alonso, N; Vilarino, D; Arija, O; Campos, R; Paloma, MJ; Bermejo, N; Berrueco, R; Mateo, J; Arribalzaga, K; Marco, P; Palomo, A; Sarmiento, L; Inigo, B; Nieto, MD; Vidal, R; Martinez, MP; Aguinaco, R; Cesar, JM; Ferreiro, M; Garcia-Frade, J; Rodriguez-Huerta, AM; Cuesta, J; Rodriguez-Gonzalez, R; Garcia-Candel, F; Cornudella, R; Aguilar, C; Vidal, F; Corrales, I</t>
  </si>
  <si>
    <t>Molecular and clinical profile of von Willebrand disease in Spain (PCM-EVW-ES): comprehensive genetic analysis by next-generation sequencing of 480 patients</t>
  </si>
  <si>
    <t>HAEMATOLOGICA</t>
  </si>
  <si>
    <t>[Borras, Nina; Parra, Rafael; Vidal, Francisco; Corrales, Irene] Banc Sang i Teixits, Barcelona, Spain; [Borras, Nina; Vidal, Francisco; Corrales, Irene] VHIR UAB, Barcelona, Spain; [Batlle, Javier; Perez-Rodriguez, Almudena; Fernanda Lopez-Fernandez, Maria; Rodriguez-Trillo, Angela; Loures, Esther] Complexo Hosp Univ A Coruna, INIBIC, La Coruna, Spain; [Rosa Cid, Ana; Bonanad, Santiago; Cabrera, Noelia; Moret, Andres] Hosp Univ &amp; Politecn La Fe, Valencia, Spain; [Parra, Rafael; Altisent, Carme] Hosp Univ Vall dHebron, Barcelona, Spain; [Eva Mingot-Castellano, Maria; Palomo, Angeles] Hosp Reg Univ Malaga, Malaga, Spain; [Balda, Ignacia] Hosp Univ Dr Negrin, Las Palmas Gran Canaria, Spain; [Perez-Montes, Rocio] Hosp Univ Marques Valdecilla, Santander, Spain; [Maria Fisac, Rosa] Salud Castilla &amp; Leon, Segovia, Spain; [Iruin, Gemma] Hosp Univ Cruces, Baracaldo, Spain; [Herrero, Sonia] Hosp Univ Guadalajara, Guadalajara, Spain; [Soto, Inmaculada] Hosp Univ Cent Asturias, Oviedo, Spain; [de Rueda, Beatriz] Hosp Univ Miguel Servet, Zaragoza, Spain; [Jimenez-Yuste, Victor] Hosp Univ La Paz, Madrid, Spain; [Alonso, Nieves] Hosp Infanta Cristina, Badajoz, Spain; [Vilarino, Dolores] Complejo Hosp Univ Santiago de Compostela, Santiago De Compostela, Spain; [Arija, Olga] Hosp Univ Lucus Augusti, Lugo, Spain; [Campos, Rosa] Hosp Jerez de la Frontera, Cadiz, Spain; [Jose Paloma, Maria] Hosp Virgen Camino, Pamplona, Spain; [Bermejo, Nuria] Hosp San Pedro de Alcantara, Caceres, Spain; [Berrueco, Ruben] Hosp San Juan Dios, Barcelona, Spain; [Mateo, Jose] Hosp Santa Creu &amp; Sant Pau, Barcelona, Spain; [Arribalzaga, Karmele] Hosp Univ Fdn Alcorcon, Madrid, Spain; [Marco, Pascual] Hosp Gen Alicante, Alicante, Spain; [Sarmiento, Lizheidy] Hosp Univ 12 Octubre, Madrid, Spain; [Inigo, Belen] Hosp Clin San Carlos, Madrid, Spain; [del Mar Nieto, Maria] Complejo Hosp Jaen, Jaen, Spain; [Vidal, Rosa] Fdn Jimenez Diaz, Madrid, Spain; [Paz Martinez, Maria] Hosp Nuestra Senora Sonsoles, Avila, Spain; [Aguinaco, Reyes] Hosp Univ Tarragona Joan XXIII, Tarragona, Spain; [Maria Cesar, Jesus] Hosp Ramon &amp; Cajal, Madrid, Spain; [Ferreiro, Maria] Hosp Montecelo, Pontevedra, Spain; [Garcia-Frade, Javier] Hosp Rio Hortega, Valladolid, Spain; [Maria Rodriguez-Huerta, Ana] Hosp Gregorio Maranon, Madrid, Spain; [Cuesta, Jorge] Hosp Virgen Salud, Toledo, Spain; [Rodriguez-Gonzalez, Ramon] Hosp Severo Ochoa, Madrid, Spain; [Garcia-Candel, Faustino] Hosp Clin Univ Virgen Arrixaca, Murcia, Spain; [Cornudella, Rosa] Hosp Clin Univ Lozano Blesa, Zaragoza, Spain; [Aguilar, Carlos] Hosp Santa Barbara, Soria, Spain; [Vidal, Francisco] CIBER Enfermedades Cardiovasc, Madrid, Spain</t>
  </si>
  <si>
    <t>Vidal, F; Corrales, I (reprint author), Banc Sang i Teixits, Barcelona, Spain.; Vidal, F; Corrales, I (reprint author), VHIR UAB, Barcelona, Spain.; Vidal, F (reprint author), CIBER Enfermedades Cardiovasc, Madrid, Spain.</t>
  </si>
  <si>
    <t>0390-6078</t>
  </si>
  <si>
    <t>Fernandez-Bello, I; Stenmo, C; Butta, N; Lind, V; Ezban, M; Jimenez-Yuste, V</t>
  </si>
  <si>
    <t>The pharmacokinetics and pharmacodynamics of single-dose and multiple-dose recombinant activated factor VII in patients with haemophilia A or B</t>
  </si>
  <si>
    <t>HAEMOPHILIA</t>
  </si>
  <si>
    <t>[Fernandez-Bello, I.; Butta, N.; Jimenez-Yuste, V.] Univ Hosp La Paz IdiPaz, Madrid, Spain; [Stenmo, C.] Novo Nordisk A S, Soborg, Denmark; [Lind, V.; Ezban, M.] Novo Nordisk A S, Malov, Denmark; [Jimenez-Yuste, V.] Univ Autonoma Madrid, Madrid, Spain</t>
  </si>
  <si>
    <t>Jimenez-Yuste, V (reprint author), Hosp Univ La Paz, Unidad Coagulopatias, Serv Hematol, Paseo Castellana 261, Madrid 28046, Spain.</t>
  </si>
  <si>
    <t>1351-8216</t>
  </si>
  <si>
    <t>Gonzalez-Lopez, TJ; Fernandez-Fuertes, F; Hernandez-Rivas, J; Sanchez-Gonzalez, B; Martinez-Robles, V; Alvarez-Roman, M; Perez-Rus, G; Pascual, C; Bernat, S; Arrieta-Cerdan, E; Aguilar, C; Barez, A; Penarrubia, MJ; Olivera, P; Fernandez-Rodriguez, A; de Cabo, E; Garcia-Frade, L; Gonzalez-Porras, J</t>
  </si>
  <si>
    <t>Efficacy and safety of eltrombopag in persistent and newly diagnosed ITP in clinical practice</t>
  </si>
  <si>
    <t>INTERNATIONAL JOURNAL OF HEMATOLOGY</t>
  </si>
  <si>
    <t>[Jose Gonzalez-Lopez, Tomas] Hosp Univ Burgos, Dept Hematol, Ave Islas Baleares S-N, Burgos 09006, Spain; [Fernandez-Fuertes, Fernando] Hosp Univ Insular Gran Canaria, Dept Hematol, Las Palmas Gran Canaria, Spain; [Angel Hernandez-Rivas, Jose] Hosp Infanta Leonor, Dept Hematol, Madrid, Spain; [Sanchez-Gonzalez, Blanca] Hosp del Mar, Dept Hematol, Barcelona, Spain; [Martinez-Robles, Violeta] Hosp Leon, Dept Hematol, Leon, Spain; [Teresa Alvarez-Roman, Maria] Hosp Univ La Paz, Dept Hematol, Madrid, Spain; [Perez-Rus, Gloria; Pascual, Cristina] Hosp Gen Univ Gregorio Maranon, Dept Hematol, Madrid, Spain; [Bernat, Silvia] Hosp La Plana, Dept Hematol, Castellon de La Plana, Spain; [Arrieta-Cerdan, Esther] Hosp Univ Burgos, Dept Stat, Burgos, Spain; [Aguilar, Carlos] Hosp Soria, Dept Hematol, Soria, Spain; [Barez, Abelardo] Hosp Avila, Dept Hematol, Avila, Spain; [Jesus Penarrubia, Maria] Hosp Clin Valladolid, Dept Hematol, Valladolid, Spain; [Olivera, Pavel] Hosp Univ Vall de Hebron, Dept Hematol, Barcelona, Spain; [Fernandez-Rodriguez, Angeles] Hosp Univ Cent Asturias, Dept Hematol, Oviedo, Asturias, Spain; [de Cabo, Erik] Hosp Bierzo, Dept Hematol, Leon, Spain; [Javier Garcia-Frade, Luis] Hosp Univ Rio Hortega, Dept Hematol, Valladolid, Spain; [Ramon Gonzalez-Porras, Jose] IBSAL Hosp Univ Salamanca, Dept Hematol, Salamanca, Spain</t>
  </si>
  <si>
    <t>Gonzalez-Lopez, TJ (reprint author), Hosp Univ Burgos, Dept Hematol, Ave Islas Baleares S-N, Burgos 09006, Spain.</t>
  </si>
  <si>
    <t>0925-5710</t>
  </si>
  <si>
    <t>Gonzalez-Lopez, TJ; Alvarez-Roman, MT; Pascual, C; Sanchez-Gonzalez, B; Fernandez-Fuentes, F; Perez-Rus, G; Hernandez-Rivas, JA; Bernat, S; Bastida, JM; Martinez-Badas, MP; Martinez-Robles, V; Soto, I; Olivera, P; Bolanos, E; Alonso, R; Entrena, L; Gomez-Nunez, M; Alonso, A; Cobo, MY; Caparros, I; Tenorio, M; Arrieta-Cerdan, E; Lopez-Ansoar, E; Garcia-Frade, J; Gonzalez-Porras, JR</t>
  </si>
  <si>
    <t>Use of eltrombopag for secondary immune thrombocytopenia in clinical practice</t>
  </si>
  <si>
    <t>BRITISH JOURNAL OF HAEMATOLOGY</t>
  </si>
  <si>
    <t>[Gonzalez-Lopez, Tomas J.] Hosp Univ Burgos, Dept Haematol, Burgos, Spain; [Alvarez-Roman, Maria T.] Hosp Univ La Paz, Dept Haematol, Madrid, Spain; [Pascual, Cristina; Perez-Rus, Gloria] Hosp Univ Gregorio Maranon, Dept Haematol, Madrid, Spain; [Sanchez-Gonzalez, Blanca] Hosp del Mar, Dept Haematol, Barcelona, Spain; [Fernandez-Fuentes, Fernando] Hosp Univ Insular Gran Canaria, Dept Haematol, Las Palmas Gran Canaria, Spain; [Hernandez-Rivas, Jose A.] Hosp Infanta Leonor, Dept Haematol, Madrid, Spain; [Bernat, Silvia] Hosp La Plana, Dept Haematol, Castellon de La Plana, Spain; [Bastida, Jose M.; Gonzalez-Porras, Jose R.] IBSAL Hosp Univ Salamanca, Dept Haematol, Salamanca, Spain; [Martinez-Badas, Maria P.] Hosp Avila, Dept Haematol, Avila, Spain; [Martinez-Robles, Violeta] Hosp Leon, Dept Haematol, Leon, Spain; [Soto, Inmaculada] Hosp Univ Cent Asturias, Dept Haematol, Oviedo, Spain; [Olivera, Pavel] Hosp Univ Valle Hebron, Dept Haematol, Barcelona, Spain; [Bolanos, Estefania] Hosp Univ Clin San Carlos, Dept Haematol, Madrid, Spain; [Alonso, Rafael] Hosp Univ Doce Octubre, Dept Haematol, Madrid, Spain; [Entrena, Laura] Hosp Univ Virgen Nieves, Dept Haematol, Granada, Spain; [Gomez-Nunez, Marta] Dept Haematol, Parc Sanit Tauli, Sabadell, Barcelona, Spain; [Alonso, Arancha] Hosp Univ Quiron Madrid, Dept Haematol, Madrid, Spain; [Cobo, Maria Yera] Hosp Puerta Mar, Dept Haematol, Cadiz, Spain; [Caparros, Isabel] Hosp Clin Malaga, Dept Haematol, Malaga, Spain; [Tenorio, Maria] Hosp Univ Ramon y Cajal, Dept Haematol, Madrid, Spain; [Arrieta-Cerdan, Esther] Hospi Univ Burgos, Dept Stat, Burgos, Spain; [Lopez-Ansoar, Elsa] Complejo Hosp Univ Orense, Dept Haematol, Orense, Spain; [Garcia-Frade, Javier] Hosp Univ Rio Hortega, Dept Haematol, Valladolid, Spain</t>
  </si>
  <si>
    <t>Gonzalez-Lopez, TJ (reprint author), Hosp Univ Burgos, Serv Hematol, Ave Islas Baleares S-N, Burgos 09006, Spain.</t>
  </si>
  <si>
    <t>0007-1048</t>
  </si>
  <si>
    <t>1365-2141</t>
  </si>
  <si>
    <t>Hermans, C; Auerswald, G; Benson, G; Dolan, G; Duffy, A; Jimenez-Yuste, V; Ljung, R; Morfini, M; Lambert, T; Osooli, M; Salek, SZ</t>
  </si>
  <si>
    <t>Outcome measures for adult and pediatric hemophilia patients with inhibitors</t>
  </si>
  <si>
    <t>EUROPEAN JOURNAL OF HAEMATOLOGY</t>
  </si>
  <si>
    <t>[Hermans, Cedric] Clin Univ St Luc, Div Haematol, Brussels, Belgium; [Auerswald, Guenter] Prof Hess Childrens Hosp, Klinikum Bremen Mitte, Bremen, Germany; [Benson, Gary] Northern Ireland Haemophilia Comprehens Care Ctr, Belfast, Antrim, North Ireland; [Dolan, Gerry] Queens Med Ctr, Dept Haematol, Nottingham, England; [Duffy, Anne] Irish Haemophilia Soc, Dublin, Ireland; [Jimenez-Yuste, Victor] Univ Autonoma Madrid, Hosp Univ La Paz, Serv Hematol, Unidad Coagulopatias, Madrid, Spain; [Ljung, Rolf] Lund Univ, Skane Univ Hosp, Dept Paediat, Malmo, Sweden; [Ljung, Rolf] Lund Univ, Skane Univ Hosp, Malmo Ctr Thrombosis &amp; Haemostasis, Malmo, Sweden; [Morfini, Massimo] Italian Assoc Haemophilia Ctr AICE, Florence, Italy; [Lambert, Thierry] Bicetre AP HP Hosp, Hemophilia Care Ctr, Paris, France; [Lambert, Thierry] Fac Med Paris XI, Paris, France; [Osooli, Mehdi] Skane Univ Hosp, Dept Translat Med, Malmo Ctr Thrombosis &amp; Haemostasis, Malmo, Sweden; [Salek, Silva Zupancic] Univ Hosp Ctr Zagreb, Dept Haematol, Natl Haemophilia &amp; Thrombophilia Ctr, Zagreb, Croatia; [Salek, Silva Zupancic] Univ Zagreb, Sch Med, Zagreb, Croatia; [Salek, Silva Zupancic] Univ Osijek, Sch Med, Osijek, Croatia</t>
  </si>
  <si>
    <t>Hermans, C (reprint author), Clin Univ St Luc, Div Haematol, Haemophilia Clin, Haemostasis &amp; Thrombosis Unit, Brussels, Belgium.</t>
  </si>
  <si>
    <t>0902-4441</t>
  </si>
  <si>
    <t>Orsini, S; Noris, P; Bury, L; Heller, PG; Santoro, C; Kadir, RA; Butta, NC; Falcinelli, E; Cid, AR; Fabris, F; Fouassier, M; Miyazaki, K; Lozano, ML; Zuniga, P; Flaujac, C; Podda, GM; Bermejo, N; Favier, R; Henskens, Y; De Maistre, E; De Candia, E; Mumford, AD; Ozdemir, GN; Eker, I; Nurden, P; Bayart, S; Lambert, MP; Bussel, J; Zieger, B; Tosetto, A; Melazzini, F; Glembotsky, AC; Pecci, A; Cattaneo, M; Schlegel, N; Gresele, P</t>
  </si>
  <si>
    <t>Bleeding risk of surgery and its prevention in patients with inherited platelet disorders</t>
  </si>
  <si>
    <t>[Orsini, Sara; Bury, Loredana; Falcinelli, Emanuela; Cid, Ana Rosa; Gresele, Paolo] Univ Perugia, Sect Internal &amp; Cardiovasc Med, Dept Med, Perugia, Italy; [Noris, Patrizia; Melazzini, Federica; Pecci, Alessandro] Univ Pavia, IRCCS Policlin S Matteo Fdn, Dept Internal Med, Pavia, Italy; [Heller, Paula G.; Glembotsky, Ana C.] Univ Buenos Aires, CONICET, Inst Invest Med Alfredo Lanari, Hematol Invest, Buenos Aires, DF, Argentina; [Santoro, Cristina] Univ Roma La Sapienza, Rome, Italy; [Kadir, Rezan A.] Royal Free Hosp, Haemophilia Ctr, London, England; [Kadir, Rezan A.] Royal Free Hosp, Haemostasis Unit, London, England; [Butta, Nora C.] Hosp Univ La Paz IDIPaz, Unidad Hematol, Madrid, Spain; Hosp Univ &amp; Politecn La Fe, Unidad Hemostasia &amp; Trombosis, Valencia, Spain; [Fabris, Fabrizio] Azienda Osped Univ Padova, Clin Med Med Interna CLOPD 1, Dipartimento Assistenziale Integrato Med, Padua, Italy; [Fabris, Fabrizio] Univ Padua, Dipartimento Med, Padua, Italy; [Fouassier, Marc] CHU Nantes, Consultat Hemostase CRTH, Nantes, France; [Miyazaki, Koji] Kitasato Univ, Sch Med, Dept Hematol, Sagamihara, Kanagawa, Japan; [Luisa Lozano, Maria] Univ Murcia, Serv Hematol &amp; Oncol Med, Hosp Univ Morales Meseguery, Ctr Reg Hemodonac,IMIB Arrixaca, Murcia 30003, Spain; [Luisa Lozano, Maria] ISCIII, CIBERER, Grp Invest CB15 00055, Madrid, Spain; [Zuniga, Pamela] Pontificia Univ Catolica Chile, Sch Med, Dept Hematol Oncol, Santiago, Chile; [Flaujac, Claire] Cochin Hosp, Serv Hematol Biol, Paris, France; [Podda, Gian Marco; Cattaneo, Marco] Univ Milan, Dipartimento Sci Salute, ASST Santi Paolo &amp; Carlo, Med 3, Milan, Italy; [Bermejo, Nuria] Hosp San Pedro de Alcantara, Dept Hematol, Caceres, Spain; [Favier, Remi] Armand Trousseau Childrens Hosp, AP HP, French Reference Ctr Inherited Platelet Disorders, Paris, France; [Henskens, Yvonne] Maastricht Univ, Med Ctr, Hematol Lab, Maastricht, Netherlands; [De Maistre, Emmanuel] Ctr Hosp Univ Dijon, Dept Biol &amp; Haematol, Dijon, France; [De Candia, Erica] Univ Cattolica Sacro Cuore, Policlin Agostino Gemelli, Hemostasis &amp; Thrombosis Unit, Inst Internal Med, Rome, Italy; [Mumford, Andrew D.] Univ Bristol, Sch Clin Sci, Bristol, Avon, England; [Ozdemir, Gul Nihal] Cerrahpasa Med Fac, Dept Pediat Hematol, Istanbul, Turkey; [Eker, Ibrahim] Gulhane Mil Med Fac, Dept Pediat Hematol, Ankara, Turkey; [Nurden, Paquita] Bordeaux Univ Hosp Ctr, Xavier Arnozan Hosp, Reference Ctr Platelet Disorders, Rythmol &amp; Cardiac Modeling Inst LIRYC, Pessac, France; [Bayart, Sophie] Ctr Hosp Univ Rennes, Ctr Reg Traitement Hemophiles, Rennes, France; [Lambert, Michele P.] Univ Penn, Sch Med, Childrens Hosp Philadelphia, Div Hematol 1,Dept Pediat, Philadelphia, PA 19104 USA; [Bussel, James] Weill Cornell Med, Div Hematol, Dept Pediat, New York, NY USA; [Zieger, Barbara] Univ Med Ctr Freiburg, Dept Pediat &amp; Adolescent Med, Freiburg, Germany; [Tosetto, Alberto] S Bortolo Hosp, Dept Hematol, Vicenza, Italy; [Schlegel, Nicole] CHU Robert Debre, AP HP, Serv Hematol Biol, CRPP, Paris, France</t>
  </si>
  <si>
    <t>Gresele, P (reprint author), Univ Perugia, Sect Internal &amp; Cardiovasc Med, Dept Med, Perugia, Italy.</t>
  </si>
  <si>
    <t>Martin, MIG; Albendea, MAC; Urdiola, MF; Ortigueira, MDMM; Yuste, VJ</t>
  </si>
  <si>
    <t>FLAG-IDA IN THE TREATMENT OF ACUTE LEUKEMIA: SINGLE-CENTER EXPERIENCE</t>
  </si>
  <si>
    <t>[Goyanes Martin, M. I.; Canales Albendea, M. A.; Fabra Urdiola, M.; Meijon Ortigueira, M. D. M.; Jimenez Yuste, V.] Hosp La Paz, Hematol, Madrid, Spain</t>
  </si>
  <si>
    <t>Mullins, ES; Stasyshyn, O; Alvarez-Roman, MT; Osman, D; Liesner, R; Engl, W; Sharkhawy, M; Abbuehl, BE</t>
  </si>
  <si>
    <t>Extended half-life pegylated, full-length recombinant factor VIII for prophylaxis in children with severe haemophilia A</t>
  </si>
  <si>
    <t>[Mullins, E. S.] Cincinnati Childrens Hosp Med Ctr, Cincinnati, OH 45229 USA; [Stasyshyn, O.] NAMSU, SI Inst Blood Pathol &amp; Transfus Med, Lvov, Ukraine; [Alvarez-Roman, M. T.] Hosp Univ La Paz, Madrid, Spain; [Osman, D.] Hosp Tengku Ampuan Rahimah, Klang, Selangor, Malaysia; [Liesner, R.] Great Ormond St Hosp Sick Children, London, England; [Engl, W.; Sharkhawy, M.; Abbuehl, B. E.] Shire, Donau City Str 7, A-1220 Vienna, Austria</t>
  </si>
  <si>
    <t>Abbuehl, BE (reprint author), Shire, Donau City Str 7, A-1220 Vienna, Austria.</t>
  </si>
  <si>
    <t>Santagostino, E; Salces, MM; Lejniece, S; Janic, D; Tripkovic, N; Matytsina, I</t>
  </si>
  <si>
    <t>Spontaneous Bleeding Rate On Turoctocog Alfa Prophylaxis in a Large Cohort of Patients With Haemophilia A Followed For up to 5 Years - Trends Over Time and Across Geography</t>
  </si>
  <si>
    <t>[Santagostino, E.] Maggiore Hosp Policlin, Angelo Bianchi Bonomi Hemophilia &amp; Thrombosis Ctr, IRCCS Ca Granda Fdn, Milan, Italy; [Santagostino, E.] Univ Milan, Milan, Italy; [Martin Salces, M.] Hosp La Paz, Hematol, Madrid, Spain; [Lejniece, S.] Riga East Clin Univ Hosp, Chemotherapy &amp; Hematol Clin, Riga, Latvia; [Janic, D.] Univ Childrens Hosp Belgrade, Belgrade, Serbia; [Tripkovic, N.] Novo Nordisk, Zurich, Switzerland; [Matytsina, I.] Novo Nordisk, Soborg, Denmark</t>
  </si>
  <si>
    <t>Lejniece, S; Martin-Salces, M; Matytsina, I; Korsholm, L; Santagostino, E</t>
  </si>
  <si>
    <t>Safety of Turoctocog Alfa for Prevention And Treatment Of Bleeds in Patients With Severe Haemophilia A: Final Results From the Guardian (TM) 2 Trial</t>
  </si>
  <si>
    <t>[Lejniece, S.] Riga East Clin Univ Hosp, Chemotherapy &amp; Hematol Clin, Riga, Latvia; [Martin-Salces, M.] Hosp La Paz, Med Adjunto Hematol, Madrid, Spain; [Matytsina, I.; Korsholm, L.] Novo Nordisk AS, Soborg, Denmark; [Santagostino, E.] Maggiore Hosp Policlin, IRCCS Ca Granda Fdn, Angelo Bianchi Bonomi Hemophilia &amp; Thrombosis Ctr, Milan, Italy</t>
  </si>
  <si>
    <t>Salek, SZ; Auerswald, G; Benson, G; Dolan, G; Duffy, A; Hermans, C; Jimenez-Yuste, V; Ljung, R; Morfini, M; Santagostino, E; Lambert, T</t>
  </si>
  <si>
    <t>Beyond stopping the bleed: short-term episodic prophylaxis with recombinant activated factor FVII in haemophilia patients with inhibitors</t>
  </si>
  <si>
    <t>BLOOD TRANSFUSION</t>
  </si>
  <si>
    <t>[Salek, Silva Zupancic] Univ Hosp Ctr Zagreb, Natl Haemophilia Ctr, Kispat Str 12, Zagreb 10000, Croatia; [Auerswald, Guenter] Prof Hess Childrens Hosp, Klinikum Bremen Mitte, Bremen, Germany; [Benson, Gary] Northern Ireland Haemophilia Comprehens Care Ctr, Belfast, Antrim, North Ireland; [Dolan, Gerry] Queens Med Ctr, Dept Haematol, Nottingham, England; [Duffy, Anne] Irish Haemophilia Soc, Dublin, Ireland; [Hermans, Cedric] Clin St Luc, Div Haematol, Brussels, Belgium; [Jimenez-Yuste, Victor] Univ Autonoma Madrid, Haematol Serv, Coagulopathy Unit, La Paz Univ Hosp, Madrid, Spain; [Ljung, Rolf] Lund Univ, Dept Clin Sci Lund, Malmo, Sweden; [Ljung, Rolf] Lund Univ, Dept Paediat, Malmo, Sweden; [Ljung, Rolf] Skane Univ Hosp, Malmo Ctr Thrombosis &amp; Haemostasis, Malmo, Sweden; [Morfini, Massimo] Italian Assoc Haemophilia Ctr Directors, AICE, Florence, Italy; [Santagostino, Elena] Maggiore Hosp, IRCCS Ca Granda Fdn, Angelo Bianchi Bonomi Haemophilia &amp; Thrombosis Ct, Milan, Italy; [Lambert, Thierry] Bicetre AP HP Hosp, Hemophilia Care Ctr, Paris, France; [Lambert, Thierry] Fac Med Paris XI, Paris, France</t>
  </si>
  <si>
    <t>Salek, SZ (reprint author), Univ Hosp Ctr Zagreb, Natl Haemophilia Ctr, Kispat Str 12, Zagreb 10000, Croatia.</t>
  </si>
  <si>
    <t>1723-2007</t>
  </si>
  <si>
    <t>Peyvandi, F; Ettingshausen, CE; Goudemand, J; Jimenez-Yuste, V; Santagostino, E; Makris, M</t>
  </si>
  <si>
    <t>New findings on inhibitor development: from registries to clinical studies</t>
  </si>
  <si>
    <t>[Peyvandi, F.; Santagostino, E.] Univ Milan, Fdn IRCCS Ca Granda Osped Maggiore Policlin, Angelo Bianchi Bonomi Hemophilia &amp; Thrombosis Ctr, Milan, Italy; [Peyvandi, F.; Santagostino, E.] Univ Milan, Dept Pathophysiol &amp; Transplantat, Milan, Italy; [Ettingshausen, C. E.] HZRM Haemophilia Ctr Rhein Main, Frankfurt, Germany; [Goudemand, J.] Univ Lille, Sch Med, Lille, France; [Jimenez-Yuste, V.] Univ Autonoma Madrid, Dept Haematol, Madrid, Spain; [Jimenez-Yuste, V.] La Paz Univ Hosp, Madrid, Spain; [Makris, M.] Royal Hallamshire Hosp, Sheffield Haemophilia &amp; Thrombosis Ctr, Sheffield, S Yorkshire, England</t>
  </si>
  <si>
    <t>Peyvandi, F (reprint author), Univ Milan, Fdn IRCCS Ca Granda Osped Maggiore Policlin, Angelo Bianchi Bonomi Hemophilia &amp; Thrombosis Ctr, Milan, Italy.; Peyvandi, F (reprint author), Univ Milan, Dept Pathophysiol &amp; Transplantat, Milan, Italy.</t>
  </si>
  <si>
    <t>Berntorp, E; Dolan, G; Hay, C; Linari, S; Santagostino, E; Tosetto, A; Castaman, G; Alvarez-Roman, M; Lopez, RP; Oldenburg, J; Albert, T; Scholz, U; Holmstrom, M; Schved, JF; Trossaert, M; Hermans, C; Boban, A; Ludlam, C; Lethagen, S</t>
  </si>
  <si>
    <t>European retrospective study of real-life haemophilia treatment</t>
  </si>
  <si>
    <t>[Berntorp, E.] Lund Univ, Clin Coagulat Res Unit, Malmo, Sweden; [Dolan, G.] St Thomas Hosp, Haemophilia Ctr, London, England; [Hay, C.] Manchester Royal Infirm, Dept Haematol, Manchester, Lancs, England; [Linari, S.; Castaman, G.] Careggi Univ Hosp, Ctr Bleeding Disorders, Florence, Italy; [Santagostino, E.] Maggiore Hosp Policlin, IRCCS Ca Granda Fdn, Angelo Bianchi Bonomi Hemophilia &amp; Thrombosis Ctr, Milan, Italy; [Tosetto, A.; Castaman, G.] San Bortolo Hosp, Dept Cell Therapy &amp; Hematol, Hemophilia &amp; Thrombosis Ctr, Vicenza, Italy; [Alvarez-Roman, Mt] Hosp Univ La Paz, Thrombosis &amp; Haemostasis Unit, Madrid, Spain; [Parra Lopez, R.] Hosp Valle De Hebron, Unidad Hemofilia, Barcelona, Spain; [Oldenburg, J.; Albert, T.] Univ Klin Bonn, Inst Expt Hamatol &amp; Transfus Med, Bonn, Germany; [Scholz, U.] Ctr Haemostasis, Leipzig, Germany; [Holmstrom, M.] Karolinska Univ Hosp, Coagulat Unit, Hematol Ctr Karolinska, Stockholm, Sweden; [Holmstrom, M.] Karolinska Inst, Dept Med, Solna, Sweden; [Schved, J-F] Hop St Eloi, Lab Hematol, Montpellier, France; [Trossaert, M.] CHU, Ctr Reg Traitement Hemophilie, Nantes, France; [Hermans, C.; Boban, A.] St Luc Univ Hosp, Haemophilia Clin, Haemostasis &amp; Thrombosis Unit, Brussels, Belgium; [Boban, A.] Univ Hosp Ctr Zagreb, Med Sch Zagreb, Dept Hematol, Zagreb, Croatia; [Ludlam, C.; Lethagen, S.] Sobi, Stockholm, Sweden; [Ludlam, C.] Univ Edinburgh, Edinburgh, Midlothian, Scotland; [Lethagen, S.] Univ Copenhagen, Copenhagen, Denmark</t>
  </si>
  <si>
    <t>Lethagen, S (reprint author), Sobi, Haemophilia, Med &amp; Clin Sci, SE-11276 Stockholm, Sweden.</t>
  </si>
  <si>
    <t>Alvarez-Roman, MT; Fernandez-Bello, I; de la Corte-Rodriguez, H; Hernandez-Moreno, AL; Martin-Salces, M; Butta-Coll, N; Rivas-Pollmar, MI; Rivas-Munoz, S; Jimenez-Yuste, V</t>
  </si>
  <si>
    <t>Experience of tailoring prophylaxis using factor VIII pharmacokinetic parameters estimated with myPKFiT (R) in patients with severe haemophilia A without inhibitors</t>
  </si>
  <si>
    <t>[Alvarez-Roman, M. T.; Fernandez-Bello, I.; de la Corte-Rodriguez, H.; Hernandez-Moreno, A. L.; Martin-Salces, M.; Butta-Coll, N.; Rivas-Pollmar, M. I.; Rivas-Munoz, S.; Jimenez-Yuste, V.] Univ Hosp, IdiPaz, Haematol Dept La Paz, Madrid, Spain</t>
  </si>
  <si>
    <t>Alvarez-Roman, MT (reprint author), Hosp La Paz, Paseo Castellana 261, Madrid 28046, Spain.</t>
  </si>
  <si>
    <t>E50</t>
  </si>
  <si>
    <t>E54</t>
  </si>
  <si>
    <t>Bastida, JM; Gonzalez-Porras, JR; Jimenez, C; Benito, R; Ordonez, GR; Alvarez-Romano, MT; Fontecha, ME; Janusz, K; Castillo, D; Fisac, RM; Garcia-Frade, LJ; Aguilar, C; Martinez, MP; Bermejo, N; Herrero, S; Balanzategui, A; Martin-Antoran, JM; Ramos, R; Cebeiro, MJ; Pardal, E; Aguilera, C; Perez-Gutierrez, B; Prieto, M; Riesco, S; Mendoza, MC; Benito, A; Benito-Sendin, AH; Jimenez-Yuste, V; Hernandez-Rivas, JM; Garcia-Sanz, R; Gonzalez-Dias, M; Sarasquete, ME</t>
  </si>
  <si>
    <t>Application of a molecular diagnostic algorithm for haemophilia A and B using next-generation sequencing of entire F8, F9 and VWF genes</t>
  </si>
  <si>
    <t>THROMBOSIS AND HAEMOSTASIS</t>
  </si>
  <si>
    <t>[Maria Bastida, Jose; Ramon Gonzalez-Porras, Jose; Garcia-Sanz, Ramon; Gonzalez-Dias, Marcos; Eugenia Sarasquete, Maria] Hosp Univ Salamanca USAL, Inst Invest Biomed Salamanca IBSAL, Dept Hematol, Salamanca, Spain; [Jimenez, Cristina; Benito, Rocio; Maria Hernandez-Rivas, Jesus] Hosp Univ Salamanca, CIC, Inst Invest Biomed Salamanca IBSAL, Salamanca, Spain; [Ordonez, Gonzalo R.] DREAMgen SL, Oviedo, Spain; [Teresa Alvarez-Romano, Maria] Hosp Univ La Paz, Unidad Hemofilia, IDI PAZ, Madrid, Spain; [Elena Fontecha, M.] Hosp Univ Rio Hortega Valladolid, Dept Hematol, Valladolid, Spain; [Maria Fisac, Rosa] Hosp Gen Segovia, Dept Hematol, Segovia, Spain; [Aguilar, Carlos] Complejo Asistencial Soria, Dept Hematol, Soria, Spain; [Jose Cebeiro, Maria] Complejo Asistencial Avila, Dept Hematol, Avila, Spain; [Bermejo, Nuria] Hosp San Pedro Alcantara, Dept Hematol, Caceres, Spain; [Herrero, Sonia] Hosp Gen Guadalajara, Dept Hematol, Guadalajara, Spain; [Manuel Martin-Antoran, Jose] Hosp Merida, Dept Hematol, Badajoz, Spain; [Ramos, Rafael] Hosp Rio Carr, Dept Hematol, Palencia, Spain; [Jose Cebeiro, Maria] Hosp Clinico Univ Valladolid, Dept Hematol, Valladolid, Spain; [Pardal, Emilia] Hosp Virgen Puerto Plasencia, Dept Hematol, Caceres, Spain; [Aguilera, Carmen] Hosp el Bierzo, Dept Hematol, Ponferrada, Spain; [Perez-Gutierrez, Belen] Complejo Asistencial Leon, Dept Hematol, Leon, Spain; [Prieto, Manuel] Complejo Asistencial Burgos, Dept Hematol, Burgos, Spain; [Hortal Benito-Sendin, Ana] Hosp Univ Salamanca, Dept Pediat, Salamanca, Spain</t>
  </si>
  <si>
    <t>Bastida, JM (reprint author), Hosp Univ Salamanca, IBSAL, Serv Hematol, Unidad Hemostasia &amp; Trombosis, Paseo San Vicente 58-182, Salamanca 37007, Spain.</t>
  </si>
  <si>
    <t>0340-6245</t>
  </si>
  <si>
    <t>Haemophilia B: Where are we now and what does the future hold?</t>
  </si>
  <si>
    <t>Dolan, Gerry; Benson, Gary; Duffy, Anne; Hermans, Cedric; Jimenez-Yuste, Victor; Lambert, Thierry; Ljung, Rolf; Morfini, Massimo; Zupancic Salek, Silva</t>
  </si>
  <si>
    <t>Blood reviews</t>
  </si>
  <si>
    <t>2017 Aug 16 (Epub 2017 Aug 16)</t>
  </si>
  <si>
    <t>Centre for Haemostasis and Thrombosis, St Thomas' Hospital, London, UK. Electronic address: gerard.dolan@gstt.nhs.uk.</t>
  </si>
  <si>
    <t>1532-1681</t>
  </si>
  <si>
    <t>Immune thrombocytopenia - in defence of the platelet count. Response to Hill.</t>
  </si>
  <si>
    <t>Alvarez Roman, Maria T; Fernandez Bello, Ihosvany; Jimenez-Yuste, Victor; Martin Salces, Monica; Arias-Salgado, Elena G; Rivas Pollmar, Maria I; Justo Sanz, Raul; Butta, Nora V</t>
  </si>
  <si>
    <t>British journal of haematology</t>
  </si>
  <si>
    <t>2017 May 08 (Epub 2017 May 08)</t>
  </si>
  <si>
    <t>Hematology and Hemotherapy Unit, University Hospital La Paz-IdiPaz, Madrid, Spain.</t>
  </si>
  <si>
    <t>Toral, M; Jimenez, R; Romero, M; Robles-Vera, I; Sanchez, M; Salaices, M; Sabio, JM; Duarte, J</t>
  </si>
  <si>
    <t>Role of endoplasmic reticulum stress in the protective effects of PPAR beta/delta activation on endothelial dysfunction induced by plasma from patients with lupus</t>
  </si>
  <si>
    <t>ARTHRITIS RESEARCH &amp; THERAPY</t>
  </si>
  <si>
    <t>[Toral, Marta; Jimenez, Rosario; Romero, Miguel; Robles-Vera, Inaki; Sanchez, Manuel; Duarte, Juan] Univ Granada, Sch Pharm, Dept Pharmacol, E-18071 Granada, Spain; [Jimenez, Rosario; Romero, Miguel; Sanchez, Manuel; Mario Sabio, Jose; Duarte, Juan] Ibs GRANADA, Inst Invest Biosanitaria Granada, Granada, Spain; [Jimenez, Rosario; Romero, Miguel; Sanchez, Manuel; Salaices, Mercedes; Duarte, Juan] CIBER Cardiovasc Dis CIBERCV, Madrid, Spain; [Salaices, Mercedes] Autonomous Univ Madrid, Res Inst, Univ Hosp La Paz IdiPAZ, Dept Pharmacol,Sch Med, E-28049 Madrid, Spain; [Mario Sabio, Jose] Virgen Nieves Univ Hosp, Dept Internal Med, Granada, Spain</t>
  </si>
  <si>
    <t>Duarte, J (reprint author), Univ Granada, Sch Pharm, Dept Pharmacol, E-18071 Granada, Spain.; Duarte, J (reprint author), Ibs GRANADA, Inst Invest Biosanitaria Granada, Granada, Spain.; Duarte, J (reprint author), CIBER Cardiovasc Dis CIBERCV, Madrid, Spain.</t>
  </si>
  <si>
    <t>1478-6354</t>
  </si>
  <si>
    <t>DEC 6</t>
  </si>
  <si>
    <t>Gutierrez-Tenorio, J; Marin-Royo, G; Martinez-Martinez, E; Martin, R; Miana, M; Lopez-Andres, N; Jurado-Lopez, R; Gallardo, I; Luaces, M; Roman, JAS; Gonzalez-Amor, M; Salaices, M; Nieto, ML; Cachofeiro, V</t>
  </si>
  <si>
    <t>The role of oxidative stress in the crosstalk between leptin and mineralocorticoid receptor in the cardiac fibrosis associated with obesity</t>
  </si>
  <si>
    <t>[Gutierrez-Tenorio, Josue; Marin-Royo, Gema; Martinez-Martinez, Ernesto; Miana, Maria; Jurado-Lopez, Raquel; Cachofeiro, Victoria] Univ Complutense Madrid, Fac Med, Dept Fisiol, Madrid, Spain; [Gutierrez-Tenorio, Josue; Marin-Royo, Gema; Martinez-Martinez, Ernesto; Miana, Maria; Jurado-Lopez, Raquel; Cachofeiro, Victoria] IiSGM, Madrid, Spain; [Martinez-Martinez, Ernesto; Lopez-Andres, Natalia] Miguel Servet Fdn, Inst Invest Sanitaria Navarra IdiSNA, Cardiovasc Translat Res, Navarrabiomed, Pamplona, Spain; [Martin, Ruben; Gallardo, Isabel; Luisa Nieto, Maria] Univ Valladolid, CSIC, Inst Biol Genet Mol, Valladolid, Spain; [Miana, Maria] Univ Pontificia Salamanca, Fac Enfermeria &amp; Fisioterapia, Salus Infirmorum, Madrid, Spain; [Luaces, Maria] Hosp Clin San Carlos, Inst Cardiovasc, Serv Cardiol, Madrid, Spain; [San Roman, Jose Alberto] Univ Valladolid, Inst Ciencias Corazon ICICOR, Hosp Clin, Valladolid, Spain; [Gonzalez-Amor, Maria; Salaices, Mercedes] Univ Autonoma Madrid, Fac Med, Dept Farmacol, Madrid, Spain; [Gonzalez-Amor, Maria; Salaices, Mercedes] Hosp Univ La Paz IdiPAZ, Inst Invest, Madrid, Spain; [San Roman, Jose Alberto; Salaices, Mercedes; Luisa Nieto, Maria; Cachofeiro, Victoria] Inst Salud Carlos III, Ciber Enfermedades Cardiovasc CIBERCV, Madrid, Spain</t>
  </si>
  <si>
    <t>Cachofeiro, V (reprint author), Univ Complutense Madrid, Fac Med, Dept Fisiol, Madrid, Spain.; Cachofeiro, V (reprint author), IiSGM, Madrid, Spain.; Cachofeiro, V (reprint author), Inst Salud Carlos III, Ciber Enfermedades Cardiovasc CIBERCV, Madrid, Spain.</t>
  </si>
  <si>
    <t>Martin-Ventura, JL; Rodrigues-Diez, R; Martinez-Lopez, D; Salaices, M; Blanco-Colio, LM; Briones, AM</t>
  </si>
  <si>
    <t>Oxidative Stress in Human Atherothrombosis: Sources, Markers and Therapeutic Targets</t>
  </si>
  <si>
    <t>INTERNATIONAL JOURNAL OF MOLECULAR SCIENCES</t>
  </si>
  <si>
    <t>[Luis Martin-Ventura, Jose; Martinez-Lopez, Diego; Miguel Blanco-Colio, Luis] Univ Autonoma Madrid, Fdn Jimenez Diaz, FIIS, Vasc Res Lab, Madrid 28040, Spain; [Luis Martin-Ventura, Jose; Salaices, Mercedes; Miguel Blanco-Colio, Luis; Briones, Ana M.] Ctr Invest Biomed Red Enfermedades Cardiovasc CIB, Madrid, Spain; [Rodrigues-Diez, Raquel; Salaices, Mercedes; Briones, Ana M.] Univ Autonoma Madrid, Fac Med, Dept Farmacol, E-28029 Madrid, Spain; [Rodrigues-Diez, Raquel; Salaices, Mercedes; Briones, Ana M.] Inst Invest Hosp Univ La Paz IdiPAZ, Madrid 28046, Spain</t>
  </si>
  <si>
    <t>Martin-Ventura, JL (reprint author), Univ Autonoma Madrid, Fdn Jimenez Diaz, FIIS, Vasc Res Lab, Madrid 28040, Spain.; Martin-Ventura, JL; Briones, AM (reprint author), Ctr Invest Biomed Red Enfermedades Cardiovasc CIB, Madrid, Spain.; Briones, AM (reprint author), Univ Autonoma Madrid, Fac Med, Dept Farmacol, E-28029 Madrid, Spain.; Briones, AM (reprint author), Inst Invest Hosp Univ La Paz IdiPAZ, Madrid 28046, Spain.</t>
  </si>
  <si>
    <t>1422-0067</t>
  </si>
  <si>
    <t>Martinez, CS; Piagette, JT; Escobar, AG; Martin, A; Palacios, R; Pecanha, FM; Vassallo, DV; Exley, C; Alonso, MJ; Miguel, M; Salaices, M; Wiggers, GA</t>
  </si>
  <si>
    <t>Aluminum exposure at human dietary levels promotes vascular dysfunction and increases blood pressure in rats: A concerted action of NAD(P)H oxidase and COX-2</t>
  </si>
  <si>
    <t>[Martinez, Caroline Silveira; Piagette, Janaina Trindade; Escobar, Alyne Gourlart; Vassallo, Dalton Valentim; Wiggers, Giulia Alessandra] Univ Fed Pampa, Postgrad Program Biochem, BR 472,Km 592,POB 118, BR-97500970 Uruguaiana, RS, Brazil; [Martin, Angela; Palacios, Roberto; Pecanha, Franck Maciel; Jesus Alonso, Maria] Univ Rey Juan Carlos, Dept Ciencias Basicas Salud, Avda Atenas S-N, Alcorcon, Spain; [Martin, Angela; Palacios, Roberto; Pecanha, Franck Maciel; Jesus Alonso, Maria; Salaices, Mercedes] Ciber Enfermedades Cardiovasc, Madrid, Spain; [Vassallo, Dalton Valentim] Univ Fed Espirito Santo, Dept Physiol Sci, Av Marechal Campos 1468, BR-29040090 Vitoria, ES, Brazil; [Vassallo, Dalton Valentim] Sch Med Santa Casa Misericordia EMESCAM, BR-29040090 Vitoria, ES, Brazil; [Exley, Christopher] Keele Univ, Birchall Ctr, Lennard Jones Labs, Keele ST5 5BG, Staffs, England; [Miguel, Marta] Inst Investigat Ciencias Alimentac, Bioact &amp; Food Anal Lab, Nicolas Cabrera 9,Campus Univ Cantoblanco, Madrid, Spain; [Salaices, Mercedes] Univ Autonoma Madrid, Inst Investigat Hosp La Paz IdiPaz, Dept Pharmacol, C Arzobispo Morcillo 4, Madrid 28029, Spain; [Wiggers, Giulia Alessandra] UNIPAMPA, PPGBioq, BR 472,Km 592,POB 118, BR-97500970 Uruguaiana, RS, Brazil</t>
  </si>
  <si>
    <t>Wiggers, GA (reprint author), Univ Fed Pampa, Postgrad Program Biochem, BR 472,Km 592,POB 118, BR-97500970 Uruguaiana, RS, Brazil.; Wiggers, GA (reprint author), UNIPAMPA, PPGBioq, BR 472,Km 592,POB 118, BR-97500970 Uruguaiana, RS, Brazil.</t>
  </si>
  <si>
    <t>Martinez-Revelles, S; Garcia-Redondo, AB; Avendano, MS; Varona, S; Palao, T; Orriols, M; Roque, FR; Fortuno, A; Touyz, RM; Martinez-Gonzalez, J; Salaices, M; Rodriguez, C; Briones, AM</t>
  </si>
  <si>
    <t>Lysyl Oxidase Induces Vascular Oxidative Stress and Contributes to Arterial Stiffness and Abnormal Elastin Structure in Hypertension: Role of p38MAPK</t>
  </si>
  <si>
    <t>[Martinez-Revelles, Sonia; Garcia-Redondo, Ana B.; Avendano, Maria S.; Palao, Teresa; Roque, Fernanda R.; Salaices, Mercedes; Briones, Ana M.] UAM, Dept Farmacol, Inst Invest, Hosp Univ La Paz,IdiPAZ, Madrid, Spain; [Martinez-Revelles, Sonia; Garcia-Redondo, Ana B.; Varona, Saray; Orriols, Mar; Martinez-Gonzalez, Jose; Salaices, Mercedes; Rodriguez, Cristina; Briones, Ana M.] CIBER Enfermedades Cardiovasc, Madrid, Spain; [Varona, Saray; Orriols, Mar; Martinez-Gonzalez, Jose; Rodriguez, Cristina] IIB St Pau, Ctr Invest Cardiovasc CSIC, ICCC, C Antoni Ma Claret 167, Barcelona 08025, Spain; [Fortuno, Ana] Univ Navarra, Ctr Appl Med Res, Program Cardiovasc Dis, Pamplona, Spain; [Touyz, Rhian M.] Univ Glasgow, Inst Cardiovasc &amp; Med Sci, Glasgow, Lanark, Scotland</t>
  </si>
  <si>
    <t>Rodriguez, C (reprint author), IIB St Pau, Ctr Invest Cardiovasc CSIC, ICCC, C Antoni Ma Claret 167, Barcelona 08025, Spain.; Briones, AM (reprint author), Univ Autonoma Madrid, Dept Farmacol, C Arzobispo Morcillo 4, Madrid 28029, Spain.</t>
  </si>
  <si>
    <t>Martinez, CS; Pecanha, FM; Brum, DS; Santos, FW; Franco, JL; Zemolin, APP; Anselmo-Franci, JA; Junior, FB; Alonso, MJ; Salaices, M; Vassallo, DV; Leivas, FG; Wiggers, GA</t>
  </si>
  <si>
    <t>Reproductive dysfunction after mercury exposure at low levels: evidence for a role of glutathione peroxidase (GPx) 1 and GPx4 in male rats</t>
  </si>
  <si>
    <t>REPRODUCTION FERTILITY AND DEVELOPMENT</t>
  </si>
  <si>
    <t>[Martinez, Caroline S.; Pecanha, Franck M.; Brum, Daniela S.; Santos, Francielli W.; Franco, Jeferson L.; Zemolin, Ana Paula P.; Leivas, Fabio G.; Wiggers, Giulia A.] Univ Fed Pampa, Postgrad Program Biochem, Postgrad Program Anim Sci, BR 472 Km 592 118, BR-97500970 Uruguaiana, RS, Brazil; [Martinez, Caroline S.; Pecanha, Franck M.; Brum, Daniela S.; Santos, Francielli W.; Franco, Jeferson L.; Zemolin, Ana Paula P.; Leivas, Fabio G.; Wiggers, Giulia A.] Univ Fed Pampa, Postgrad Program Biol Sci, BR 472 Km 592 118, BR-97500970 Uruguaiana, RS, Brazil; [Anselmo-Franci, Janete A.] Univ Sao Paulo, Sch Med, Dept Physiol, Ave Cafe S-N, BR-14040904 Sao Paulo, Brazil; [Junior, Fernando B.] Univ Sao Paulo, Sch Pharmaceut Sci Ribeirao Preto, Dept Clin Anal Toxicol &amp; Food Sci, Ave Cafe S-N, BR-14049903 Sao Paulo, Brazil; [Alonso, Maria J.] Univ Rey Juan Carlos, Dept Biochem Physiol &amp; Mol Genet, Avda Atenas S-N, Alcorcon 28922, Spain; [Salaices, Mercedes] Univ Autonoma Madrid, Dept Pharmacol, Sch Med, Arzobispo Morcillo 4, Madrid 28029, Spain; [Vassallo, Dalton V.] Univ Fed Espirito Santo, Dept Physiol Sci, Ave Marechal Campos 1468, BR-29040090 Vitoria, ES, Brazil</t>
  </si>
  <si>
    <t>Wiggers, GA (reprint author), Univ Fed Pampa, Postgrad Program Biochem, Postgrad Program Anim Sci, BR 472 Km 592 118, BR-97500970 Uruguaiana, RS, Brazil.; Wiggers, GA (reprint author), Univ Fed Pampa, Postgrad Program Biol Sci, BR 472 Km 592 118, BR-97500970 Uruguaiana, RS, Brazil.</t>
  </si>
  <si>
    <t>1031-3613</t>
  </si>
  <si>
    <t>Briones, AM; Garcia-Redondo, AB; Serrano, L; Alonso, MJ; Salaices, M</t>
  </si>
  <si>
    <t>NOVEL MEDIATORS OF INFLAMMATION IN VASCULAR DAMAGE IN HYPERTENSION</t>
  </si>
  <si>
    <t>BASIC &amp; CLINICAL PHARMACOLOGY &amp; TOXICOLOGY</t>
  </si>
  <si>
    <t>[Briones, A. M.; Garcia-Redondo, A. B.; Serrano, L.; Salaices, M.] Univ Autonoma Madrid, Fac Med, Dept Pharmacol, Madrid, Spain; [Alonso, M. J.] Univ Rey Juan Carlos, Dept Ciencias Basicas Salud, Alcorcon, Spain</t>
  </si>
  <si>
    <t>1742-7835</t>
  </si>
  <si>
    <t>Gonzalez-Amor, M; Beltran, LM; Rodrigues-Diez, R; Garcia-Redondo, AB; Mata, A; Lopez-Andres, N; Cachofeiro, V; Aras-Lopez, R; Salaices, M; Briones, AM</t>
  </si>
  <si>
    <t>PGE(2) DERIVED FROM MPGES-1 FACILITATES EXCESSIVE ALDOSTERONE PRODUCTION FROM ADIPOSE TISSUE IN OBESITY. ROLE IN VASCULAR FUNCTION</t>
  </si>
  <si>
    <t>[Gonzalez-Amor, M.; Rodrigues-Diez, R.; Garcia-Redondo, A. B.; Aras-Lopez, R.; Salaices, M.; Briones, A. M.] Univ Autonoma Barcelona, IdiPaz, Fac Med, Dept Pharmacol, Madrid, Spain; [Beltran, L. M.] UAM, IdiPaz, Hosp Univ La Paz, Med Interna Serv, Madrid, Spain; [Garcia-Redondo, A. B.; Cachofeiro, V.; Salaices, M.; Briones, A. M.] Ciber CV, Madrid, Spain; [Mata, A.] Hosp Univ La Paz, Secc Hepatobiliopancreat, Madrid, Spain; [Lopez-Andres, N.] Navarrabiomed Miguel Servet Fdn, IdiSNA, Pamplona, Spain; [Cachofeiro, V.] Univ Complutense Madrid, IiSGM, Fac Med, Dept Physiol, Madrid, Spain</t>
  </si>
  <si>
    <t>Palacios, R; Hernanz, R; Martin, A; Barrus, MT; Salaices, M; Alonso, MJ</t>
  </si>
  <si>
    <t>PIOGLITAZONE ALTERS THE VASCULAR CONTRACTILITY IN HYPERTENSION BY INTERFERENCE WITH ET-1 SYSTEM</t>
  </si>
  <si>
    <t>[Palacios, R.; Hernanz, R.; Martin, A.; Barrus, M. T.; Alonso, M. J.] URJC, Dept Ciencias Basicas Salud, Fac Ciencias Salud, Mostoles, Spain; [Salaices, M.] Univ Autonoma Madrid, Fac Med, Dept Farmacol, Madrid, Spain</t>
  </si>
  <si>
    <t>Toscano, CM; Simoes, MR; Alonso, MJ; Salaices, M; Vassallo, DV; Fioresi, M</t>
  </si>
  <si>
    <t>Sub-chronic lead exposure produces beta(1)-adrenoceptor downregulation decreasing arterial pressure reactivity in rats</t>
  </si>
  <si>
    <t>LIFE SCIENCES</t>
  </si>
  <si>
    <t>[Toscano, Cindy Medici; Simoes, Maylla Ronacher; Vassallo, Dalton Valentim; Fioresi, Mirian] Univ Fed Espirito Santo, Dept Physiol Sci, BR-29040091 Vitoria, ES, Brazil; [Fioresi, Mirian] Univ Fed Espirito Santo, Dept Nursing, BR-29040090 Vitoria, ES, Brazil; [Vassallo, Dalton Valentim] Hlth Sci Ctr Vitoria EMESCAM, BR-29045402 Vitoria, ES, Brazil; [Jesus Alonso, Maria] Univ Rey Juan Carlos, Dept Ciencias Basicas LaSalud, Alcorcon 28922, Spain; [Salaices, Mercedes] Univ Autonoma Madrid, Dept Farmacol, E-28049 Madrid, Spain</t>
  </si>
  <si>
    <t>Toscano, CM; Vassallo, DV (reprint author), Univ Fed Espirito Santo, Hlth Sci Ctr, Dept Physiol Sci, Ave Marechal Campos 1468, BR-29040095 Vitoria, ES, Brazil.</t>
  </si>
  <si>
    <t>0024-3205</t>
  </si>
  <si>
    <t>Rizzetti, DA; Torres, JGD; Escobar, AG; da Silva, TM; Moraes, PZ; Hernanz, R; Pecanha, FM; Castro, MM; Vassallo, DV; Salaices, M; Alonso, MJ; Wiggers, GA</t>
  </si>
  <si>
    <t>The cessation of the long-term exposure to low doses of mercury ameliorates the increase in systolic blood pressure and vascular damage in rats</t>
  </si>
  <si>
    <t>ENVIRONMENTAL RESEARCH</t>
  </si>
  <si>
    <t>[Rizzetti, Danize Aparecida; Dini Torres, Joao Guilherme; Escobar, Alyne Goulart; da Silva, Taiz Martins; Moraes, Paola Zambelli; Pecanha, Franck Maciel; Wiggers, Giulia Alessandra] Univ Fed Pampa, Postgrad Program Biochem, Uruguaiana, RS, Brazil; [da Silva, Taiz Martins; Hernanz, Raquel; Alonso, Maria Jesus] Univ Rey Juan Carlos, Dept Basic Hlth Sci, Alcorcon, Spain; [da Silva, Taiz Martins; Miguel Castro, Marta] Inst Invest Ciencias Alimentac, Bioact &amp; Food Anal Lab, Madrid, Spain; [da Silva, Taiz Martins; Vassallo, Dalton Valentim] Univ Fed Espirito Santo, Dept Physiol Sci, Vitoria, ES, Brazil; [da Silva, Taiz Martins; Salaices, Mercedes] Univ Autonoma Madrid, Dept Pharmacol, Madrid, Spain; [Wiggers, Giulia Alessandra] UNIPAMPA, PPGBioq, Programa Posgrad Bioquim, BR 472,Km 592,Postal Code 118, BR-97500970 Uruguaiana, RS, Brazil</t>
  </si>
  <si>
    <t>Wiggers, GA (reprint author), Univ Fed Pampa, Postgrad Program Biochem, Uruguaiana, RS, Brazil.; Wiggers, GA (reprint author), UNIPAMPA, PPGBioq, Programa Posgrad Bioquim, BR 472,Km 592,Postal Code 118, BR-97500970 Uruguaiana, RS, Brazil.</t>
  </si>
  <si>
    <t>0013-9351</t>
  </si>
  <si>
    <t>Oller, J; Mendez-Barbero, N; Ruiz, EJ; Villahoz, S; Renard, M; Canelas, LI; Briones, AM; Alberca, R; Lozano-Vidal, N; Hurle, MA; Milewicz, D; Evangelista, A; Salaices, M; Nistal, JF; Jimenez-Borreguero, LJ; De Backer, J; Campanero, MR; Redondo, JM</t>
  </si>
  <si>
    <t>Nitric oxide mediates aortic disease in mice deficient in the metalloprotease Adamts1 and in a mouse model of Marfan syndrome</t>
  </si>
  <si>
    <t>NATURE MEDICINE</t>
  </si>
  <si>
    <t>[Oller, Jorge; Mendez-Barbero, Nerea; Josue Ruiz, E.; Villahoz, Silvia; Canelas, Lizet I.; Alberca, Rut; Lozano-Vidal, Noelia; Miguel Redondo, Juan] CNIC, Gene Regulat Cardiovasc Remodeling &amp; Inflammat Gr, Madrid, Spain; [Renard, Marjolijn] Ghent Univ Hosp, Ctr Med Genet Ghent, Ghent, Belgium; [Briones, Ana M.; Salaices, Mercedes; De Backer, Julie] Univ Autonoma Madrid, Dept Pharmacol, Fac Med, Madrid, Spain; [Hurle, Maria A.; Nistal, J. Francisco] Univ Cantabria, Hosp Univ Marques de Valdecilla, IDIVAL, Cardiovasc Surg,Fac Med, Santander, Spain; [Hurle, Maria A.; Nistal, J. Francisco] Univ Cantabria, Hosp Univ Marques de Valdecilla, IDIVAL, Fac Med,Dept Physiol &amp; Pharmacol, Santander, Spain; [Milewicz, Dianna] Univ Texas Houston, Div Med Genet, Houston, TX USA; [Evangelista, Arturo] Hosp Valle De Hebron, Serv Cardiol, Barcelona, Spain; [Jesus Jimenez-Borreguero, Luis] Ctr Nacl Invest Cardiovasc, Madrid, Spain; [Jesus Jimenez-Borreguero, Luis] Hosp la Princesa, Madrid, Spain; [Campanero, Miguel R.] Univ Autonoma Madrid, CSIC, Inst Invest Biomed Alberto Sols, Dept Canc Biol, Madrid, Spain; [Miguel Redondo, Juan] Ctr Invest Biomed RED Enfermedades Cardiovasc CIB, Madrid, Spain</t>
  </si>
  <si>
    <t>Redondo, JM (reprint author), CNIC, Gene Regulat Cardiovasc Remodeling &amp; Inflammat Gr, Madrid, Spain.; Campanero, MR (reprint author), Univ Autonoma Madrid, CSIC, Inst Invest Biomed Alberto Sols, Dept Canc Biol, Madrid, Spain.; Redondo, JM (reprint author), Ctr Invest Biomed RED Enfermedades Cardiovasc CIB, Madrid, Spain.</t>
  </si>
  <si>
    <t>1078-8956</t>
  </si>
  <si>
    <t>Cardiovascular risk factors and oxidative stress in young people.</t>
  </si>
  <si>
    <t>Rodrigues-Diez, Raquel; Salaices, Mercedes</t>
  </si>
  <si>
    <t>Clinica e investigacion en arteriosclerosis : publicacion oficial de la Sociedad Espanola de Arteriosclerosis</t>
  </si>
  <si>
    <t>216-217</t>
  </si>
  <si>
    <t>Departamento de Farmacologia, Facultad de Medicina, Universidad Autonoma de Madrid, Instituto de Investigacion Hospital Universitario La Paz (IdiPAZ), CIBER de Enfermedades Cardiovasculares, Madrid, Espana.</t>
  </si>
  <si>
    <t>1578-1879</t>
  </si>
  <si>
    <t>Dominguez, H; Sanchez-Ferrer, CF</t>
  </si>
  <si>
    <t>The Role of Glycated Proteins on Cardiovascular Diabetic Complications New Findings</t>
  </si>
  <si>
    <t>[Dominguez, Helena] Univ Copenhagen, Dept Biomed Sci, Copenhagen, Denmark; [Dominguez, Helena] Univ Copenhagen, Bispebjerg Frederiksberg Hosp, Copenhagen, Denmark; [Dominguez, Helena] Univ Copenhagen, Cardiol Dept, Bispebjerg Frederiksberg Hosp, Copenhagen, Denmark; [Sanchez-Ferrer, Carlos F.] Univ Autonoma Madrid, Dept Pharmacol, Sch Med, Madrid, Spain; [Sanchez-Ferrer, Carlos F.] Hosp Univ La Paz, Inst Invest Sanitaria, Madrid, Spain</t>
  </si>
  <si>
    <t>Dominguez, H (reprint author), Univ Copenhagen, Dept Biomed Sci, Bispebjerg Frederiksberg Hosp, Panum Bldg,10-5 Blegdamsvej 3, DK-2200 Copenhagen N, Denmark.</t>
  </si>
  <si>
    <t>Peiro, C</t>
  </si>
  <si>
    <t>ADIPOCYTOKINES: NOVEL THERAPEUTIC TARGETS IN ENDOTHELIAL DYSFUNCTION AND VASCULAR INFLAMMATION?</t>
  </si>
  <si>
    <t>[Peiro, C.] Univ Autonoma Madrid, Dept Pharmacol, Madrid, Spain</t>
  </si>
  <si>
    <t>Romero, A; Villalobos, L; Hipolito, AS; Ramos, M; Cercas, E; Vallejo, S; Romacho, T; Carraro, R; Sanchez, C; Peiro, C</t>
  </si>
  <si>
    <t>THE ANGIOTENSIN-(1-7)/ MAS RECEPTOR AXIS COUNTERACT PRO-INFLAMMATORY SIGNALING IN HUMAN VASCULAR SMOOTH MUSCLE CELLS</t>
  </si>
  <si>
    <t>[Romero, A.; Villalobos, L.; San Hipolito, A.; Ramos, M.; Cercas, E.; Vallejo, S.; Romacho, T.; Carraro, R.; Sanchez, C.; Peiro, C.] Univ Autonoma Madrid, Dept Pharmacol, Madrid, Spain</t>
  </si>
  <si>
    <t>Ramos-Gonzalez, M; Vallejo, S; San Hipolito-Luengo, AS; Romero, A; Cercas, M; Valencia, I; Gomez-Cerezo, J; Peiro, C; Sanchez-Ferrer, CF</t>
  </si>
  <si>
    <t>VASCULAR DAMAGE INDUCED BY VISFATIN IN MICE INVOLVES NADPH OXIDASE ACTIVATION AND PROSTANOID RELEASE</t>
  </si>
  <si>
    <t>[Ramos-Gonzalez, M.; Vallejo, S.; San Hipolito-Luengo, A.; Romero, A.; Cercas, M.; Valencia, I; Peiro, C.; Sanchez-Ferrer, C. F.] Univ Autonoma Madrid, Dept Farmacol, Fac Med, Madrid, Spain; [Gomez-Cerezo, J.] Hosp Infanta Sofia, Dept Med Interna, Madrid, Spain</t>
  </si>
  <si>
    <t>San Hipolito-Luengo, A; Alcaide, A; Ramos-Gonzalez, M; Cercas, E; Vallejo, S; Romero, A; Talero, E; Sanchez-Ferrer, CF; Motilva, V; Peiro, C</t>
  </si>
  <si>
    <t>DUAL EFFECTS OF RESVERATROL ON CELL DEATH AND PROLIFERATION OF COLON CANCER CELLS</t>
  </si>
  <si>
    <t>[San Hipolito-Luengo, A.; Ramos-Gonzalez, M.; Cercas, E.; Vallejo, S.; Romero, A.; Sanchez-Ferrer, C. F.; Peiro, C.] Univ Autonoma Madrid, Dept Pharmacol, Madrid, Spain; [Alcaide, A.; Talero, E.; Motilva, V] Univ Seville, Dept Pharmacol, Seville, Spain</t>
  </si>
  <si>
    <t>Espinosa, C; Miguel, V; Vallejo, S; Sanchez, FJ; Sandoval, E; Blanco, E; Peiro, C; Sanchez-Ferrer, C; Lamas, S</t>
  </si>
  <si>
    <t>Role of Glutathione Biosynthesis in Endothelial Dysfunction and Fibrosis</t>
  </si>
  <si>
    <t>[Espinosa, Cristina; Miguel, Veronica; Sanchez, Francisco J.; Sandoval, Elena; Blanco, Eva; Lamas, Santiago] CBMSO, Madrid, Spain; [Vallejo, Susana; Peiro, Concha; Sanchez-Ferrer, Carlos] Univ Autonoma Madrid, Fac Med, Madrid, Spain</t>
  </si>
  <si>
    <t>S8</t>
  </si>
  <si>
    <t>Peiro, C; Lorenzo, O; Carraro, R; Sanchez-Ferrer, CF</t>
  </si>
  <si>
    <t>IL-1 beta Inhibition in Cardiovascular Complications Associated to Diabetes Mellitus</t>
  </si>
  <si>
    <t>FRONTIERS IN PHARMACOLOGY</t>
  </si>
  <si>
    <t>[Peiro, Concepcion; Sanchez-Ferrer, Carlos F.] Univ Autonoma Madrid, Sch Med, Dept Pharmacol, Madrid, Spain; [Peiro, Concepcion; Sanchez-Ferrer, Carlos F.] Inst Invest Sanitaria Hosp Univ La Paz IdiPAZ, Madrid, Spain; [Lorenzo, Oscar; Carraro, Raffaele] Univ Autonoma Madrid, Dept Med, Sch Med, Madrid, Spain; [Lorenzo, Oscar] Inst Invest Sanitaria Fdn Jimenez Diaz, Madrid, Spain; [Carraro, Raffaele] Hosp La Princesa, Serv Endocrinol, Madrid, Spain; [Carraro, Raffaele] Inst Invest Sanitaria Hosp La Princesa, Madrid, Spain</t>
  </si>
  <si>
    <t>Peiro, C; Sanchez-Ferrer, CF (reprint author), Univ Autonoma Madrid, Sch Med, Dept Pharmacol, Madrid, Spain.; Peiro, C; Sanchez-Ferrer, CF (reprint author), Inst Invest Sanitaria Hosp Univ La Paz IdiPAZ, Madrid, Spain.</t>
  </si>
  <si>
    <t>1663-9812</t>
  </si>
  <si>
    <t>Sobrino, A; Vallejo, S; Novella, S; Lazaro-Franco, M; Mompeon, A; Bueno-Beti, C; Walther, T; Sanchez-Ferrer, C; Peiro, C; Hermenegildo, C</t>
  </si>
  <si>
    <t>Mas receptor is involved in the estrogen-receptor induced nitric oxide-dependent vasorelaxation</t>
  </si>
  <si>
    <t>BIOCHEMICAL PHARMACOLOGY</t>
  </si>
  <si>
    <t>[Sobrino, Agua; Novella, Susana; Lazaro-Franco, Macarena; Mompeon, Ana; Bueno-Beti, Carlos; Hermenegildo, Carlos] Univ Valencia, Hosp Clin Valencia, INCLIVA Biomed Res Inst, E-46003 Valencia, Spain; [Sobrino, Agua; Novella, Susana; Lazaro-Franco, Macarena; Mompeon, Ana; Bueno-Beti, Carlos; Hermenegildo, Carlos] Univ Valencia, Dept Physiol, E-46003 Valencia, Spain; [Vallejo, Susana; Sanchez-Ferrer, Carlos; Peiro, Concepcion] Univ Autonoma Madrid, Dept Pharmacol, E-28049 Madrid, Spain; [Walther, Thomas] Univ Coll Cork, Sch Med, Dept Pharmacol &amp; Therapeut, Cork, Ireland; [Walther, Thomas] Univ Coll Cork, Sch Pharm, Cork, Ireland</t>
  </si>
  <si>
    <t>Hermenegildo, C (reprint author), Fac Med &amp; Odontol, Dept Physiol, Av Blasco Ibanez 15, E-46010 Valencia, Spain.</t>
  </si>
  <si>
    <t>0006-2952</t>
  </si>
  <si>
    <t>Zhenyukh, O; Civantos, E; Ruiz-Ortega, M; Sanchez, MS; Vazquez, C; Peiro, C; Egido, J; Mas, S</t>
  </si>
  <si>
    <t>High concentration of branched-chain amino acids promotes oxidative stress, inflammation and migration of human peripheral blood mononuclear cells via mTORC1 activation</t>
  </si>
  <si>
    <t>[Zhenyukh, Olha; Civantos, Esther; Ruiz-Ortega, Marta; Egido, Jesus; Mas, Sebastian] Univ Autonoma Madrid, Renal Vasc &amp; Diabet Res Lab, Inst Invest Sanitaria, Fdn Jimenez Diaz, E-28049 Madrid, Spain; [Soledad Sanchez, Maria] Spanish Biomed Res Ctr Diabet &amp; Associated Metab, Madrid, Spain; [Vazquez, Clotilde] Fdn Jimenez Diaz, Div Hematol, Madrid, Spain; [Peiro, Concepcion] Fdn Jimenez Diaz, Div Endocrinol, Madrid, Spain; Univ Autonoma Madrid, Dept Pharmacol, Fac Med, E-28049 Madrid, Spain</t>
  </si>
  <si>
    <t>Ruiz-Ortega, M (reprint author), Univ Autonoma Madrid, Renal Vasc &amp; Diabet Res Lab, Inst Invest Sanitaria, Fdn Jimenez Diaz, E-28049 Madrid, Spain.</t>
  </si>
  <si>
    <t>Peiro, C; Romacho, T; Azcutia, V; Villalobos, L; Fernandez, E; Bolanos, JP; Moncada, S; Sanchez-Ferrer, CF</t>
  </si>
  <si>
    <t>Inflammation, glucose, and vascular cell damage: the role of the pentose phosphate pathway (vol 15, 82, 2016)</t>
  </si>
  <si>
    <t>CARDIOVASCULAR DIABETOLOGY</t>
  </si>
  <si>
    <t>[Peiro, Concepcion; Romacho, Tania; Azcutia, Veronica; Villalobos, Laura; Sanchez-Ferrer, Carlos F.] Autonomous Univ Madrid, Fac Med, Dept Farmacol, Madrid 29029, Spain; [Moncada, Salvador] Univ Manchester, Manchester Canc Res Ctr, Inst Canc Sci, Wilmslow Rd, Manchester M20 4QL, Lancs, England; [Fernandez, Emilio; Bolanos, Juan P.] Univ Salamanca CSIC, Inst Biol Func &amp; Genom, Salamanca 37007, Spain; [Moncada, Salvador] UCL, Wolfson Inst Biomed Res, London WC1E 6BT, England; [Romacho, Tania] German Diabet Ctr, Paul Langerhans Grp, Integrat Physiol, Aufm Hennekamp 65, D-40225 Dusseldorf, Germany; [Azcutia, Veronica] Univ Michigan, Dept Pathol, Ann Arbor, MI 48109 USA</t>
  </si>
  <si>
    <t>Sanchez-Ferrer, CF (reprint author), Autonomous Univ Madrid, Fac Med, Dept Farmacol, Madrid 29029, Spain.; Moncada, S (reprint author), Univ Manchester, Manchester Canc Res Ctr, Inst Canc Sci, Wilmslow Rd, Manchester M20 4QL, Lancs, England.</t>
  </si>
  <si>
    <t>1475-2840</t>
  </si>
  <si>
    <t>Optimal cholesterol levels in patients in real-life. A systematic review.</t>
  </si>
  <si>
    <t>New recommendations of 2016 European Guidelines for the diagnosis and treatment of heart failure.</t>
  </si>
  <si>
    <t>New recommendations of 2016 European Guidelines on cardiovascular disease prevention.</t>
  </si>
  <si>
    <t>Importance of medication adherence.</t>
  </si>
  <si>
    <t>LDL-cholesterol targets arrive at the American guidelines.</t>
  </si>
  <si>
    <t>Cardiotoxicity. A reality that the primary care physician should be aware.</t>
  </si>
  <si>
    <t>Current management of stable ischemic heart disease.</t>
  </si>
  <si>
    <t>Revista espanola de cardiologia</t>
  </si>
  <si>
    <t>Influence of habitual chocolate consumption over the Mini-Mental State Examination in Spanish older adults</t>
  </si>
  <si>
    <t xml:space="preserve">Clinical nutrition </t>
  </si>
  <si>
    <t>Clinical nutrition</t>
  </si>
  <si>
    <t>journals of gerontology. Series A, Biological sciences and medical sciences</t>
  </si>
  <si>
    <t>Pulido, F; Ribera, E; Lagarde, M; Perez-Valero, I; Palacios, R; Iribarren, JA; Payeras, A; Domingo, P; Sanz, J; Cervero, M; Curran, A; Rodriguez-Gomez, FJ; Tellez, MJ; Ryan, P; Barrufet, P; Knobel, H; Rivero, A; Alejos, B; Yllescas, M; Arribas, JR</t>
  </si>
  <si>
    <t>Dual Therapy With Darunavir and Ritonavir Plus Lamivudine vs Triple Therapy With Darunavir and Ritonavir Plus Tenofovir Disoproxil Fumarate and Emtricitabine or Abacavir and Lamivudine for Maintenance of Human Immunodeficiency Virus Type 1 Viral Suppression: Randomized, Open-Label, Noninferiority DUAL-GESIDA 8014-RIS-EST45 Trial</t>
  </si>
  <si>
    <t>CLINICAL INFECTIOUS DISEASES</t>
  </si>
  <si>
    <t>[Pulido, Federico; Lagarde, Maria] UCM, Imas12, Hosp Univ Doce Octubre, Madrid, Spain; [Ribera, Esteban; Curran, Adrian] Hosp Univ Vall dHebron, Barcelona, Spain; [Perez-Valero, Ignacio; Arribas, Jose R.] Hosp La Paz, IdiPAZ, Madrid, Spain; [Palacios, Rosario] Hosp Clin Univ Virgen de la Victoria, IBIMA, Malaga, Spain; [Iribarren, Jose A.] Hosp Univ Donostia, Inst Invest BioDonostia, San Sebastian, Spain; [Payeras, Antoni] Hosp Son Llatzer, Palma De Mallorca, Spain; [Domingo, Pere] Hosp Santa Creu &amp; Sant Pau, Barcelona, Spain; [Sanz, Jose] Hosp Principe Asturias, Madrid, Spain; [Cervero, Miguel] Hosp Univ Severo Ochoa, Madrid, Spain; [Rodriguez-Gomez, Francisco J.] Hosp Infanta Elena, Huelva, Spain; [Tellez, Maria J.] Hosp Clin Madrid, Madrid, Spain; [Ryan, Pablo] Hosp Univ Infanta Leonor, Madrid, Spain; [Barrufet, Pilar] Hosp Mataro, Barcelona, Spain; [Knobel, Hernando] Hosp del Mar, Barcelona, Spain; [Rivero, Antonio] Hosp Univ Reina Sofia, IMIBIC, Cordoba, Spain; [Alejos, Belen] Ctr Nacl Epidemiol, Madrid, Spain; [Yllescas, Maria] Fdn SEIMC Gesida, Madrid, Spain</t>
  </si>
  <si>
    <t>Pulido, F (reprint author), Hosp Doce Octubre, Ctr Actividades Ambulatorias, Unidad VIH, 2a Planta Bloque D,Av Cordoba S-N, Madrid 28041, Spain.</t>
  </si>
  <si>
    <t>1058-4838</t>
  </si>
  <si>
    <t>DEC 15</t>
  </si>
  <si>
    <t>Stella-Ascariz, N; Arribas, JR; Paredes, R; Li, JZ</t>
  </si>
  <si>
    <t>The Role of HIV-1 Drug-Resistant Minority Variants in Treatment Failure</t>
  </si>
  <si>
    <t>JOURNAL OF INFECTIOUS DISEASES</t>
  </si>
  <si>
    <t>[Stella-Ascariz, Natalia] Hosp Univ La Paz IdiPAZ, Microbiol Serv, Madrid, Spain; [Ramon Arribas, Jose] Hosp Univ La Paz IdiPAZ, Internal Med Serv, HIV Unit, Madrid, Spain; [Paredes, Roger] Univ Autonoma Barcelona, Hosp Univ Germans Trias &amp; Pujol, HIV Unit, Badalona, Catalonia, Spain; [Paredes, Roger] Univ Autonoma Barcelona, Hosp Univ Germans Trias &amp; Pujol, irsiCaixa AIDS Res Inst, Badalona, Catalonia, Spain; [Paredes, Roger] Univ Vic UCC, Badalona, Catalonia, Spain; [Li, Jonathan Z.] Harvard Med Sch, Brigham &amp; Womens Hosp, Div Infect Dis, Boston, MA USA</t>
  </si>
  <si>
    <t>Li, JZ (reprint author), Harvard Med Sch, Brigham &amp; Womens Hosp, Sect Retroviral Therapeut, 65 Landsdowne St,Rm 421, Cambridge, MA 02139 USA.</t>
  </si>
  <si>
    <t>0022-1899</t>
  </si>
  <si>
    <t>1537-6613</t>
  </si>
  <si>
    <t>S847</t>
  </si>
  <si>
    <t>S850</t>
  </si>
  <si>
    <t>Sax, PE; Pozniak, A; Montes, ML; Koenig, E; DeJesus, E; Stellbrink, HJ; Antinori, A; Workowski, K; Slim, J; Reynes, J; Garner, W; Custodio, J; White, K; SenGupta, D; Cheng, A; Quirk, E</t>
  </si>
  <si>
    <t>Coformulated bictegravir, emtricitabine, and tenofovir alafenamide versus dolutegravir with emtricitabine and tenofovir alafenamide, for initial treatment of HIV-1 infection (GS-US-380-1490): a randomised, double-blind, multicentre, phase 3, non-inferiority trial</t>
  </si>
  <si>
    <t>[Sax, Paul E.] Brigham &amp; Womens Hosp, 75 Francis St, Boston, MA 02115 USA; [Pozniak, Anton] Chelsea &amp; Westminster Hosp NHS Fdn Trust, Imperial Coll, London, England; [Montes, M. Luisa] Hosp Univ La Paz, Madrid, Spain; [Koenig, Ellen] IDEV, Santo Domingo, Dominican Rep; [DeJesus, Edwin] Orlando Immunol Ctr, Orlando, FL USA; [Stellbrink, Hans-Juergen] ICH Study Ctr, Hamburg, Germany; [Antinori, Andrea] Natl Inst Infect Dis Lazzaro Spallanzani IRCCS, Clin Dept, Rome, Italy; [Workowski, Kimberly] Emory Univ, Dept Med, Atlanta, GA 30322 USA; [Slim, Jihad] St Michaels Hosp, Newark, NJ USA; [Reynes, Jacques] Montpellier Univ Hosp, Dept Infect Dis, Montpellier, France; [Custodio, Joseph; White, Kirsten; SenGupta, Devi; Cheng, Andrew; Quirk, Erin] Gilead Sci Inc, 353 Lakeside Dr, Foster City, CA 94404 USA</t>
  </si>
  <si>
    <t>SenGupta, D (reprint author), Gilead Sci Inc, 353 Lakeside Dr, Foster City, CA 94404 USA.</t>
  </si>
  <si>
    <t>Garcia-Bujalance, S; Gutierrez-Arroyo, A; De la Calle, F; Diaz-Menendez, M; Arribas, JR; Garcia-Rodriguez, J; Arsuaga, M</t>
  </si>
  <si>
    <t>Persistence and infectivity of Zika virus in semen after returning from endemic areas: Report of 5 cases</t>
  </si>
  <si>
    <t>JOURNAL OF CLINICAL VIROLOGY</t>
  </si>
  <si>
    <t>[Garcia-Bujalance, S.; Gutierrez-Arroyo, A.; Garcia-Rodriguez, J.] Hosp Univ La Paz H, Dept Microbiol &amp; Parasitol, IdiPAZ, Carlos 3, Madrid, Spain; [De la Calle, F.; Diaz-Menendez, M.; Arribas, Jose R.; Arsuaga, M.] Hosp Univ La Paz H, Dept Internal Med, IdiPAZ, Infect Dis Unit,Carlos 3, Madrid, Spain</t>
  </si>
  <si>
    <t>Garcia-Bujalance, S (reprint author), Hosp Univ La Paz H, Dept Microbiol &amp; Parasitol, IdiPAZ, Carlos 3, Madrid, Spain.</t>
  </si>
  <si>
    <t>1386-6532</t>
  </si>
  <si>
    <t>Lazarus, JV; Barton, SE; Bernardino, JI</t>
  </si>
  <si>
    <t>Taking the long-view in a personalised approach to HIV care</t>
  </si>
  <si>
    <t>LANCET HIV</t>
  </si>
  <si>
    <t>[Lazarus, Jeffrey V.] Univ Barcelona, Barcelona Inst Global Hlth ISGlobal, Hosp Clin, Barcelona, Spain; [Barton, Simon E.] Chelsea &amp; Westminster NHS Fdn Trust, London, England; [Barton, Simon E.] Imperial Coll London, London, England; [Bernardino, Jose I.] Hosp La Paz, Internal Med Dept, Infect Dis &amp; HIV Unit, Madrid, Spain</t>
  </si>
  <si>
    <t>Lazarus, JV (reprint author), Univ Barcelona, Barcelona Inst Global Hlth ISGlobal, Hosp Clin, Barcelona, Spain.</t>
  </si>
  <si>
    <t>2352-3018</t>
  </si>
  <si>
    <t>E483</t>
  </si>
  <si>
    <t>E485</t>
  </si>
  <si>
    <t>Abadia, M; Montes, M; Ponce, MD; Romero, M; Hernandez, T; Novo, J; Froilan, C; Gonzalo, N; Borocia, A; Garcia, A; Fernandez, R; Poza, J; Grau, PC; Erdozain, JC; Moreno, V; Valencia, E; Garcia-Samaniego, J; Martin-Carbonero, L; Gonzalez-Garcia, JJ; Olveira, A</t>
  </si>
  <si>
    <t>Management of hepatitis C-cirrhotic patients with basal large betablocked esophageal varices after sustained virological response</t>
  </si>
  <si>
    <t>HEPATOLOGY</t>
  </si>
  <si>
    <t>[Abadia, Marta; Romero, Miriam; Froilan, Consuelo; Gonzalo, Nerea; Garcia, Araceli; Fernandez, Ruben; Poza, Joaquin; Castillo Grau, Pilar; Erdozain, Jose C.; Garcia-Samaniego, Javier; Olveira, Antonio] Hosp La Paz, Gastroenterol, Madrid, Spain; [Montes, Marisa; Moreno, Victoria; Valencia, Eulalia; Martin-Carbonero, Luz; Gonzalez-Garcia, Juan J.] Hosp La Paz, Internal Med, Madrid, Spain; [Dolores Ponce, Maria; Hernandez, Teresa; Novo, Joan] Hosp La Paz, Radiol, Madrid, Spain; [Borobia, Alberto] Hosp La Paz, Clin Pharmacol, Madrid, Spain</t>
  </si>
  <si>
    <t>0270-9139</t>
  </si>
  <si>
    <t>247A</t>
  </si>
  <si>
    <t>Margolis, DA; Gonzalez-Garcia, J; Stellbrink, HJ; Eron, JJ; Yazdanpanah, Y; Podzamczer, D; Lutz, T; Angel, JB; Richmond, GJ; Clotet, B; Gutierrez, F; Sloan, L; St Clair, M; Murray, M; Ford, SL; Mrus, J; Patel, P; Crauwels, H; Griffith, SK; Sutton, KC; Dorey, D; Smith, KY; Williams, PE; Spreen, WR</t>
  </si>
  <si>
    <t>Long-acting intramuscular cabotegravir and rilpivirine in adults with HIV-1 infection (LATTE-2): 96-week results of a randomised, open-label, phase 2b, non-inferiority trial</t>
  </si>
  <si>
    <t>[Margolis, David A.; St Clair, Marty; Mrus, Joseph; Patel, Parul; Griffith, Sandy K.; Sutton, Kenneth C.; Smith, Kimberly Y.; Spreen, William R.] ViiV Healthcare, 5 Moore Dr, Res Triangle Pk, NC 27709 USA; [Gonzalez-Garcia, Juan] Hosp Univ La Paz IdiPAZ, Madrid, Spain; [Stellbrink, Hans-Juergen] ICH Hamburg, Hamburg, Germany; [Eron, Joseph J.] Univ N Carolina, Chapel Hill, NC USA; [Yazdanpanah, Yazdan] Hop Bichat Claude Bernard, Paris, France; [Podzamczer, Daniel] Hosp Univ Bellvitge, Barcelona, Spain; [Lutz, Thomas] Infektiologikum, Frankfurt, Germany; [Angel, Jonathan B.] Ottawa Hosp, Ottawa, ON, Canada; [Richmond, Gary J.] Broward Gen Med Ctr, Ft Lauderdale, FL USA; [Clotet, Bonaventura] UAB, Hosp Germans Trias &amp; Pujol, UVIC UCC, Badalona, Spain; [Gutierrez, Felix] Hosp Gen Elche, Alicante, Spain; [Gutierrez, Felix] Univ Miguel Hernandez, Alicante, Spain; [Sloan, Louis] North Texas Infect Dis Consultants, Dallas, TX USA; [Murray, Miranda] ViiV Healthcare, London, England; [Ford, Susan L.] GlaxoSmithKline, Res Triangle Pk, NC USA; [Crauwels, Herta; Williams, Peter E.] Janssen Res &amp; Dev, Beerse, Belgium; [Dorey, David] GlaxoSmithKline, Mississauga, ON, Canada</t>
  </si>
  <si>
    <t>Margolis, DA (reprint author), ViiV Healthcare, 5 Moore Dr, Res Triangle Pk, NC 27709 USA.</t>
  </si>
  <si>
    <t>Macias, J; Mancebo, M; Merino, D; Tellez, F; Montes-Ramirez, ML; Pulido, F; Rivero-Juarez, A; Raffo, M; Perez-Perez, M; Merchante, N; Cotarelo, M; Pineda, JA</t>
  </si>
  <si>
    <t>Changes in Liver Steatosis After Switching From Efavirenz to Raltegravir Among Human Immunodeficiency Virus-Infected Patients With Nonalcoholic Fatty Liver Disease</t>
  </si>
  <si>
    <t>[Macias, Juan; Mancebo, Maria; Merchante, Nicolas; Pineda, Juan A.] Hosp Univ Valme, Infect Dis &amp; Microbiol Unit, Avda Bellavista S-N, Seville 41014, Spain; [Merino, Dolores] Complejo Hosp Huelva, Infect Dis Unit, Huelva, Spain; [Tellez, Francisco] Hosp Univ Puerto Real, Inst Invest &amp; Innovac Ciencias Biomed Prov Cadiz, Infect Dis &amp; Microbiol Unit, Puerto Real, Spain; [Luisa Montes-Ramirez, M.] Hosp Univ La Paz, Infect Dis Unit, Madrid, Spain; [Pulido, Federico] Hosp Univ Doce Octubre, Infect Dis Unit, Madrid, Spain; [Rivero-Juarez, Antonio] Hosp Univ Reina Sofia, Inst Maimonides Invest Biomed Cordob, Cordoba, Spain; [Raffo, Miguel; Perez-Perez, Montserrat] Hosp La Linea, AGS Campo Gibraltar, Infect Dis &amp; Microbiol Unit, Cadiz, Spain; [Cotarelo, Manuel] Merck Sharp &amp; Dohme Ltd, Med Affairs Dept, Madrid, Spain</t>
  </si>
  <si>
    <t>Macias, J (reprint author), Hosp Univ Valme, Infect Dis &amp; Microbiol Unit, Avda Bellavista S-N, Seville 41014, Spain.</t>
  </si>
  <si>
    <t>Montejano, R; Stella-Ascariz, N; Monge, S; Bernardino, JI; Perez-Valero, I; Montes, ML; Valencia, E; Martin-Carbonero, L; Moreno, V; Gonzalez-Garcia, J; Arnalich, F; Mingorance, J; Berniches, LP; Perona, R; Arribas, JR</t>
  </si>
  <si>
    <t>Impact of Antiretroviral Treatment Containing Tenofovir Difumarate on the Telomere Length of Aviremic HIV-Infected Patients</t>
  </si>
  <si>
    <t>JAIDS-JOURNAL OF ACQUIRED IMMUNE DEFICIENCY SYNDROMES</t>
  </si>
  <si>
    <t>[Montejano, Rocio; Bernardino, Jose I.; Perez-Valero, Ignacio; Montes, Maria L.; Valencia, Eulalia; Martin-Carbonero, Luz; Moreno, Victoria; Gonzalez-Garcia, Juan; Arnalich, Francisco; Arribas, Jose R.] Hosp Univ La Paz IdiPAZ, Internal Med Serv, HIV Unit, Madrid, Spain; [Stella-Ascariz, Natalia; Mingorance, Jesus] Hosp Univ La Paz IdiPAZ, Microbiol Serv, Madrid, Spain; [Monge, Susana] Univ Alcala de Henares, CIBERESP, Madrid, Spain; [Pintado Berniches, Laura; Perona, Rosario] Inst Invest Biomed CSIC UAM IdiPAZ Biomarkers &amp; N, Madrid, Spain</t>
  </si>
  <si>
    <t>Arribas, JR (reprint author), Hosp La Paz, Consulta Med Interna 2, IdiPAZ, Paseo Castellana 261, Madrid 28046, Spain.</t>
  </si>
  <si>
    <t>1525-4135</t>
  </si>
  <si>
    <t>Rosado-Sanchez, I; Herrero-Fernandez, I; Alvarez-Rios, AI; Genebat, M; Abad-Carrillo, MA; Ruiz-Mateos, E; Pulido, F; Gonzalez-Garcia, J; Montero, M; Bernal-Morell, E; Vidal, F; Leal, M; Pacheco, YM</t>
  </si>
  <si>
    <t>A Lower Baseline CD4/CD8 T-Cell Ratio Is Independently Associated with Immunodiscordant Response to Antiretroviral Therapy in HIV-Infected Subjects</t>
  </si>
  <si>
    <t>ANTIMICROBIAL AGENTS AND CHEMOTHERAPY</t>
  </si>
  <si>
    <t>[Rosado-Sanchez, I.; Herrero-Fernandez, I.; Genebat, M.; Abad-Carrillo, M. A.; Ruiz-Mateos, E.; Leal, M.; Pacheco, Y. M.] Univ Seville, CSIC, Virgen del Rocio Univ Hospital, Lab Immunovirol,Inst Biomed Seville,IBiS, Seville, Spain; [Alvarez-Rios, A. I.] Univ Seville, CSIC, Virgen del Rocio Univ Hospital, Dept Clin Biochem, Seville, Spain; [Pulido, F.] Hosp Univ 12 Octubre, Infect Dis Unit, Madrid, Spain; [Gonzalez-Garcia, J.] Hosp Univ La Paz, IdiPAZ, Infect Dis Unit, Madrid, Spain; [Montero, M.] Polytech &amp; Univ Hosp La Fe, Infect Dis Unit, Valencia, Spain; [Bernal-Morell, E.] Hosp Gen Univ Reina Sofia, Infect Dis Unit, Murcia, Spain; [Vidal, F.] Univ Rovira &amp; Virgili, Hosp Univ Tarragona Joan 23, Dept Internal Med, Infect Dis &amp; HIV AIDS Unit, Tarragona, Spain</t>
  </si>
  <si>
    <t>Pacheco, YM (reprint author), Univ Seville, CSIC, Virgen del Rocio Univ Hospital, Lab Immunovirol,Inst Biomed Seville,IBiS, Seville, Spain.</t>
  </si>
  <si>
    <t>0066-4804</t>
  </si>
  <si>
    <t>e00605- 17</t>
  </si>
  <si>
    <t>Berenguer, J; Rodriguez-Castellano, E; Carrero, A; Von Wichmann, MA; Montero, M; Galindo, MJ; Mallolas, J; Crespo, M; Ellez, MJT; Quereda, C; Sanz, J; Barros, C; Tural, C; Santos, I; Pulido, F; Guardiola, JM; Rubio, R; Ortega, E; Montes, ML; Jusdado, JJ; Gaspar, G; Esteban, H; Bellon, JEM; Gonzalez-Garcia, J</t>
  </si>
  <si>
    <t>Eradication of Hepatitis C Virus and Non-Liver-Related Non-Acquired Immune Deficiency Syndrome-Related Events in Human Immunodeficiency Virus/Hepatitis C Virus Coinfection</t>
  </si>
  <si>
    <t>[Berenguer, Juan; Carrero, Ana; Bellon, Jose E. M.] Hosp Gen Univ Gregorio Maranon, Madrid, Spain; [Berenguer, Juan; Carrero, Ana; Bellon, Jose E. M.] IiSGM, Madrid, Spain; [Rodriguez-Castellano, Elena; Montes, Maria L.; Gonzalez-Garcia, Juan] Hosp Univ La Paz, Madrid, Spain; [Von Wichmann, Miguel A.] Hosp Donostia, San Sebastian, Spain; [Montero, Marta] Hosp Univ La Fe, Valencia, Spain; [Galindo, Maria J.] Hosp Clin Univ, Valencia, Spain; [Mallolas, Josep] Hosp Clin Barcelona, Barcelona, Spain; [Crespo, Manuel] Univ Vigo, Complexo Hosp, Vigo, Spain; [Ellez, Maria J. T.] Hosp Clin San Carlos, Madrid, Spain; [Quereda, Carmen] Hosp Univ Ramon &amp; Cajal, Madrid, Spain; [Sanz, Jose] Hosp Univ Principe Asturias, Alcal Henares, Spain; [Barros, Carlos] Hosp Univ Mostoles, Mostoles, Spain; [Tural, Cristina] Hosp Badalona Germans Trias &amp; Pujol, Badalona, Spain; [Santos, Ignacio] Hosp Univ La Princesa, Madrid, Spain; [Pulido, Federico; Rubio, Rafael] Hosp Univ 12 Octubre Imas12, Madrid, Spain; [Guardiola, Josep M.] Hosp Santa Creu &amp; Sant Pau, Barcelona, Spain; [Ortega, Enrique] Hosp Gen Univ, Valencia, Spain; [Jusdado, Juan J.] Hosp Univ Severo Ochoa, Leganes, Spain; [Gaspar, Gabriel] Hosp Univ Getafe, Getafe, Spain; [Esteban, Herminia] Fdn SEIMC GESIDA, Madrid, Spain</t>
  </si>
  <si>
    <t>Berenguer, J (reprint author), Hosp Gen Univ Gregorio Maranon, Infect Dis Unit, Doctor Esquerdo 46, Madrid 28007, Spain.</t>
  </si>
  <si>
    <t>Negredo, A; de la Calle-Prieto, F; Palencia-Herrejon, E; Mora-Rillo, M; Astray-Mochales, J; Sanchez-Seco, MP; Lopez, EB; Menarguez, J; Fernandez-Cruz, A; Sanchez-Artola, B; Keough-Delgado, E; de Arellano, ER; Lasala, F; Milla, J; Fraile, JL; Gavin, MO; de la Gandara, AM; Perez, LL; Diaz-Diaz, D; Lopez-Garcia, MA; Delgado-Jimenez, P; Martin-Quiros, A; Trigo, E; Figueira, JC; Manzanares, J; Rodriguez-Baena, E; Garcia-Comas, L; Rodriguez-Fraga, O; Garcia-Arenzana, N; Fernandez-Diaz, MV; Cornejo, VM; Emmerich, P; Schmidt-Chanasit, J; Arribas, JR</t>
  </si>
  <si>
    <t>Autochthonous Crimean-Congo Hemorrhagic Fever in Spain</t>
  </si>
  <si>
    <t>NEW ENGLAND JOURNAL OF MEDICINE</t>
  </si>
  <si>
    <t>[Negredo, A.; Sanchez-Seco, M. P.; Ramirez de Arellano, E.; Lasala, F.] Inst Salud Carlos III, Ctr Nacl Microbiol, Arbovirus &amp; Imported Viral Dis Unit, Madrid, Spain; [Negredo, A.; Sanchez-Seco, M. P.; Ramirez de Arellano, E.; Lasala, F.] Red Invest Colaborativa Enfermedades Trop, Madrid, Spain; [de la Calle-Prieto, F.; Mora-Rillo, M.; Martin-Quiros, A.; Trigo, E.; Figueira, J. C.; Manzanares, J.; Rodriguez-Fraga, O.; Cornejo, V. M.; Arribas, J. R.] La Paz Univ Hosp, High Level Isolat Unit, Madrid, Spain; [Garcia-Arenzana, N.] La Paz Univ Hosp, Dept Prevent Med, Madrid, Spain; [Fernandez-Diaz, M. V.] La Paz Univ Hosp, Dept Occupat Hlth, Madrid, Spain; [Palencia-Herrejon, E.; Martinez de la Gandara, A.; Lopez Perez, L.; Diaz-Diaz, D.; Lopez-Garcia, M. A.] Infanta Leonor Univ Hosp, Intens Care Unit, Madrid, Spain; [Palencia-Herrejon, E.; Sanchez-Artola, B.] Infanta Leonor Univ Hosp, Dept Internal Med, Madrid, Spain; [Fraile, J. L.] Infanta Leonor Univ Hosp, Dept Emergency, Madrid, Spain; [Delgado-Jimenez, P.] Infanta Leonor Univ Hosp, Dept Occupat Hlth, Madrid, Spain; [Astray-Mochales, J.; Ordobas Gavin, M.; Rodriguez-Baena, E.; Garcia-Comas, L.] Autonomous Community Madrid, Epidemiol Area, Madrid, Spain; [Bermejo Lopez, E.; Keough-Delgado, E.] Gregorio Maranon Univ Gen Hosp, Intens Care Unit, Madrid, Spain; [Menarguez, J.; Milla, J.] Gregorio Maranon Univ Gen Hosp, Dept Pathol, Madrid, Spain; [Fernandez-Cruz, A.] Gregorio Maranon Univ Gen Hosp, Dept Clin Microbiol &amp; Infect Dis, Madrid, Spain; [Menarguez, J.; Fernandez-Cruz, A.; Milla, J.] Univ Complutense Madrid, Inst Invest Sanitaria Gregorio Maranon, Madrid, Spain; [Emmerich, P.; Schmidt-Chanasit, J.] World Hlth Org, Collaborating Ctr Arbovirus &amp; Hemorrhag Fever Ref, Bernhard Nocht Inst Trop Med, Hamburg, Germany</t>
  </si>
  <si>
    <t>Arribas, JR (reprint author), Hosp Univ La Paz, Idipaz, High Level Isolat Unit, Castellana 261, Madrid 28046, Spain.</t>
  </si>
  <si>
    <t>0028-4793</t>
  </si>
  <si>
    <t>Eron, J; Margolis, D; Gonzalez-Garcia, J; Stellbrink, HJ; Yazdanpanah, Y; Podzamczer, D; Lutz, T; Angel, JB; Richmond, GJ; Clotet, B; Gutierrez, F; Sloan, L; Sutton, KC; Dorey, D; Smith, KY; Williams, PE; Spreen, WR</t>
  </si>
  <si>
    <t>Safety and efficacy of long-acting CAB and RPV as two drug IM maintenance therapy: LATTE-2 week 96 results</t>
  </si>
  <si>
    <t>JOURNAL OF THE INTERNATIONAL AIDS SOCIETY</t>
  </si>
  <si>
    <t>[Eron, J.] Univ North Carolina Chapel Hill, Div Infect Dis, Chapel Hill, NC USA; [Margolis, D.; Sutton, K. C.; Smith, K. Y.; Spreen, W. R.] ViiV Healthcare, Res Triangle Pk, NC USA; [Gonzalez-Garcia, J.] Hosp Univ La Paz, IdiPAZ, Madrid, Spain; [Stellbrink, H-J] ICH Hamburg, Hamburg, Germany; [Yazdanpanah, Y.] Hop Bichat Claude Bernard, Paris, France; [Podzamczer, D.] Ciudad Sanitaria Univ Bellvitge, Barcelona, Spain; [Lutz, T.] Infektiologikum, Frankfurt, Germany; [Angel, J. B.] Ottawa Hosp, Ottawa, ON, Canada; [Richmond, G. J.] Broward Gen Med Ctr, Ft Lauderdale, FL USA; [Clotet, B.] UAB, UVIC UCC, Hosp Germans Trias &amp; Pujol, Badalona, Spain; [Gutierrez, F.] Hosp Gen Elche, Alicante, Spain; [Gutierrez, F.] Univ Miguel Hernandez, Alicante, Spain; [Sloan, L.] North Texas Infect Dis Consultants, Dallas, TX USA; [Dorey, D.] GlaxoSmithKline, Mississauga, ON, Canada; [Williams, P. E.] Janssen Res &amp; Dev, Beerse, Belgium</t>
  </si>
  <si>
    <t>1758-2652</t>
  </si>
  <si>
    <t>McComsey, G; Gonzalez-Garcia, J; Lupo, S; De Wet, J; Parks, D; Kahl, L; Wynne, B; Gartland, M; Angelis, K; Cupo, M; Vandermeulen, K; Aboud, M</t>
  </si>
  <si>
    <t>Sub-study 202094 of SWORD 1 &amp; SWORD 2: switch from TDF containing regimen to DTG plus RPV improves bone mineral density and bone turnover markers over 48 weeks</t>
  </si>
  <si>
    <t>[McComsey, G.] Case Western Reserve Univ, UH Clin Res Ctr, Cleveland, OH 44106 USA; [Gonzalez-Garcia, J.] Hosp Univ La Paz, IdiPAZ, Madrid, Spain; [Lupo, S.] Inst Centralizado Asistencia Invest Clin Integral, CAICI, Santa Fe, NM, Argentina; [De Wet, J.] Spectrum Hlth, Vancouver, BC, Canada; [Parks, D.] Southampton Clin Res Grp, St Louis, MO USA; [Kahl, L.; Aboud, M.] ViiV Healthcare, Brentford, England; [Wynne, B.] ViiV Healthcare, Collegeville, PA USA; [Gartland, M.] ViiV Healthcare, Res Triangle Pk, NC USA; [Angelis, K.] GlaxoSmithKline, Uxbridge, Middx, England; [Cupo, M.] GlaxoSmithKline, Collegeville, PA USA; [Vandermeulen, K.] Janssen, Beerse, Belgium</t>
  </si>
  <si>
    <t>Halperin, SA; Arribas, JR; Rupp, R; Andrews, CP; Chu, L; Das, R; Simon, JK; Onorato, MT; Liu, K; Martin, J; Helmond, FA</t>
  </si>
  <si>
    <t>Six-Month Safety Data of Recombinant Vesicular Stomatitis Virus-Zaire Ebola Virus Envelope Glycoprotein Vaccine in a Phase 3 Double-Blind, Placebo-Controlled Randomized Study in Healthy Adults</t>
  </si>
  <si>
    <t>[Halperin, Scott A.] Dalhousie Univ, IWK Hlth Ctr, Canadian Ctr Vaccinol, Halifax, NS, Canada; [Halperin, Scott A.] Nova Scotia Hlth Author, Halifax, NS, Canada; [Arribas, Jose R.] Hosp Univ La Paz, IdiPAZ, Madrid, Spain; [Rupp, Richard] Univ Texas Med Branch, Galveston, TX 77555 USA; [Andrews, Charles P.] Diagnost Res Grp, San Antonio, TX USA; [Chu, Laurence] Benchmark Res, Austin, TX USA; [Das, Rituparna; Simon, Jakub K.; Onorato, Matthew T.; Liu, Kenneth; Martin, Jason; Helmond, Frans A.] Merck &amp; Co Inc, Kenilworth, NJ USA</t>
  </si>
  <si>
    <t>Helmond, FA (reprint author), Merck &amp; Co Inc, 2000 Galloping Hill Rd,RY34,A470, Kenilworth, NJ 07033 USA.</t>
  </si>
  <si>
    <t>Moreno, S; Antela, A; Garcia, F; del Amo, J; Boix, V; Coll, P; Fortuny, C; Sirvent, JLG; Gutierrez, F; Iribarren, JA; Llibre, JM; de Quiros, JCLB; Losa, JE; Lozano, A; Meulbroek, M; Olalla, J; Pujol, F; Pulido, F; Casal, MC; Garcia, JG; Aldeguer, JL; Molina, JAP; Palter, DP; Roman, AR</t>
  </si>
  <si>
    <t>Executive summary: Pre-exposure prophylaxis for prevention of HIV infection in adults in Spain: July 2016</t>
  </si>
  <si>
    <t>ENFERMEDADES INFECCIOSAS Y MICROBIOLOGIA CLINICA</t>
  </si>
  <si>
    <t>[Antela, Antonio] Hosp Clin Univ, Santiago De Compostela, Spain; [Garcia, Felipe] Hosp Univ Ramon y Cajal, IRYCIS, Hosp Clin, Barcelona, Spain; [Moreno, Santiago; Perez Molina, Jose A.] Hosp Univ Ramon y Cajal, Madrid, Spain; [del Amo, Julia] Inst Salud Carlos III, Madrid, Spain; [Boix, Vicente] Hosp Gen Univ, Alicante, Spain; [Coll, Pep] Hosp Badalona Germans Trias &amp; Pujol, IrsiCaixa, Barcelona, Spain; [Fortuny, Claudia] Hosp St Joan de Deu, Barcelona, Spain; [Gomez Sirvent, Juan L.] Hosp Univ, Tenerife, Spain; [Gutierrez, Felix] Hosp Gen Univ Elche, Alicante, Spain; [Iribarren, Jose A.] Hosp Univ Donostia, San Sebastian, Spain; [Llibre, Josep M.] Hosp Badalona Germans Trias &amp; Pujol, Barcelona, Spain; [Bernaldo de Quiros, Juan C. Lopez] Hosp Univ Gregorio Maranon, Madrid, Spain; [Emilio Losa, Juan] Hosp Univ Fdn Alcorcon, Madrid, Spain; [Lozano, Ana] Hosp Poniente, El Ejido, Almeria, Spain; [Meulbroek, Michael; Pujol, Ferran] BCN Checkpoint, Barcelona, Spain; [Olalla, Julian] Hosp Costa Sol, Malaga, Spain; [Pulido, Federico] Hosp Univ 12 Octubre, Madrid, Spain; [Crespo Casal, Manuel] Complexo Hosp Univ Vigo CHUVI, Pontevedra, Spain; [Gonzalez Garcia, Juan] Hosp Univ La Paz, Madrid, Spain; [Lopez Aldeguer, Jose] Hosp Univ La Fe, Valencia, Spain; [Podzamczer Palter, Daniel] Hosp Univ Bellvitge, Barcelona, Spain; [Rivero Roman, Antonio] Hosp Univ Reina Sofia, Cordoba, Spain</t>
  </si>
  <si>
    <t>Moreno, S (reprint author), Hosp Univ Ramon y Cajal, Madrid, Spain.</t>
  </si>
  <si>
    <t>0213-005X</t>
  </si>
  <si>
    <t>1578-1852</t>
  </si>
  <si>
    <t>JUN-JUL</t>
  </si>
  <si>
    <t>Montes, ML; Olveira, A; Ahumada, A; Aldamiz, T; Garcia-Samaniego, J; Clemente, A; Berenguer, J; Gonzalez-Garcia, J; Martin-Carbonero, L</t>
  </si>
  <si>
    <t>Similar effectiveness of direct-acting antiviral against hepatitis C virus in patients with and without HIV infection</t>
  </si>
  <si>
    <t>AIDS</t>
  </si>
  <si>
    <t>[Luisa Montes, Maria; Gonzalez-Garcia, Juan; Martin-Carbonero, Luz] Hosp Univ La Paz, IdiPaz, Serv Med Interna, Unidad VIH, Madrid, Spain; [Olveira, Antonio; Garcia-Samaniego, Javier] Hosp Univ La Paz, CIBERehd, Serv Digest, Unidad Hepatol, Madrid, Spain; [Ahumada, Adriana; Clemente, Ana] Hosp Gen Univ Gregorio Maranon, CIBERehd, Serv Digest, Unidad Hepatol, Madrid, Spain; [Aldamiz, Teresa; Berenguer, Juan] Hosp Gen Univ Gregorio Maranon, Inst Invest Sanitaria Gregorio Maranon ISGM, Serv Enfermedades Infecciosas, Unidad VIH, Madrid, Spain</t>
  </si>
  <si>
    <t>Montes, ML (reprint author), Hosp Univ La Paz, Consulta Med Interna 2, Paseo Castellana 261, E-28046 Madrid, Spain.</t>
  </si>
  <si>
    <t>0269-9370</t>
  </si>
  <si>
    <t>Arribas, JR; Thompson, M; Sax, PE; Haas, B; McDonald, C; Wohl, DA; DeJesus, E; Clarke, AE; Guo, S; Wang, H; Callebaut, C; Plummer, A; Cheng, A; Das, M; McCallister, S</t>
  </si>
  <si>
    <t>Randomized, Double-Blind Comparison of Tenofovir Alafenamide (TAF) vs Tenofovir Disoproxil Fumarate (TDF), Each Coformulated With Elvitegravir, Cobicistat, and Emtricitabine (E/C/F) for Initial HIV-1 Treatment: Week 144 Results</t>
  </si>
  <si>
    <t>[Arribas, Jose R.] Hosp Univ La Paz, Internal Med Serv, Infect Dis Unit, Madrid, Spain; [Thompson, Melanie] AIDS Res Consortium Atlanta, Atlanta, GA USA; [Sax, Paul E.] Brigham &amp; Womens Hosp, Div Infect Dis, 75 Francis St, Boston, MA 02115 USA; [Haas, Bernhard] Gen Hosp Graz West, Internal Med, Graz, Austria; [McDonald, Cheryl] Tarrant Cty Infect Dis Associates, Ft Worth, TX USA; [Wohl, David A.] UNC Sch Med, Div Infect Dis, Chapel Hill, NC USA; [DeJesus, Edwin] Orlando Immunol Ctr, Orlando, FL USA; [Clarke, Amanda E.] Brighton &amp; Sussex Univ Hosp NHS Trust, Royal Sussex Cty Hosp, Claude Nicol Ctr, Brighton, E Sussex, England; [Guo, Susan; Wang, Hui; Callebaut, Christian; Plummer, Andrew; Cheng, Andrew; Das, Moupali; McCallister, Scott] Gilead Sci Inc, Dept Biometr, 353 Lakeside Dr, Foster City, CA 94404 USA; [Guo, Susan; Wang, Hui; Callebaut, Christian; Plummer, Andrew; Cheng, Andrew; Das, Moupali; McCallister, Scott] Gilead Sci Inc, Dept Virol, 353 Lakeside Dr, Foster City, CA 94404 USA; [Guo, Susan; Wang, Hui; Callebaut, Christian; Plummer, Andrew; Cheng, Andrew; Das, Moupali; McCallister, Scott] Gilead Sci Inc, Dept Clin Operat, 353 Lakeside Dr, Foster City, CA 94404 USA; [Guo, Susan; Wang, Hui; Callebaut, Christian; Plummer, Andrew; Cheng, Andrew; Das, Moupali; McCallister, Scott] Gilead Sci Inc, Dept HIV Clin Res, 353 Lakeside Dr, Foster City, CA 94404 USA</t>
  </si>
  <si>
    <t>Arribas, JR (reprint author), Hosp La Paz, Infect Dis Unit, Internal Med Serv, IdiPAZ, Castellana 261, Madrid 28046, Spain.</t>
  </si>
  <si>
    <t>Baker, JV; Sharma, S; Achhra, AC; Bernardino, JI; Bogner, JR; Duprez, D; Emery, S; Gazzard, B; Gordin, J; Grandits, G; Phillips, AN; Schwarze, S; Soliman, EZ; Spector, SA; Tambussi, G; Lundgren, J</t>
  </si>
  <si>
    <t>Changes in Cardiovascular Disease Risk Factors With Immediate Versus Deferred Antiretroviral Therapy Initiation Among HIV-Positive Participants in the START (Strategic Timing of Antiretroviral Treatment) Trial</t>
  </si>
  <si>
    <t>JOURNAL OF THE AMERICAN HEART ASSOCIATION</t>
  </si>
  <si>
    <t>[Baker, Jason V.; Duprez, Daniel] Univ Minnesota, Dept Med, Box 736 UMHC, Minneapolis, MN 55455 USA; [Sharma, Shweta; Grandits, Greg] Univ Minnesota, Sch Publ Hlth, Div Biostat, Minneapolis, MN 55455 USA; [Baker, Jason V.] Hennepin Cty Med Ctr, Div Infect Dis, Minneapolis, MN 55415 USA; [Achhra, Amit C.; Emery, Sean] Univ New South Wales, Kirby Inst, Sydney, NSW, Australia; [Ignacio Bernardino, Jose] Hosp La Paz, IdiPAZ, Dept Med, Madrid, Spain; [Bogner, Johannes R.] Univ Hosp Munich, Div Infect, MedIV, Munich, Germany; [Gazzard, Brian] Chelsea &amp; Westminster Hosp, London, England; [Gordin, Jonathan] Univ Calif Los Angeles, David Geffen Sch Med, Div Cardiol, Los Angeles, CA 90095 USA; [Phillips, Andrew N.] UCL, HIV Epidemiol &amp; Biostat Grp, London, England; [Schwarze, Siegfried] European AIDS Treatment Grp, Berlin, Germany; [Soliman, Elsayed Z.] Wake Forest Sch Med, Epidemiol Cardiol Res Ctr, Winston Salem, NC USA; [Spector, Stephen A.] Univ Calif San Diego, Div Pediat Infect Dis, San Diego, CA 92103 USA; [Spector, Stephen A.] Rady Childrens Hosp, San Diego, CA USA; [Tambussi, Giuseppe] Ist Sci San Raffaele, Milan, Italy; [Lundgren, Jens] Univ Copenhagen, Rigshosp, Dept Infect Dis, CHIP, Copenhagen, Denmark</t>
  </si>
  <si>
    <t>Baker, JV (reprint author), 701 Pk Ave,MC G5, Minneapolis, MN 55417 USA.</t>
  </si>
  <si>
    <t>2047-9980</t>
  </si>
  <si>
    <t>e004987</t>
  </si>
  <si>
    <t>Lopez, MNM; Soto, CI; Gomez, RF; Ladreda, AA; De Antonio, IP; Salicio, ER; Moreno, M; Bernardino, JI; Blanco, JJR; Martinez, GG</t>
  </si>
  <si>
    <t>High prevalence of subclinical right ventricle cardiomyopathy among patients infected with human immunodeficiency virus on highly active antiretroviral therapy</t>
  </si>
  <si>
    <t>[Montoro Lopez, M. N.; Florez Gomez, R.; Alonso Ladreda, A.; Ponz De Antonio, I.; Refoyo Salicio, E.; Moreno, M.] Univ Hosp La Paz, Dept Cardiol, Madrid, Spain; [Soto, C. I.; Bernardino, J. I.; Rios Blanco, J. J.] Univ Hosp La Paz, Internal Med, Madrid, Spain; [Guzman Martinez, G.] Natl Ctr Cardiovasc Res CNIC, Madrid, Spain</t>
  </si>
  <si>
    <t>Lopez, MMDLNM; Soto, CI; Gomez, RF; Ladreda, AA; De Antonio, IP; Bernardino, JI; Salicio, ER; Blanco, JJR; Moreno, M; Martinez, GG</t>
  </si>
  <si>
    <t>Subclinical functional and structural cardiomyopathy among patients infected with human immunodeficiency virus in the era of highly active antiretroviral therapy</t>
  </si>
  <si>
    <t>[Maria De las Nieves Montoro Lopez, M.; Florez Gomez, R.; Alonso Ladreda, A.; Ponz De Antonio, I.; Refoyo Salicio, E.; Moreno, M.] Univ Hosp La Paz, Dept Cardiol, Madrid, Spain; [Soto, C. I.; Bernardino, J. I.; Rios Blanco, J. J.] Univ Hosp La Paz, Internal Med, Madrid, Spain; [Guzman Martinez, G.] Natl Ctr Cardiovasc Res CNIC, Madrid, Spain</t>
  </si>
  <si>
    <t>Sobrino-Jimenez, C; Jimenez-Nacher, I; Moreno-Ramos, F; Gonzalez-Fernandez, MA; Freire-Gonzalez, M; Gonzalez-Garcia, J; Herrero-Ambrosio, A</t>
  </si>
  <si>
    <t>Analysis of antiretroviral therapy modification in routine clinical practice in the management of HIV infection</t>
  </si>
  <si>
    <t>EUROPEAN JOURNAL OF HOSPITAL PHARMACY-SCIENCE AND PRACTICE</t>
  </si>
  <si>
    <t>[Sobrino-Jimenez, Carmen; Jimenez-Nacher, Inmaculada; Moreno-Ramos, Francisco; Angeles Gonzalez-Fernandez, Maria; Freire-Gonzalez, Mercedes; Herrero-Ambrosio, Alicia] La Paz Univ Hosp, Dept Pharm, Madrid, Spain; [Gonzalez-Garcia, Juan] La Paz Univ Hosp, Anal antiretroviral therapy modificat routine cli, Madrid, Spain</t>
  </si>
  <si>
    <t>Sobrino-Jimenez, C (reprint author), Hosp La Paz, La Paz Univ Hosp, Dept Pharm, Paseo Castellana 261, Madrid 28046, Spain.</t>
  </si>
  <si>
    <t>2047-9956</t>
  </si>
  <si>
    <t>Alsina, M; Martin-Ancel, A; Alarcon-Allen, A; Arca, G; Gaya, F; Garcia-Alix, A</t>
  </si>
  <si>
    <t>The Severity of Hypoxic-Ischemic Encephalopathy Correlates With Multiple Organ Dysfunction in the Hypothermia Era</t>
  </si>
  <si>
    <t>PEDIATRIC CRITICAL CARE MEDICINE</t>
  </si>
  <si>
    <t>[Alsina, Miguel; Martin-Ancel, Ana; Garcia-Alix, Alfredo] Univ Barcelona, Hosp St Joan de Deu, Inst Recerca Pediat, Div Neonatol,Dept Pediat, Passeig St Joan de Deu 2, Barcelona 08950, Spain; [Alarcon-Allen, Ana] Oxford Univ Hosp NHS Fdn Trust, Neonatal Unit, Dept Pediat, Oxford, England; [Alarcon-Allen, Ana] Univ Barcelona, Hosp St Joan de Deu, Inst Recerca Pediat, Dept Neonatol, Barcelona, Spain; [Arca, Gemma] Univ Barcelona, Clin Maternitat Hosp, Div Neonatol, Barcelona, Spain; [Gaya, Francisco] La Paz Univ Hosp, Bioestadist Unit, Madrid, Spain</t>
  </si>
  <si>
    <t>Alsina, M (reprint author), Univ Barcelona, Hosp St Joan de Deu, Inst Recerca Pediat, Div Neonatol,Dept Pediat, Passeig St Joan de Deu 2, Barcelona 08950, Spain.</t>
  </si>
  <si>
    <t>1529-7535</t>
  </si>
  <si>
    <t>Rivero, A; Perez-Molina, JA; Blasco, AJ; Arribas, JR; Crespo, M; Domingo, P; Estrada, V; Iribarren, JA; Knobel, H; Lazaro, P; Lopez-Aldeguer, J; Lozano, F; Moreno, S; Palacios, R; Pineda, JA; Pulido, F; Rubio, R; de la Torre, J; Tuset, M; Gatell, JM</t>
  </si>
  <si>
    <t>Costs and cost-efficacy analysis of the 2016 GESIDA/Spanish AIDS National Plan recommended guidelines for initial antiretroviral therapy in HIV-infected adults</t>
  </si>
  <si>
    <t>[Rivero, Antonio] Univ Cordoba, Inst Maimonides Invest Biomed Cordoba IMIBIC, Hosp Univ Reina Sofia, Unidad Gest Clin Enfermedades Infecciosas, Cordoba, Spain; [Antonio Perez-Molina, Jose] Hosp Univ Ramon &amp; Cajal, Serv Enfermedades Infecciosas, IRYCIS, Madrid, Spain; [Ramon Arribas, Jose] Hosp Univ La Paz, Serv Med Interne, Unidad VIH, IdiPAZ, Madrid, Spain; [Crespo, Manuel] Vail dHebron Inst Res VHIR, Hosp Univ Vall dHebron, Barcelona, Spain; [Domingo, Pere] Univ Lleida, Inst Recerca Biomed IRB Lleida, Hosp Univ Arnau Vilanova &amp; Santa Maria, Lieida, Spain; [Estrada, Vicente] Hosp Clin San Carlos, IdISSC, Madrid, Spain; [Estrada, Vicente] Univ Complutense, Madrid, Spain; [Antonio Iribarren, Jose] Hosp Univ Donostia, Serv Enfermedades Infecciosas, San Sebastian, Spain; [Knobel, Hernando] Hosp del Mar, Serv Enfermedades Infecciosas, Barcelona, Spain; [Lopez-Aldeguer, Jose] Hosp Univ La Fe, Serv Med Interna, Valencia, Spain; [Lopez-Aldeguer, Jose] Hosp Univ La Fe, Unidad Enfermedades Infecciosas, Valencia, Spain; [Lozano, Fernando; Antonio Pineda, Juan] Hosp Univ Valme, Unidad Clin Enfermedades Infecciosas &amp; Microbiol, Seville, Spain; [Moreno, Santiago] Univ Alcala de Henares, Hosp Raman &amp; Cajal, Serv Enfermedades Infecciosas, Inst Invest Sanitaria Ramon &amp; Cajal IRYCIS, Madrid, Spain; [Palacios, Rosario] Hosp Virgen de la Victoria, Unidad Enfermedades Infecciosas, Malaga, Spain; [Pulido, Federico; Rubio, Rafael] Hosp Univ 12 Octubre, Unidad VIH, I 12, Madrid, Spain; [de la Torre, Javier] Hosp Costa Sol, Unidad Med Interna, Grp Enfermedades Infecciosas, Malaga, Spain; [Tuset, Montserrat] Hosp Clin Barcelona, Serv Farm, Barcelona, Spain; [Gatell, Josep M.] Univ Barcelona, Hosp Clin IDIBAPS, Serv Enfermedades Infecciosas, Barcelona, Spain</t>
  </si>
  <si>
    <t>Valencia-Ortega, ME; Garcia-Bujalance, S; Gonzalez-Garcia, J</t>
  </si>
  <si>
    <t>Hepatitis with a multiple etiology in HIV-positive men who have sexual relations with other men</t>
  </si>
  <si>
    <t>REVISTA ESPANOLA DE ENFERMEDADES DIGESTIVAS</t>
  </si>
  <si>
    <t>[Eulalia Valencia-Ortega, Ma; Gonzalez-Garcia, Juan] Hosp Univ La Paz, IdiPaz, Dept Internal Med, Unit HIV, Madrid, Spain; [Garcia-Bujalance, Silvia] Hosp Univ La Paz, IdiPaz, Dept Microbiol &amp; Parasitol, Madrid, Spain</t>
  </si>
  <si>
    <t>Valencia-Ortega, ME (reprint author), Hosp Univ La Paz, IdiPaz, Dept Internal Med, Unit HIV, Madrid, Spain.</t>
  </si>
  <si>
    <t>1130-0108</t>
  </si>
  <si>
    <t>Arribas, JR; DeJesus, E; van Lunzen, J; Zurawski, C; Doroana, M; Towner, W; Lazzarin, A; Nelson, M; McColl, D; Andreatta, K; Swamy, R; Szwarcberg, J; Nguyen, T</t>
  </si>
  <si>
    <t>Simplification to single-tablet regimen of elvitegravir, cobicistat, emtricitabine, tenofovir DF from multi-tablet ritonavir-boosted protease inhibitor plus coformulated emtricitabine and tenofovir DF regimens: week 96 results of STRATEGY-PI</t>
  </si>
  <si>
    <t>HIV CLINICAL TRIALS</t>
  </si>
  <si>
    <t>[Arribas, Jose R.] Hosp Univ La Paz, IdiPAZ, Madrid, Spain; [DeJesus, Edwin] Orlando Immunol Ctr, Orlando, FL USA; [van Lunzen, Jan] Univ Klinikum Hamburg Eppendorf, Hamburg, Germany; [Zurawski, Christine] Atlanta ID Grp, Atlanta, GA USA; [Doroana, Manuela] Hosp Santa Maria, Lisbon, Portugal; [Towner, William] Southern Calif Kaiser Permanente Med Grp, Los Angeles, CA USA; [Lazzarin, Adriano] Fdn IRCCS San Raffaele Monte Tabor, Milan, Italy; [Nelson, Mark] Chelsea &amp; Westminster Hosp, London, England; [McColl, Damian; Andreatta, Kristen; Swamy, Raji; Szwarcberg, Javier; Thai Nguyen] Gilead Sci Inc, 309 Velocity Way, Foster City, CA 94404 USA</t>
  </si>
  <si>
    <t>McColl, D (reprint author), Gilead Sci Inc, 309 Velocity Way, Foster City, CA 94404 USA.</t>
  </si>
  <si>
    <t>1528-4336</t>
  </si>
  <si>
    <t>Perez-Molina, JA; Rubio, R; Rivero, A; Pasquau, J; Suarez-Lozano, I; Riera, M; Estebanez, M; Palacios, R; Sanz-Moreno, J; Troya, J; Marino, A; Antela, A; Navarro, J; Esteban, H; Moreno, S</t>
  </si>
  <si>
    <t>Simplification to dual therapy (atazanavir/ritonavir plus lamivudine) versus standard triple therapy [atazanavir/ritonavir plus two nucleos(t)ides] in virologically stable patients on antiretroviral therapy: 96 week results from an open-label, non-inferiority, randomized clinical trial (SALT study)</t>
  </si>
  <si>
    <t>JOURNAL OF ANTIMICROBIAL CHEMOTHERAPY</t>
  </si>
  <si>
    <t>[Perez-Molina, J. A.; Moreno, S.] Hosp Univ Ramon y Cajal, Infect Dis Dept, IRYCIS, Madrid, Spain; [Rubio, R.] Hosp Univ Doce de Octubre, HIV Unit, I 12, Madrid, Spain; [Rivero, A.] Hosp Univ Reina Sofia, IMIBIC, Infect Dis Unit, Cordoba, Spain; [Pasquau, J.] Hosp Univ Virgen Nieves, Infect Dis Unit, Granada, Spain; [Suarez-Lozano, I.] Hosp Infanta Elena, Infect Dis Dept, Huelva, Spain; [Riera, M.] Hosp Univ Son Espases, Dept Infect Dis, Mallorca, Spain; [Estebanez, M.] Hosp Univ La Paz, Dept Infect Dis, IDIPAZ, Madrid, Spain; [Palacios, R.] Hosp Univ Virgen Victoria, Infect Dis Unit, Malaga, Spain; [Sanz-Moreno, J.] Hosp Univ Principe Asturias, Dept Internal Med, Alcala De Henares, Spain; [Troya, J.] Hosp Univ Infanta Leonor, Dept Internal Med, Madrid, Spain; [Marino, A.] Hosp Arquitecto Marcide, HIV Unit, Ferrol, Spain; [Antela, A.] Hosp Clin Univ Santiago, Dept Infect Dis, Santiago De Compostela, Spain; [Navarro, J.] Hosp Univ Vall dHebro, Infect Dis Dept, Barcelona, Spain; [Esteban, H.] Fdn SEIMC GeSIDA, Madrid, Spain</t>
  </si>
  <si>
    <t>Perez-Molina, JA (reprint author), Hosp Ramon &amp; Cajal, Serv Enfermedades Infecciosas, Med Trop, Carretera Colmenar Km 9,1, Madrid 28034, Spain.</t>
  </si>
  <si>
    <t>0305-7453</t>
  </si>
  <si>
    <t>Stella-Ascariz, N; Montejano, R; Pintado-Berninches, L; Monge, S; Bernardino, JI; Perez-Valero, I; Montes, ML; Mingorance, J; Perona, R; Arribas, JR</t>
  </si>
  <si>
    <t>Differential Effects of Tenofovir, Abacavir, Emtricitabine, and Darunavir on Telomerase Activity In Vitro</t>
  </si>
  <si>
    <t>[Stella-Ascariz, Natalia; Mingorance, Jesus] Hosp Univ La Paz, IdiPAZ, Microbiol Serv, Madrid, Spain; [Montejano, Rocio; Bernardino, Jose I.; Perez-Valero, Ignacio; Montes, Maria L.; Arribas, Jose R.] Hosp Univ La Paz, IdiPAZ, Internal Med Serv, HIV Unit, Madrid, Spain; [Pintado-Berninches, Laura; Perona, Rosario] CSIC UAM, Inst Invest Biomed, IdiPAZ, Biomarkers &amp; New Therapies, Madrid, Spain; [Pintado-Berninches, Laura; Perona, Rosario] CIBER Enfermedades Raras CIBERER, Madrid, Spain; [Monge, Susana] Univ Alcala den Henares, Ctr Invest Biomed Red Epidemiol &amp; Salud Publ CIBE, Madrid, Spain</t>
  </si>
  <si>
    <t>Arribas, JR (reprint author), Hosp La Paz, IdiPAZ, Consulta Med Interna 2, Castellana 261, Madrid 28046, Spain.</t>
  </si>
  <si>
    <t>JAN 1</t>
  </si>
  <si>
    <t>Saumoy, M; Llibre, JM; Terron, A; Knobel, H; Arribas, JR; Domingo, P; Arroyo-Manzano, D; Rivero, A; Moreno, S; Podzamczer, D</t>
  </si>
  <si>
    <t>Short Communication: Maraviroc Once-Daily: Experience in Routine Clinical Practice</t>
  </si>
  <si>
    <t>AIDS RESEARCH AND HUMAN RETROVIRUSES</t>
  </si>
  <si>
    <t>[Saumoy, Maria; Podzamczer, Daniel] Bellvitge Univ Hosp, Infect Dis Serv, HIV &amp; STD Unit, Bellvitge Biomed Res Inst, Lhospitalet De Llobregat, Spain; [Llibre, Josep M.] Hosp Badalona Germans Trias &amp; Pujol, Badalona, Spain; [Llibre, Josep M.] Univ Autonoma Barcelona, Barcelona, Spain; [Terron, Alberto] Hosp SAS, Infect Dis Unit, Jerez de la Frontera, Spain; [Knobel, Hernando] Hosp Mar, Dept Infect Dis, Barcelona, Spain; [Ramon Arribas, Jose] Hosp Univ La Paz IdiPAZ, Internal Medice Serv, Madrid, Spain; [Domingo, Pere] Hosp Santa Creu &amp; Sant Pau, Infect Dis Unit, Barcelona, Spain; [Arroyo-Manzano, David] Inst Ramon &amp; Cajal Invest Sanitaria IRYCIS, Clin Biostat Unit, Madrid, Spain; [Rivero, Antonio] Hosp Reina Sofia IMIBIC, Cordoba, Spain; [Moreno, Santiago] Hosp Ramon &amp; Cajal IRYCIS, Madrid, Spain</t>
  </si>
  <si>
    <t>Saumoy, M (reprint author), Bellvitge Univ Hosp, Bellvitge Biomed Res Inst, Infect Dis Serv, HIV &amp; STD Unit, C Feixa Llarga S-N, Barcelona 08907, Spain.</t>
  </si>
  <si>
    <t>0889-2229</t>
  </si>
  <si>
    <t>Girard, PM; Antinori, A; Arribas, JR; Ripamonti, D; Bicer, C; Netzle-Sveine, B; Hadacek, B; Moecklinghoff, C</t>
  </si>
  <si>
    <t>Week 96 efficacy and safety of darunavir/ritonavir monotherapy vs. darunavir/ritonavir with two nucleoside reverse transcriptase inhibitors in the PROTEA trial</t>
  </si>
  <si>
    <t>HIV MEDICINE</t>
  </si>
  <si>
    <t>[Girard, P. M.] Hop St Antoine, AP HP, Dept Infect &amp; Trop Dis, INSERM,UMR S 1136, Paris, France; [Antinori, A.] L Spallanzani IRCCS, Natl Inst Infect Dis, Rome, Italy; [Arribas, J. R.] Hosp Univ La Paz, IdiPAZ, Madrid, Spain; [Ripamonti, D.] Univ Hosp, Bergamo, Italy; [Bicer, C.] Janssen R&amp;D, Biostat, Beerse, Belgium; [Netzle-Sveine, B.; Hadacek, B.] Janssen EMEA, Issy Les Moulineaux, France; [Moecklinghoff, C.] Janssen EMEA, Neuss, Germany</t>
  </si>
  <si>
    <t>Girard, PM (reprint author), Hop St Antoine, AP HP, Dept Infect &amp; Trop Dis, INSERM,UMR S 1136, Paris, France.; Girard, PM (reprint author), Hop St Antoine, Dept Infect &amp; Trop Dis, 184 Rue Fauborg St Antoine, F-75571 Paris 12, France.</t>
  </si>
  <si>
    <t>1464-2662</t>
  </si>
  <si>
    <t>Efficacy and safety of switching from boosted protease inhibitors plus emtricitabine and tenofovir disoproxil fumarate regimens to single-tablet darunavir, cobicistat, emtricitabine, and tenofovir alafenamide at 48 weeks in adults with virologically suppressed HIV-1 (EMERALD): a phase 3, randomised, non-inferiority trial.</t>
  </si>
  <si>
    <t>Orkin, Chloe; Molina, Jean-Michel; Negredo, Eugenia; Arribas, Jose R; Gathe, Joseph; Eron, Joseph J; Van Landuyt, Erika; Lathouwers, Erkki; Hufkens, Veerle; Petrovic, Romana; Vanveggel, Simon; Opsomer, Magda</t>
  </si>
  <si>
    <t>2017 Oct 05 (Epub 2017 Oct 05)</t>
  </si>
  <si>
    <t>10.1016/S2352-3018(17)30179-0</t>
  </si>
  <si>
    <t>lancet</t>
  </si>
  <si>
    <t>Gutierrez-Arroyo, A; Falces-Romero, I; Corcuera-Pindado, MT; Romero-Gomez, MP</t>
  </si>
  <si>
    <t>Bacteraemia in a two month-old infant</t>
  </si>
  <si>
    <t>[Gutierrez-Arroyo, Almudena; Falces-Romero, Iker; Teresa Corcuera-Pindado, Maria; Pilar Romero-Gomez, Maria] Hosp Univ La Paz, Serv Microbiol, Madrid, Spain</t>
  </si>
  <si>
    <t>Romero-Gomez, MP (reprint author), Hosp Univ La Paz, Serv Microbiol, Madrid, Spain.</t>
  </si>
  <si>
    <t>Robustillo-Rodela, A; Perez-Blanco, V; Ruiz, MAE; Carrascoso, GR; Iglesias, JCF; Martin, DA</t>
  </si>
  <si>
    <t>Successful control of 2 simultaneous outbreaks of OXA-48 carbapenemase-producing Enterobacteriaceae and multidrug-resistant Acinetobacter baumannii in an intensive care unit</t>
  </si>
  <si>
    <t>AMERICAN JOURNAL OF INFECTION CONTROL</t>
  </si>
  <si>
    <t>[Robustillo-Rodela, A.; Perez-Blanco, V.; Espinel Ruiz, M. A.; Abad Martin, D.] Hosp Univ Paz Cantoblanco Carlos III, Serv Med Prevent, Paseo Castellana 261, Madrid 28046, Spain; [Ruiz Carrascoso, G.] Hosp Univ Paz Cantoblanco Carlos III, Serv Microbiol, Madrid, Spain; [Figueira Iglesias, J. C.] Hosp Univ Paz Cantoblanco Carlos III, Unidad Vigilancia Intens, Madrid, Spain</t>
  </si>
  <si>
    <t>Robustillo-Rodela, A (reprint author), Hosp Univ Paz Cantoblanco Carlos III, Serv Med Prevent, Paseo Castellana 261, Madrid 28046, Spain.</t>
  </si>
  <si>
    <t>0196-6553</t>
  </si>
  <si>
    <t>Romero-Gomez, MP; Cendejas-Bueno, E; Rodriguez, JG; Mingorance, J</t>
  </si>
  <si>
    <t>Impact of rapid diagnosis of Staphylococcus aureus bacteremia from positive blood cultures on patient management</t>
  </si>
  <si>
    <t>EUROPEAN JOURNAL OF CLINICAL MICROBIOLOGY &amp; INFECTIOUS DISEASES</t>
  </si>
  <si>
    <t>[Romero-Gomez, M. P.; Cendejas-Bueno, E.; Rodriguez, J. Garcia; Mingorance, J.] Hosp Univ La Paz, Serv Microbiol Clin, IdiPAZ, Paseo de La Castellana 261, Madrid 28046, Spain</t>
  </si>
  <si>
    <t>Romero-Gomez, MP (reprint author), Hosp Univ La Paz, Serv Microbiol Clin, IdiPAZ, Paseo de La Castellana 261, Madrid 28046, Spain.</t>
  </si>
  <si>
    <t>0934-9723</t>
  </si>
  <si>
    <t>Falces-Romero, I; Alastruey-Izquierdo, A; Garcia-Rodriguez, J</t>
  </si>
  <si>
    <t>First isolation of Conidiobolus sp in a respiratory sample of a patient in Europe</t>
  </si>
  <si>
    <t>CLINICAL MICROBIOLOGY AND INFECTION</t>
  </si>
  <si>
    <t>[Falces-Romero, I.; Garcia-Rodriguez, J.] Hosp Univ La Paz, Clin Microbiol &amp; Parasitol Dept, Paseo Castellana 261, Madrid 28046, Spain; [Alastruey-Izquierdo, A.] Inst Salud Carlos III, Natl Ctr Microbiol, Mycol Reference Lab, Madrid, Spain</t>
  </si>
  <si>
    <t>Falces-Romero, I (reprint author), Hosp Univ La Paz, Clin Microbiol &amp; Parasitol Dept, Paseo Castellana 261, Madrid 28046, Spain.</t>
  </si>
  <si>
    <t>1198-743X</t>
  </si>
  <si>
    <t>Arroyo-Fajardo, A; San Juan-Delgado, MF; Garcia-Rodriguez, J</t>
  </si>
  <si>
    <t>Candida glabrata vaginitis: The great ignored?</t>
  </si>
  <si>
    <t>REVISTA IBEROAMERICANA DE MICOLOGIA</t>
  </si>
  <si>
    <t>[Arroyo-Fajardo, Ana; Florinda San Juan-Delgado, M.; Garcia-Rodriguez, Julio] Hosp Univ La Paz, Serv Microbiol &amp; Parasitol, Cantoblanco, Madrid, Spain</t>
  </si>
  <si>
    <t>Arroyo-Fajardo, A (reprint author), Hosp Univ La Paz, Serv Microbiol &amp; Parasitol, Cantoblanco, Madrid, Spain.</t>
  </si>
  <si>
    <t>1130-1406</t>
  </si>
  <si>
    <t>Trastoy, R; Alvarez, M; Nieto, L; Munoz-Bellido, JL; Melon, S; Suarez, A; Orduna, A; Viciana, I; Bernal, S; Garcia-Bujalance, S; Montiel, N; Molina, JM; Basaras, M; Fernandez-Cuenca, F; Garcia-Arata, I; Reina, G; Ocete, D; Navarro, D; Perez, AB; de Castro, AB; Buti, M; Rodriguez-Frias, F; Garcia, F; Aguilera, A; Mancebo, M</t>
  </si>
  <si>
    <t>Distribution of hepatitis B virus genotypes in Spain during the period 1999-2016 (Preliminary data of GEHEP 010 Study)</t>
  </si>
  <si>
    <t>[Alvarez, Marta; Perez, Ana B.; Garcia, Federico] HU San Cecilio, Granada, Spain; [Alvarez, Marta; Perez, Ana B.; Garcia, Federico] Inst Invest Ibs Granada, Granada, Spain; [Trastoy, Rocio; Navarro, Daniel; Aguilera, Antonio] Complejo Hosp Univ Santiago, Santiago De Compostela, Spain; [Melon, Santiago] Hosp Univ Cent Asturias, Oviedo, Spain; [Suarez, Avelina] Hosp Clin Univ San Carlos, Madrid, Spain; [Orduna, Antonio] Hosp Clin Univ Valladolid, Valladolid, Spain; [Viciana, Isabel] Hosp Virgen de la Victoria, Malaga, Spain; [Bernal, Samuel] Hosp Virgen de Valme, Seville, Spain; [Garcia-Bujalance, Silvia] Hosp La Paz, Madrid, Spain; [Montiel, Natalia] Hosp Costa del Sol, Marbella, Malaga, Spain; [Molina, Jose M.] Hosp La Fe, Valencia, Spain; [Basaras, Miren] Hosp Univ Basurto, Bilbao, Spain; [Fernandez-Cuenca, Felipe] Hosp Virgen Macarena, Seville, Spain; [Garcia-Arata, Isabel] Hosp Fuenlabrada, Fuenlabrada, Madrid, Spain; [Reina, Gabriel] Clin Univ Navarra, Pamplona, Spain; [Ocete, Dolores] Hosp Univ Gen Valencia, Valencia, Spain; [Buti, Maria] Hosp Valle De Hebron, Barcelona, Spain; [Buti, Maria] Inst Carlos III, Ciberehd, Barcelona, Spain; [Nieto, Leonardo; Rodriguez-Frias, Francisco] Hosp Vall d Hebron, Barcelona, Spain; [Munoz-Bellido, Juan L.; Blazquez de Castro, Ana] Hosp Clin Univ, Salamanca, Spain; [Mancebo, Maria] Hosp Univ Valme, Seville, Spain</t>
  </si>
  <si>
    <t>1013A</t>
  </si>
  <si>
    <t>San-Juan, R; Perez-Montarelo, D; Viedma, E; Lalueza, A; Fortun, J; Loza, E; Pujol, M; Ardanuy, C; Morales, I; de Cueto, M; Resino-Foz, E; Morales-Cartagena, MA; Fernandez-Ruiz, M; Rico, A; Romero, MP; de Mera, MF; Lopez-Medrano, F; Orellana, MA; Aguado, JM; Chaves, F</t>
  </si>
  <si>
    <t>Pathogen-related factors affecting outcome of catheter-related bacteremia due to methicillin-susceptible Staphylococcus aureus in a Spanish multicenter study</t>
  </si>
  <si>
    <t>[San-Juan, R.; Lalueza, A.; Resino-Foz, E.; Morales-Cartagena, M. A.; Fernandez-Ruiz, M.; Lopez-Medrano, F.; Aguado, J. M.] Univ Complutense, Inst Invest Hosp Octubre I 12 12, Univ Hosp Octubre 12, Infect Dis Unit, Ave Corsoba S-N, Madrid, Spain; [Perez-Montarelo, D.; Viedma, E.; Fernandez de Mera, M.; Orellana, M. A.; Chaves, F.] Univ Complutense, Inst Invest Hosp Octubre I 12 12, Univ Hosp Octubre 12, Dept Microbiol, Madrid, Spain; [Fortun, J.] Univ Hosp Ramon y Cajal, Dept Infect Dis, Madrid, Spain; [Loza, E.] Univ Hosp Ramon y Cajal, Dept Microbiol, Madrid, Spain; [Pujol, M.] Univ Barcelona, Univ Hosp Bellvitge, Dept Infect Dis, IDIBELL, Barcelona, Spain; [Ardanuy, C.] Univ Barcelona, Univ Hosp Bellvitge, Dept Microbiol, IDIBELL, Barcelona, Spain; [Morales, I.] Univ Hosp Virgen de la Macarena, Dept Infect Dis, Seville, Spain; [de Cueto, M.] Univ Hosp Virgen de la Macarena, Dept Microbiol, Seville, Spain; [Rico, A.] Univ Hosp La Paz, Infect Dis Unit, Madrid, Spain; [Romero, M. P.] Univ Hosp La Paz, Dept Microbiol, Madrid, Spain</t>
  </si>
  <si>
    <t>San-Juan, R (reprint author), Univ Complutense, Inst Invest Hosp Octubre I 12 12, Univ Hosp Octubre 12, Infect Dis Unit, Ave Corsoba S-N, Madrid, Spain.</t>
  </si>
  <si>
    <t>Aguilera, A; Navarro, D; Rodriguez-Frias, F; Viciana, I; Martinez-Sapina, AM; Rodriguez, MJ; Martro, E; Lozano, MC; Coletta, E; Cardenoso, L; Suarez, A; Trigo, M; Rodriguez-Granjer, J; Montiel, N; de la Iglesia, A; Alados, JC; Vegas, C; Bernal, S; Fernandez-Cuenca, F; Pena, MJ; Reina, G; Garcia-Bujalance, S; Echevarria, MJ; Benitez, L; Perez-Castro, S; Ocete, D; Garcia-Arata, I; Guerrero, C; Rodriguez-Iglesias, M; Casas, P; Garcia, F</t>
  </si>
  <si>
    <t>Prevalence and distribution of hepatitis C virus genotypes in Spain during the 2000-2015 period (the GEHEP 005 study)</t>
  </si>
  <si>
    <t>JOURNAL OF VIRAL HEPATITIS</t>
  </si>
  <si>
    <t>[Aguilera, A.; Navarro, D.] Complexo Hosp Univ Santiago de Compostela, La Coruna, Spain; [Rodriguez-Frias, F.] Hosp Univ Vall Hebron, Barcelona, Spain; [Viciana, I.] Univ Virgen de la Victoria, Hosp Clin, Malaga, Spain; [Martinez-Sapina, A. M.] Hosp Univ Miguel Servet, Zaragoza, Spain; [Rodriguez, M. J.] Hosp Univ Ramon &amp; Cajal, Madrid, Spain; [Martro, E.] Hosp Badalona Germans Trias &amp; Pujol, CIBER Epidemiol Salud Publ, Barcelona, Spain; [Lozano, M. C.] Hosp Univ Virgen del Rocio, Seville, Spain; [Coletta, E.] Univ Valladolid, Hosp Clin, Valladolid, Spain; [Cardenoso, L.] Hosp Univ Princesa, Madrid, Spain; [Suarez, A.] Hosp Clin San Carlos, Madrid, Spain; [Trigo, M.] Complexo Hosp Pontevedra, Pontevedra, Spain; [Rodriguez-Granjer, J.] Hosp Univ Virgen de las Nieves, Granada, Spain; [Montiel, N.] Hosp Costa del Sol, Marbella, Spain; [de la Iglesia, A.] Univ Huelva, Complejo Hosp, Huelva, Spain; [Alados, J. C.] Hosp SAS Jerez de la Frontera, Seville, Spain; [Vegas, C.] Fdn Jimenez Diaz, Madrid, Spain; [Bernal, S.] Hosp Univ Virgen de Valme, Seville, Spain; [Fernandez-Cuenca, F.] Hosp Univ Virgen Macarena, Seville, Spain; [Pena, M. J.] Hosp Doctor Negrin, Las Palmas Gran Canaria, Palmas, Spain; [Reina, G.] Clin Univ Navarra, Pamplona, Spain; [Garcia-Bujalance, S.] Hosp Univ La Paz, Madrid, Spain; [Echevarria, M. J.] Hosp Univ Donostia, San Sebastian, Spain; [Benitez, L.] Hosp Univ Puerta de Hierro, Majadahonda, Spain; [Perez-Castro, S.] Hosp Alvaro Cunqueiro, Vigo, Spain; [Ocete, D.] Consorcio Hosp Gen Univ Valencia, Valencia, Spain; [Garcia-Arata, I.] Hosp Univ Fuenlabrada, Fuenlabrada, Spain; [Guerrero, C.] Hosp Gen Univ Morales Meseguer, Murcia, Spain; [Rodriguez-Iglesias, M.] Hosp Univ Puerta del Mar, Cadiz, Spain; [Casas, P.; Garcia, F.] Hosp Univ San Cecilio, Inst Invest Ibs Granada, Granada, Spain</t>
  </si>
  <si>
    <t>Garcia, F (reprint author), Hosp Univ San Cecilio, Inst Invest Ibs Granada, Granada, Spain.</t>
  </si>
  <si>
    <t>1352-0504</t>
  </si>
  <si>
    <t>Yao, YC; Lazaro-Perona, F; Falgenhauer, L; Valverde, A; Imirzalioglu, C; Dominguez, L; Canton, R; Mingorance, J; Chakraborty, T</t>
  </si>
  <si>
    <t>Insights into a Novel bla(KPC-2)-Encoding IncP-6 Plasmid Reveal Carbapenem-Resistance Circulation in Several Enterobacteriaceae Species from Wastewater and a Hospital Source in Spain</t>
  </si>
  <si>
    <t>FRONTIERS IN MICROBIOLOGY</t>
  </si>
  <si>
    <t>[Yao, Yancheng; Falgenhauer, Linda; Imirzalioglu, Can; Chakraborty, Trinad] Justus Liebig Univ Giessen, Inst Med Microbiol, Giessen, Germany; [Yao, Yancheng; Falgenhauer, Linda; Imirzalioglu, Can; Chakraborty, Trinad] German Ctr Infect Res, Partner Site Giessen Marburg Langen, Giessen, Germany; [Lazaro-Perona, Fernando; Mingorance, Jesus] Hosp Univ La Paz, Serv Microbiol, Madrid, Spain; [Lazaro-Perona, Fernando; Mingorance, Jesus] Inst Invest Sanitaria Hosp La Paz, Madrid, Spain; [Valverde, Aranzazu; Dominguez, Lucas] Univ Complutense Madrid, Ctr Vigilancia Sanitaria Vet VISAVET, Madrid, Spain; [Valverde, Aranzazu; Canton, Rafael; Mingorance, Jesus] Red Espanola Invest Patol Infecciosa Spain, Madrid, Spain; [Canton, Rafael] Hosp Univ Ramon y Cajal, Serv Microbiol, Madrid, Spain; [Canton, Rafael] Inst Ramon y Cajal Invest Sanitaria, Madrid, Spain</t>
  </si>
  <si>
    <t>Chakraborty, T (reprint author), Justus Liebig Univ Giessen, Inst Med Microbiol, Giessen, Germany.; Chakraborty, T (reprint author), German Ctr Infect Res, Partner Site Giessen Marburg Langen, Giessen, Germany.</t>
  </si>
  <si>
    <t>1664-302X</t>
  </si>
  <si>
    <t>Lora-Tamayo, J; Senneville, E; Ribera, A; Bernard, L; Dupon, M; Zeller, V; Li, HK; Arvieux, C; Clauss, M; Uckay, I; Vigante, D; Ferry, T; Iribarren, JA; Peel, TN; Sendi, P; Miksic, NG; Rodriguez-Pardo, D; del Toro, MD; Fernandez-Sampedro, M; Dapunt, U; Huotari, K; Davis, JS; Palomino, J; Neut, D; Clark, BM; Gottlieb, T; Trebse, R; Soriano, A; Bahamonde, A; Guio, L; Rico, A; Salles, MJC; Pais, MJG; Benito, N; Riera, M; Gomez, L; Aboltins, CA; Esteban, J; Horcajada, JP; O'Connell, K; Ferrari, M; Skaliczki, G; Juan, RS; Cobo, J; Sanchez-Somolinos, M; Ramos, A; Giannitsioti, E; Jover-Saenz, A; Baraia-Etxaburu, JM; Barbero, JM; Choong, PFM; Asseray, N; Ansart, S; Le Moal, G; Zimmerli, W; Ariza, J</t>
  </si>
  <si>
    <t>The Not-So-Good Prognosis of Streptococcal Periprosthetic Joint Infection Managed by Implant Retention: The Results of a Large Multicenter Study</t>
  </si>
  <si>
    <t>[Lora-Tamayo, Jaime; San Juan, Rafael] Hosp Univ, Inst Invest Hosp, Dept Internal Med, Unit Infect Dis, Madrid, Spain; [Lora-Tamayo, Jaime; Ribera, Alba; Rodriguez-Pardo, Dolors; Dolores del Toro, Maria; Fernandez-Sampedro, Marta; Palomino, Julian; Soriano, Alex; Guio, Laura; Benito, Natividad; Riera, Melchor; San Juan, Rafael; Cobo, Javier; Sanchez-Somolinos, Mar; Ariza, Javier] REIPI, Kuala Lumpur, Malaysia; [Senneville, Eric] Gustave Dron Hosp Tourcoing, Dept Infect Dis, Tourcoing, France; [Ribera, Alba; Ariza, Javier] Hosp Univ Bellvitge, Dept Infect Dis, IDIBELL, Barcelona, Spain; [Ribera, Alba; Li, Ho Kwong] Nuffield Orthopaed Ctr, Bone Infect Unit, Oxford, England; [Bernard, Louis] Hop Univ Bretonneau, Dept Infect Dis, Tours, France; [Bernard, Louis; Arvieux, Cedric; Asseray, Nathalie; Ansart, Severine; Le Moal, Gwenael] Ctr Reference Infect Osteo Articulaires Complexes, Tours, France; [Dupon, Michel] CHU Bordeaux, Ctr Correspondant Prise Charge Infect Osteo Artic, Bordeaux, France; [Zeller, Valerie] Grp Hosp Diaconesses Croix St Simon, Ctr Reference Infect Osteo Articulaires Complexes, Paris, France; [Arvieux, Cedric] Rennes Univ Hosp, Dept Infect Dis, Rennes, France; [Clauss, Martin; Zimmerli, Werner] Kantonsspital Baselland, Interdisciplinary Sept Surg Unit, Liestal, Switzerland; [Uckay, Ilker] Hop Univ Geneve, Dept Infect Dis, Geneva, Switzerland; [Vigante, Dace] Hosp Traumatol &amp; Orthoped, Riga, Latvia; [Ferry, Tristan] Hosp Civils Lyon, Dept Infect &amp; Trop Dis, Hop Croix Rousse, Lyon, France; [Antonio Iribarren, Jose] Hosp Univ Donostia, Dept Infect Dis, San Sebastian, Spain; [Peel, Trisha N.] St Vincents Publ Hosp, Dept Infect Dis, Melbourne, Vic, Australia; [Sendi, Parham] Univ Hosp Bern, Dept Infect Dis, Bern, Switzerland; [Miksic, Nina Gorisek] Univ Clin Ctr, Infect Dis Dept, Maribor, Slovenia; [Rodriguez-Pardo, Dolors] Univ Autonoma Barcelona, Hosp Univ Vall Hebron, Infect Dis Dept, Barcelona, Spain; [Dolores del Toro, Maria; Palomino, Julian] Univ Seville, Univ Hosp Virgen Macarena &amp; Virgen Rocio, Inst Biomed Seville Ibis, Clin Unit Infect Dis Microbiol &amp; Prevent Med, Santander, Spain; [Fernandez-Sampedro, Marta] Hosp Univ Marques Valdecilla, Dept Infect Dis, Santander, Spain; [Dapunt, Ulrike] Heidelberg Univ Hosp, Ctr Orthoped Trauma Surg &amp; Spinal Cord Injury, Heidelberg, Germany; [Huotari, Kaisa] Helsinki Univ Hosp, Helsinki, Finland; [Davis, Joshua S.] John Hunter Hosp, Dept Infect Dis, Newcastle, NSW, Australia; [Neut, Danielle] Univ Groningen, Univ Med Ctr Groningen, Dept Orthoped Surg, Groningen, Netherlands; [Neut, Danielle] Univ Groningen, Univ Med Ctr Groningen, Dept Biomed Engn, Groningen, Netherlands; [Clark, Benjamin M.] Fiona Stanley Hosp, Dept Infect Dis, Murdoch, WA, Australia; [Gottlieb, Thomas] Concord Hosp, Dept Infect Dis, Concord, NSW, Australia; [Trebse, Rihard] Valdoltra Orthopaed Hosp, Serv Bone Infect, Ankaran, Slovenia; [Soriano, Alex] Hosp Clin Barcelona, Dept Infect Dis, Barcelona, Spain; [Soriano, Alex] ESGIAI, Lausanne, Switzerland; [Bahamonde, Alberto] Hosp El Bierzo, Dept Infect Dis, Ponferrada, Spain; [Guio, Laura] Hosp Cruces, Unit Infect Dis, Baracaldo, Spain; [Rico, Alicia] Hosp Univ La Paz, Dept Internal Med, Unit Infect Dis, Madrid, Spain; [Salles, Mauro J. C.] Santa Casa Misericordia Sao Paulo, Dept Internal Med, Unit Infect Dis, Sao Paulo, Brazil; [Pais, M. Jose G.] Hosp Univ Lucus Augusti, Dept Internal Med, Unit Infect Dis, Lugo, Spain; [Benito, Natividad] Univ Autonoma Barcelona, Inst Invest Biomed Sant Pau, Hosp Univ Santa Creu Sant Pau, Unit Infect Dis, Barcelona, Spain; [Riera, Melchor] Hosp Son Espases, Dept Internal Med, Palma de Mallorca, Spain; [Gomez, Lucia] Hosp Univ Mutua Terrassa, Unit Infect Dis, Barcelona, Spain; [Aboltins, Craig A.] Univ Melbourne, Northern Clin Sch, Dept Infect Dis, Melbourne, Vic, Australia; [Esteban, Jaime] IIS Fdn Jimenez Diaz, Dept Clin Microbiol, Madrid, Spain; [Pablo Horcajada, Juan] Hosp Mar, Dept Infect Dis, Barcelona, Spain; [O'Connell, Karina] Beaumont Hosp, Dept Clin Microbiol, Dublin, Ireland; [Ferrari, Matteo] Humanitas Res Hosp, Dept Orthopaed &amp; Rehabil, Milan, Italy; [Skaliczki, Gabor] Semmelweis Univ, OrhopedClin, Dept Orthoped, Budapest, Hungary; [Cobo, Javier] Hosp Univ Ramon &amp; Cajal, Dept Infect Dis, IRYCIS, Madrid, Spain; [Sanchez-Somolinos, Mar] Hosp Gen Univ Gregorio Maranon, Dept Clin Microbiol &amp; Infect Dis, Madrid, Spain; [Ramos, Antonio] Hosp Univ Puerta Hierro, Dept Internal Med, Unit Infect Dis, Madrid, Spain; [Giannitsioti, Efthymia] ATTIKON Univ Gen Hosp, NKUA, Dept Internal Med 4, Dept Infect Dis, Athens, Greece; [Jover-Saenz, Alfredo] Hosp Arnau Vilanova, Dept Infect Dis, Lleida, Spain; [Mirena Baraia-Etxaburu, Josu] Hosp Basurto, Dept Infect Dis, Bilbao, Spain; [Maria Barbero, Jose] Hosp Univ Principe Asturias, Dept Internal Med, Alcala De Henares, Spain; [Choong, Peter F. M.] Univ Melbourne, St Vincents Hosp, Dept Surg, Melbourne, Vic, Australia; [Choong, Peter F. M.] Univ Melbourne, St Vincents Hosp, Dept Orthopaed, Melbourne, Vic, Australia; [Asseray, Nathalie] Hop Univ Hotel Dieu, Dept Infect Dis, Nantes, France; [Ansart, Severine] Hop Univ Cavale Blanche, Dept Infect Dis, Brest, France; [Le Moal, Gwenael] Hop Univ Miletrie, Dept Infect Dis, Poitiers, France</t>
  </si>
  <si>
    <t>Lora-Tamayo, J (reprint author), Hosp Univ, Dept Internal Med, Avenida Cordoba S-N, Madrid 28041, Spain.</t>
  </si>
  <si>
    <t>Maseda, E; Salgado, P; Anillo, V; Ruiz-Carrascoso, G; Gomez-Gil, R; Martin-Funke, C; Gimenez, MJ; Granizo, JJ; Aguilar, L; Gilsanz, F</t>
  </si>
  <si>
    <t>Risk factors for colonization by carbapenemase-producing enterobacteria at admission to a Surgical ICU: A retrospective study</t>
  </si>
  <si>
    <t>[Maseda, Emilio; Salgado, Patricia; Anillo, Victor; Gilsanz, Fernando] Hosp Univ La Paz, Anesthesiol &amp; Surg Crit Care Dept, Madrid, Spain; [Ruiz-Carrascoso, Guillermo; Gomez-Gil, Rosa] Hosp Univ La Paz, Microbiol Dept, Madrid, Spain; [Martin-Funke, Carmen] Hosp Univ Gregorio Maranon, Gen Med Dept, Madrid, Spain; [Gimenez, Maria-Jose; Aguilar, Lorenzo] PRISM AG, Madrid, Spain; [Granizo, Juan-Jose] Hosp Infanta Cristina, Prevent Med Dept, Madrid, Spain</t>
  </si>
  <si>
    <t>Maseda, E (reprint author), Hosp Univ La Paz, Anesthesiol &amp; Surg Crit Care Dept, Madrid, Spain.</t>
  </si>
  <si>
    <t>Dahdouh, E; Gomez-Gil, R; Sanz, S; Gonzalez-Zorn, B; Daoud, Z; Mingorance, J; Suarez, M</t>
  </si>
  <si>
    <t>A novel mutation in pmrB mediates colistin resistance during therapy of Acinetobacter baumannii</t>
  </si>
  <si>
    <t>INTERNATIONAL JOURNAL OF ANTIMICROBIAL AGENTS</t>
  </si>
  <si>
    <t>[Dahdouh, Elias; Gonzalez-Zorn, Bruno; Suarez, Monica] Univ Complutense Madrid, Fac Vet, Dept Anim Hlth, Lab 206,Puerta Hierro S-N, E-28040 Madrid, Spain; [Gomez-Gil, Rosa; Sanz, Sonia; Mingorance, Jesus] IdiPAZ, Hosp Univ La Paz, Serv Microbiol, Madrid, Spain; [Daoud, Ziad] Univ Balamand, Fac Med, Dept Clin Microbiol, Balamand, Lebanon</t>
  </si>
  <si>
    <t>Dahdouh, E (reprint author), Univ Complutense Madrid, Fac Vet, Dept Anim Hlth, Lab 206,Puerta Hierro S-N, E-28040 Madrid, Spain.</t>
  </si>
  <si>
    <t>0924-8579</t>
  </si>
  <si>
    <t>Dandouh, E; Gomez-Gil, R; Pacho, S; Mingorance, J; Daoud, Z; Suarez, M</t>
  </si>
  <si>
    <t>Clonality, virulence determinants, and profiles of resistance of clinical Acinetobacter baumannii isolates obtained from a Spanish hospital</t>
  </si>
  <si>
    <t>[Dandouh, Elias; Pacho, Sonsoles; Suarez, Monica] Univ Complutense Madrid, Dept Anim Hlth, Fac Vet, Madrid, Spain; [Gomez-Gil, Rosa; Mingorance, Jesus] Hosp Univ La Paz, IdiPAZ, Serv Microbiol, Madrid, Spain; [Daoud, Ziad] Univ Balamand, Dept Clin Microbiol, Fac Med, Balamand, Lebanon</t>
  </si>
  <si>
    <t>Dandouh, E (reprint author), Univ Complutense Madrid, Dept Anim Hlth, Fac Vet, Madrid, Spain.</t>
  </si>
  <si>
    <t>APR 27</t>
  </si>
  <si>
    <t>e0176824</t>
  </si>
  <si>
    <t>Cabrerizo, M; Diaz-Cerio, M; Munoz-Almagro, C; Rabella, N; Tarrago, D; Romero, MP; Pena, MJ; Calvo, C; Rey-Cao, S; Moreno-Docon, A; Martinez-Rienda, I; Otero, A; Trallero, G</t>
  </si>
  <si>
    <t>Molecular Epidemiology of Enterovirus and Parechovirus Infections According to Patient Age Over a 4-Year Period in Spain</t>
  </si>
  <si>
    <t>JOURNAL OF MEDICAL VIROLOGY</t>
  </si>
  <si>
    <t>[Cabrerizo, Maria; Diaz-Cerio, Maria; Tarrago, David; Otero, Almudena; Trallero, Gloria] Inst Salud Carlos III, Natl Ctr Microbiol, Ctra Majadahonda Pozuelo Km 2, Madrid, Spain; [Munoz-Almagro, Carmen] Hosp San Joan Deu, Barcelona, Spain; [Rabella, Nuria] Hosp Santa Creu &amp; Sant Pau, Barcelona, Spain; [Pilar Romero, Maria] Hosp La Paz, Madrid, Spain; [Jose Pena, Maria] Hosp Gran Canaria Dr Negr, Las Palmas Gran Canaria, Spain; [Calvo, Cristina] Hosp Severo Ochoa, Madrid, Spain; [Rey-Cao, Sonia] Hosp Meixoeiro, Vigo, Spain; [Moreno-Docon, Antonio] Hosp Virgen Arrixaca, Murcia, Spain; [Martinez-Rienda, Ines] Hosp Cruces, Bilbao, Spain</t>
  </si>
  <si>
    <t>Cabrerizo, M (reprint author), Inst Salud Carlos III, Natl Ctr Microbiol, Ctra Majadahonda Pozuelo Km 2, Madrid, Spain.</t>
  </si>
  <si>
    <t>0146-6615</t>
  </si>
  <si>
    <t>Cendejas-Bueno, E; Forastiero, A; Ruiz, I; Mellado, E; Gavalda, J; Gomez-Lopez, A</t>
  </si>
  <si>
    <t>Blood and tissue distribution of posaconazole in a rat model of invasive pulmonary aspergillosis</t>
  </si>
  <si>
    <t>DIAGNOSTIC MICROBIOLOGY AND INFECTIOUS DISEASE</t>
  </si>
  <si>
    <t>[Cendejas-Bueno, E.; Forastiero, A.; Mellado, E.; Gomez-Lopez, A.] Inst Salud Carlos III, Madrid, Spain; [Ruiz, I.; Gavalda, J.] Hosp ValldHebron, Barcelona, Spain; [Cendejas-Bueno, E.] Univ Hosp La Paz, Dept Clin Microbiol, Madrid 28046, Spain</t>
  </si>
  <si>
    <t>Gomez-Lopez, A (reprint author), Inst Salud Carlos III, Madrid, Spain.</t>
  </si>
  <si>
    <t>0732-8893</t>
  </si>
  <si>
    <t>Toro, C; Trevisi, P; Lopez-Quintana, B; Amor, A; Iglesias, N; Subirats, M; de Guevara, CL; Lago, M; Arsuaga, M; de la Calle-Prieto, F; Herrero, D; Rubio, M; Puente, S; Baquero, M</t>
  </si>
  <si>
    <t>Imported Dengue Infection in a Spanish Hospital with a High Proportion of Travelers from Africa: A 9-Year Retrospective Study</t>
  </si>
  <si>
    <t>AMERICAN JOURNAL OF TROPICAL MEDICINE AND HYGIENE</t>
  </si>
  <si>
    <t>[Toro, Carlos; Subirats, Mercedes; Baquero, Margarita] Carlos III Hosp, Serv Microbiol &amp; Parasitol, Madrid, Spain; [Trevisi, Patricia; Lopez-Quintana, Beatriz; Iglesias, Nuria] La Paz Univ Hosp, Invest Hosp La Paz IdiPAZ, Madrid, Spain; [Amor, Aranzazu] Carlos III Inst Hlth, Natl Ctr Trop Med, Madrid, Spain; [de Guevara, Concepcion Ladron; Lago, Mar; Arsuaga, Marta; de la Calle-Prieto, Fernando; Puente, Sabino] Carlos III Hosp, Dept Internal Med, Trop Dis Unit, Madrid, Spain; [Herrero, Dolores] Quironsalud Univ Hosp, Serv Internal Med, Madrid, Spain; [Rubio, Margarita] European Univ, Sch Biomed Sci, Madrid, Spain</t>
  </si>
  <si>
    <t>Toro, C (reprint author), Hosp La Paz Carlos III, Serv Microbiol &amp; Parasitol, C Sinesio Delgado 10, Madrid 28029, Spain.</t>
  </si>
  <si>
    <t>Espinel-Ingroff, A; Arendrup, M; Canton, E; Cordoba, S; Dannaoui, E; Garcia-Rodriguez, J; Gonzalez, GM; Govender, NP; Martin-Mazuelos, E; Lackner, M; Lass-Florl, C; Sicilia, MJL; Rodriguez-Iglesias, MA; Pelaez, T; Shields, RK; Garcia-Effron, G; Guinea, J; Sanguinetti, M; Turnidger, J</t>
  </si>
  <si>
    <t>Multicenter Study of Method-Dependent Epidemiological Cutoff Values for Detection of Resistance in Candida spp. and Aspergillus spp. to Amphotericin B and Echinocandins for the Etest Agar Diffusion Method</t>
  </si>
  <si>
    <t>[Espinel-Ingroff, A.] VCU, Med Ctr, Richmond, VA 23284 USA; [Arendrup, M.] Statens Serum Inst, Unit Mycol, Copenhagen, Denmark; [Arendrup, M.] Univ Copenhagen, Rigshosp, Copenhagen, Denmark; [Canton, E.] Inst Invest Sanitaria La Fe, Grp Infecc Grave, Valencia, Spain; [Cordoba, S.] Inst Nacl Enfermedades Infecciosas Dr CG Malbran, Buenos Aires, DF, Argentina; [Dannaoui, E.] Univ Paris 05, Hop Europeen Georges Pompidou, AP HP, Fac Med,Unite Parasitol Mycol,Serv Microbiol, Paris, France; [Garcia-Rodriguez, J.] Hosp Univ La Paz, Madrid, Spain; [Gonzalez, G. M.] Univ Autonoma Nuevo Leon, Monterrey, Nuevo Leon, Mexico; [Govender, N. P.] Natl Inst Communicable Dis, Johannesburg, South Africa; [Martin-Mazuelos, E.] Hosp Univ Valme, Unidad Gest Clin Enfermedades Infecciosas &amp; Micro, Seville, Spain; [Lackner, M.; Lass-Florl, C.] Med Univ Innsbruck, Div Hyg &amp; Med Microbiol, Innsbruck, Austria; [Linares Sicilia, M. J.] Univ Cordoba, Hosp Univ Reina Sofia, Fac Med, Cordoba, Spain; [Rodriguez-Iglesias, M. A.] Hosp Univ Puerta del Mar, Cadiz, Spain; [Pelaez, T.] Hosp Univ Cent Asturias, Serv Microbiol, Asturias, Spain; [Shields, R. K.] Univ Pittsburgh, Med Ctr, Pittsburgh, PA USA; [Garcia-Effron, G.] Univ Nacl Litoral, Lab Micol &amp; Diagnost Mol, Fac Bioquim &amp; Ciencias Biol, CONICET,CCT, Santa Fe, Argentina; [Guinea, J.] Hosp Gen Univ Gregorio Maranon, Serv Microbiol Clin &amp; Enfermedades Infecciosas VI, Madrid, Spain; [Guinea, J.] Inst Invest Sanitaria Gregorio Maranon, Madrid, Spain; [Sanguinetti, M.] Univ Cattolica Sacro Cuore, Inst Microbiol, Rome, Italy; [Sanguinetti, M.] Univ Cattolica Sacro Cuore, Inst Hyg, Rome, Italy; [Turnidger, J.] Univ Adelaide, Adelaide, SA, Australia</t>
  </si>
  <si>
    <t>Espinel-Ingroff, A (reprint author), VCU, Med Ctr, Richmond, VA 23284 USA.</t>
  </si>
  <si>
    <t>e01792-16</t>
  </si>
  <si>
    <t>Lazaro-Perona, F; Sarria-Visa, A; Ruiz-Carrascoso, G; Mingorance, J; Garcia-Rodriguez, J; Gomez-Gil, R</t>
  </si>
  <si>
    <t>Klebsiella pneumoniae co-producing NDM-7 and OXA-48 carbapenemases isolated from a patient with prolonged hospitalisation</t>
  </si>
  <si>
    <t>[Lazaro-Perona, F.; Sarria-Visa, A.; Ruiz-Carrascoso, G.; Mingorance, J.; Garcia-Rodriguez, J.; Gomez-Gil, R.] Hosp Univ La Paz, Dept Clin Microbiol, Madrid, Spain</t>
  </si>
  <si>
    <t>Lazaro-Perona, F (reprint author), Hosp Univ La Paz, Dept Clin Microbiol, Madrid, Spain.</t>
  </si>
  <si>
    <t>Oviedo Briones, Myriam; Rico, Alicia; Grados, Martin</t>
  </si>
  <si>
    <t>Revista espanola de geriatria y gerontologia</t>
  </si>
  <si>
    <t>353-354</t>
  </si>
  <si>
    <t>2017  (Epub 2017 Jul 11)</t>
  </si>
  <si>
    <t>Servicio de Geriatria, Hospital Universitario La Paz, Madrid, Espana. Electronic address: myriamr.oviedo@salud.madrid.org.</t>
  </si>
  <si>
    <t>1578-1747</t>
  </si>
  <si>
    <t>Detection of toxigenic Clostridium difficile in paediatric patients.</t>
  </si>
  <si>
    <t>Falces-Romero, Iker; Troyano-Hernaez, Paloma; Garcia-Bujalance, Silvia; Baquero-Artigao, Fernando; Mellado-Pena, Maria Jose; Garcia-Rodriguez, Julio</t>
  </si>
  <si>
    <t>Enfermedades infecciosas y microbiologia clinica</t>
  </si>
  <si>
    <t>Servicio de Microbiologia y Parasitologia Clinicas, Hospital Universitario La Paz, Madrid, Espana.</t>
  </si>
  <si>
    <t>de la Calle-Prieto, Fernando; Romero Gomez, Maria Pilar; Cuevas Beltran, Laureano; Bru Gorraiz, Francisco Javier</t>
  </si>
  <si>
    <t>2017 Jan 02 (Epub 2017 Jan 02)</t>
  </si>
  <si>
    <t>Unidad de Medicina Tropical y del Viajero, Servicio de Medicina Interna, Hospital Universitario La Paz- Carlos III-Cantoblanco, IdiPAZ, Centro de Referencia Nacional para Patologia Tropical Importada Adultos y Pediatria, Madrid, Espana. Electronic address: fcalle.prieto@salud.madrid.org.</t>
  </si>
  <si>
    <t>Minocycline induced hyperpigmentation</t>
  </si>
  <si>
    <t>Painless nodule on the hand</t>
  </si>
  <si>
    <t>Castillo-Gallego, C; De Miguel, E; Garcia-Arias, M; Plasencia, C; Lojo-Oliveira, L; Martin-Mola, E</t>
  </si>
  <si>
    <t>Color Doppler and spectral Doppler ultrasound detection of active sacroiliitis in spondyloarthritis compared to physical examination as gold standard</t>
  </si>
  <si>
    <t>RHEUMATOLOGY INTERNATIONAL</t>
  </si>
  <si>
    <t>[Castillo-Gallego, Concepcion; De Miguel, Eugenio; Garcia-Arias, Miriam; Plasencia, Chamaida; Lojo-Oliveira, Leticia; Martin-Mola, Emilio] Hosp Univ La Paz, Dept Rheumatol, Paseo Castellana 261, Madrid 28046, Spain</t>
  </si>
  <si>
    <t>Castillo-Gallego, C (reprint author), Hosp Univ La Paz, Dept Rheumatol, Paseo Castellana 261, Madrid 28046, Spain.</t>
  </si>
  <si>
    <t>0172-8172</t>
  </si>
  <si>
    <t>Dougados, M; Sepriano, A; Molto, A; van Lunteren, M; Ramiro, S; de Hooge, M; van den Berg, R; Compan, VN; Demattei, C; Landewe, R; van der Heijde, D</t>
  </si>
  <si>
    <t>Sacroiliac radiographic progression in recent onset axial spondyloarthritis: the 5-year data of the DESIR cohort</t>
  </si>
  <si>
    <t>ANNALS OF THE RHEUMATIC DISEASES</t>
  </si>
  <si>
    <t>[Dougados, Maxime] Paris Descartes Univ, Hop Cochin, Hop Paris, Dept Rheumatol, Paris, France; [Dougados, Maxime; Molto, Anna] PRES Sorbonne Paris City, Clin Epidemiol &amp; Biostat, INSERM, U1153, Paris 14, France; [Sepriano, Alexandre; van Lunteren, Miranda; Ramiro, Sofia; de Hooge, Manouk; van den Berg, Rosaline; van der Heijde, Desiree] Leiden Univ, Med Ctr, Dept Rheumatol, Leiden, Netherlands; [Sepriano, Alexandre] Univ Nova Lisboa, NOVA Med Sch, Lisbon, Portugal; [Molto, Anna] Hop Cochin, Dept Rheumatol, Paris, France; [Compan, Victoria Navarro] Univ Hosp La Paz, Dept Rheumatol, IdiPaz, Madrid, Spain; [Demattei, Christophe] Nimes Univ Hosp, Dept Biostat Epidemiol Publ Hlth &amp; Med Informat B, Nimes, France; [Landewe, Robert] Amsterdam Rheumatol &amp; Clin Immunol Ctr ARC, Amsterdam, Netherlands; [Landewe, Robert] Zuyderland Med Ctr, Heerlen, Netherlands</t>
  </si>
  <si>
    <t>Dougados, M (reprint author), PRES Sorbonne Paris City, Clin Epidemiol &amp; Biostat, INSERM, U1153, Paris 14, France.</t>
  </si>
  <si>
    <t>0003-4967</t>
  </si>
  <si>
    <t>1468-2060</t>
  </si>
  <si>
    <t>Terslev, L; Iagnocco, A; Bruyn, GAW; Naredo, E; Vojinovic, J; Collado, P; Damjanov, N; Filer, A; Filippou, G; Finzel, S; Gandjbakhch, F; Ikeda, K; Keen, HI; Kortekaas, MC; Magni-Manzoni, S; Ohrndorf, S; Pineda, C; Ravagnani, V; Richards, B; Sahbudin, I; Schmidt, WA; Siddle, HJ; Stoenoiu, MS; Szkudlarek, M; Tzaribachev, N; D'Agostino, MA</t>
  </si>
  <si>
    <t>The OMERACT Ultrasound Group: A Report from the OMERACT 2016 Meeting and Perspectives</t>
  </si>
  <si>
    <t>JOURNAL OF RHEUMATOLOGY</t>
  </si>
  <si>
    <t>[Terslev, Lene] Rigshosp, Ctr Rheumatol &amp; Spine Dis, Copenhagen, Denmark; [Szkudlarek, Marcin] Zealands Univ Hosp, Dept Rheumatol, Koge, Denmark; [Iagnocco, Annamaria] Univ Turin, Dipartimento Sci Clin &amp; Biol Reumatol, Turin, Italy; [Filippou, Georgios] Univ Siena, Dept Med Surg &amp; Neurosci, Rheumatol Sect, Siena, Italy; [Magni-Manzoni, Silvia] IRCCS Osped Pediat Bambino Gesu, Pediat Rheumatol Unit, Rome, Italy; [Ravagnani, Viviana] C Poma Hosp, Azienda Socio Sanitaria Territoriale Mantova, Internal Med Dept, Mantua, Italy; [Bruyn, George A. W.] MC Groep, Dept Rheumatol, Lelystad, Netherlands; [Kortekaas, Marion C.] Leiden Univ, Med Ctr, Dept Rheumatol, Leiden, Netherlands; [Naredo, Esperanza; Kortekaas, Marion C.] Hosp Univ Fdn Jimenez Diaz, Joint &amp; Bone Res Unit, Dept Rheumatol, Madrid, Spain; [Naredo, Esperanza] Univ Autonoma Madrid, Madrid, Spain; [Collado, Paz] Hosp Univ Severo Ochoa, Madrid, Spain; [Vojinovic, Jelena] Univ Nis, Fac Med, Clin Ctr, Nish, Serbia; [Damjanov, Nemanja] Univ Belgrade, Fac Med, Inst Rheumatol, Belgrade, Serbia; [Filer, Andrew; Sahbudin, Ilfita] Univ Birmingham, Rheumatol Res Grp, Birmingham, W Midlands, England; [Siddle, Heidi J.] Univ Leeds, Leeds Inst Rheumat &amp; Musculoskeletal Med, Leeds, W Yorkshire, England; [Siddle, Heidi J.] Chapel Allerton Hosp, Leeds Musculoskeletal Biomed Res Unit, UK Natl Inst Hlth Res NIHR, Leeds, W Yorkshire, England; [Finzel, Stephanie] Univ Freiburg, Fac Med, Dept Rheumatol &amp; Clin Immunol, Freiburg, Germany; [Ohrndorf, Sarah] Humboldt Univ, Charite Univ Hosp, Berlin, Germany; [Schmidt, Wolfgang A.] Immanuel Krankenhaus Berlin, Med Ctr Rheumatol Berlin Buch, Wannsee, Germany; [Tzaribachev, Nikolay] Pediat Rheumatol Res Inst, Bad Bramstedt, Germany; [Gandjbakhch, Frederique] Paris 6 Univ, GRC UPMC 08, AP HP,Dept Rheumatol, CHU Pitie Salpetriere,Pierre Louis Inst Epidemiol, Paris, France; [D'Agostino, Maria-Antonietta] Hop Ambroise Pare, AP HP, Rheumatol Dept, F-92100 Boulogne, France; [D'Agostino, Maria-Antonietta] Versailles Saint Quentin Univ, UFR Simone Veil, Lab Excellence INFLAMEX, INSERM,UFR Simone Veil,U1173, F-78180 Paris, France; [Ikeda, Kei] Chiba Univ Hosp, Dept Allergy &amp; Clin Immunol, Chiba, Japan; [Keen, Helen I.] Royal Perth Hosp, Dept Rheumatol, Perth, WA, Australia; [Pineda, Carlos] Inst Nacl Rehabil, Mexico City, DF, Mexico; [Richards, Bethan] Royal Prince Alfred Hosp, Rheumatol Inst Rheumatol &amp; Orthoped, Camperdown, NSW, Australia; [Stoenoiu, Maria S.] Clin Univ St Luc, Catholic Univ Louvain, Inst Rech Exp &amp; Clin, Dept Rheumatol, Brussels, Belgium</t>
  </si>
  <si>
    <t>Terslev, L (reprint author), Rigshosp Glostrup, Ctr Rheumatol &amp; Spine Dis, Ndr Ringvej 57, Glostrup 2600, Denmark.</t>
  </si>
  <si>
    <t>0315-162X</t>
  </si>
  <si>
    <t>Bautista-Caro, MB; De Miguel, E; Peiteado, D; Villalba, A; Monjo, I; Puig-Kroger, A; Sanchez-Mateos, P; Martin-Mola, E; Miranda-Carus, ME</t>
  </si>
  <si>
    <t>Effect of Anti Tnf alpha Drugs on the Frequency of Circulating CD19+CD24hiCD38hi Breg Cells in Ankylosing Spondylitis</t>
  </si>
  <si>
    <t>ARTHRITIS &amp; RHEUMATOLOGY</t>
  </si>
  <si>
    <t>[Belen Bautista-Caro, M.; De Miguel, Eugenio; Peiteado, Diana; Villalba, Alejandro; Monjo, Irene; Martin-Mola, Emilio; Eugenia Miranda-Carus, Maria] Hosp La Paz, IdiPAZ, Rheumatol, Madrid, Spain; [Puig-Kroger, Amaya] Hosp Gregorio Maranon, Immunooncol, Madrid, Spain; [Sanchez-Mateos, Paloma] Hosp Gregorio Maranon, Immunol, Madrid, Spain</t>
  </si>
  <si>
    <t>2326-5191</t>
  </si>
  <si>
    <t>Bogas, P; Plasencia-Rodriguez, C; Balsa, A; Navarro-Compan, V; Bonilla, G; Coro, EM; Tornero, C; Nuno, L; Peiteado, D</t>
  </si>
  <si>
    <t>Comparison the Long-Term Clinical Outcomes between Non Anti-TNF Versus Anti-TNF in RA Patients Who Failed to a First Anti-TNF</t>
  </si>
  <si>
    <t>[Bogas, Patricia; Plasencia-Rodriguez, Chamaida; Balsa, Alejandro; Bonilla, Gema; Moral Coro, Enrique; Tornero, Carolina; Nuno, Laura] Hosp Univ La Paz, Madrid, Spain; [Navarro-Compan, Victoria] Hosp Univ La Paz, Rheumatol, Madrid, Spain; [Peiteado, Diana] La Paz Univ Hosp, Rheumatol, Madrid, Spain</t>
  </si>
  <si>
    <t>Bogas, P; Plasencia-Rodriguez, C; Balsa, A; Pascual-Salcedo, D; Bonilla, G; Coro, EM; Tornero, C; Nuno, L; Peiteado, D; Martinez, A; Hernandez, B</t>
  </si>
  <si>
    <t>Influence of Immunogenicity to the First Anti-TNF Therapy on Response to the Second Biologic Agent in RA Patients</t>
  </si>
  <si>
    <t>[Bogas, Patricia; Plasencia-Rodriguez, Chamaida; Balsa, Alejandro; Bonilla, Gema; Moral Coro, Enrique; Tornero, Carolina; Nuno, Laura; Hernandez, Borja] Hosp Univ La Paz, Madrid, Spain; [Pascual-Salcedo, Dora; Martinez, Ana] La Paz Univ Hosp, Immunorheumatol Res Grp, Madrid, Spain; [Peiteado, Diana] La Paz Univ Hosp, Rheumatol, Madrid, Spain</t>
  </si>
  <si>
    <t>Castano, I; Monjo, I; Balsa, A; Peiteado, D; Garcia-Carazo, S; De Miguel, E</t>
  </si>
  <si>
    <t>Metotrexate in the Treatment of Giant Cell Arteritis: To be or Not to be</t>
  </si>
  <si>
    <t>[Castano, Ignacio; De Miguel, Eugenio] Univ Autonoma Madrid, Med, Madrid, Spain; [Monjo, Irene; Peiteado, Diana] Hosp Univ La Paz, Rheumatol, Madrid, Spain; [Balsa, Alejandro] Hosp Univ La Paz IdiPAZ, Rheumatol, Madrid, Spain; [Garcia-Carazo, Sara] La Paz Univ Hosp, Rheumatol, Madrid, Spain</t>
  </si>
  <si>
    <t>Cazenave, T; Martire, MV; Waimann, CA; Bertoli, A; Reginato, A; Abril, A; Ledesma, ENA; Bravo, M; Cefferino, C; Airoldi, C; Saucedo, C; Pineda, C; Gil, GR; Urquiola, C; Graf, C; Sandobal, C; Gallego, MCC; Troitino, C; Hernandez-Diaz, C; Navarta, D; Peiteado, D; Diaz, M; Saaibi, D; Castillo, HJC; Gutierrez, M; Araujo, ALAD; Sedano, O; Alarcon, E; Catay, E; Mora, C; De Miguel, E; Castillo, FF; Marengo, F; Aguilar, G; Monjo, I; Rosa, J; Coto, JFD; Munoz, JS; Marin, J; Santiago, L; Alva, M; Ochtrop, MLG; Guinsburg, M; Benegas, M; Cruz, MJS; Kohan, P; Estrella, N; Pera, M; Tate, P; Marcaida, P; Py, G; Pavao, R; Munoz-Louis, R; Micas, RA; Arape, R; Ruta, S; Elkin, MSG; Urioste, L; Rivera, LS; Vega-Hinojosa, O; Ventura, L; Spindler, WJ; Rengel, Y; Quintero, M; Rosemffet, MG</t>
  </si>
  <si>
    <t>Reliability of Ultrasound Elementary Lesions in Gout: Results from an Inter- and Intra-Reading International Multicenter Exercise By 62 Sonographers</t>
  </si>
  <si>
    <t>[Cazenave, Tomas] Inst Rehabil Psicofis, Buenos Aires, DF, Argentina; [Victoria Martire, Maria] Inst Med Platense, La Plata, Buenos Aires, Argentina; [Waimann, Christian A.] Hosp Dr Hector Cura, Olavarria, Argentina; [Bertoli, Ana] Inst Reumatol Strusberg, Cordoba, Argentina; [Reginato, Anthony] Brown Univ, Rhode Isl Hosp, Warren Alpert Sch Med, Providence, RI 02903 USA; [Abril, Andy] Mayo Clin Florida, Rheumatol, Jacksonville, FL USA; [Ayala Ledesma, Eliana Natali] Hosp Nacl Arzobispo Loayza, Lima, Peru; [Bravo, Maximiliano; Catay, Erika] Consultorios Moreno, Formosa, Argentina; [Cefferino, Cesar] HOSP NACL MAYO, Lima, Peru; [Airoldi, Carla] Hosp Prov, Rosario, Santa Fe, Argentina; [Saucedo, Carla] Hosp Anita Elicagaray, Adolfo Gonzales Chaves, Argentina; [Pineda, Carlos] Inst Nacl Rehabil, Mexico City, DF, Mexico; [Rodriguez Gil, Gustavo; Urquiola, Cecilia] Hosp Municipal Agudos Dr Leonidas Lucero, Bahia Blanca, Buenos Aires, Argentina; [Graf, Cesar] Ctr Med Mitre, Parana, Argentina; [Sandobal, Clarisa] Hosp Jose Maria Cullen, Santa Fe, NM, Argentina; [Castillo Gallego, M. Concepcion] Complejo Hosp Torrecardenas, Almeria, Spain; [Troitino, Cristian] Hosp Bernardino Rivadavia, Reumatol, Buenos Aires, DF, Argentina; [Hernandez-Diaz, Cristina; Ventura, Lucio] Inst Nacl Rehabil, Mexico City, DF, Mexico; [Navarta, David] Hosp Marcial Quiroga, San Juan, Argentina; [Peiteado, Diana] La Paz Univ Hosp, Rheumatol, Madrid, Spain; [Diaz, Mario] Fdn Santa Fe Bogota, Unidad Reumatol, Bogota, Colombia; [Saaibi, Diego] MEDICITY SAS, Bucaramanga, Colombia; [Colon Castillo, Henry Julio] RADES, Santo Domingo, Dominican Rep; [Gutierrez, Marwin; Saldarriaga Rivera, Lina] Inst Nacl Rehabil, Rheumatol, Mexico City, DF, Mexico; [del Castillo Araujo, Ana Laura Alvarez] IMSS HES 25, Monterrey, Mexico; [Sedano, Oscar] ECOSERMEDIC, ULTRASOUND, Lima, Peru; [Alarcon, Edith] Hosp San Juan Lurigancho, Lima, Peru; [Mora, Claudia] Hosp Nacl Edgardo Rebagliati Martins, Lima, Peru; [De Miguel, Eugenio] Univ Hosp La Paz, Rheumatol, IdiPaz, Madrid, Spain; [Fernandez Castillo, Felix] Clin Razetti, Barquisimeto, Venezuela; [Aguilar, Gabriel] Ctr Diagnost Rossi, Buenos Aires, DF, Argentina; [Monjo, Irene] La Paz Univ Hosp, Rheumatol, Madrid, Spain; [Rosa, Javier; Ruta, Santiago] Hosp Italiano Buenos Aires, Internal Med Serv, Rheumatol Unit, CABA, Buenos Aires, DF, Argentina; [Diaz Coto, Jose Francisco] Hosp Clin Biblica, Rheumatol, San Jose, Costa Rica; [Saavedra Munoz, Jorge] Hosp San Juan Dios, Santiago, Chile; [Marin, Josefina] Inst Univ Hosp Italiano Buenos Aires, Hosp Italiano Buenos Aires, Internal Med Serv, Rheumatol Unit, Buenos Aires, DF, Argentina; [Marin, Josefina] Fdn PM Catoggio, Buenos Aires, DF, Argentina; [Santiago, Lida] Org Med Invest, Buenos Aires, DF, Argentina; [Alva, Magali] Hosp Rebagliati, Jesus Maria, Peru; [Gomes Ochtrop, Manuella Lima] Univ Hosp Pedro Ernesto, Rio De Janeiro, Brazil; [Guinsburg, Mara] Hosp Municipal Dr Leonidas Lucero, Rheumatol, Bahia Blanca, Buenos Aires, Argentina; [Benegas, Mariana] Sanatorio Providencia, Rheumatol Dept, Buenos Aires, DF, Argentina; [Santa Cruz, Maria Julia] Hosp Gen Agudos Dr Enrique Tornu, Sect Rheumatol, Buenos Aires, DF, Argentina; [Kohan, Paula] Hosp Dr E Tornu, Buenos Aires, DF, Argentina; [Pera, Mariana] Hosp San Martin, La Plata, Buenos Aires, Argentina; [Tate, Patricio] Org Med Invest, Buenos Aires, DF, Argentina; [Marcaida, Priscila] Hosp Rivadavia, Buenos Aires, DF, Argentina; [Py, Guillermo] Hosp Nacl Clin, Serv Reumatol, Cordoba, Argentina; [Pavao, Ricardo] GREMEDA, Artigas, Uruguay; [Munoz-Louis, R.] HDPB, Rheumatol, Santo Domingo, Dominican Rep; [Areny Micas, Roser] Hosp Dr Felix Bulnes Cerda, Santiago, Chile; [Arape, Rodolfo] Ctr Clin Isabel, Valencia, Venezuela; [Galvez Elkin, Maria Soledad] Inst Cardiol, Rosario, Argentina; [Urioste, Lorena] Reumatol Diagnost Especializada, Santa Cruz, CA USA; [Vega-Hinojosa, Oscar] Clin Reumacenter, Juliaca, Peru; [Spindler, Walter J.] Ctr Med Privado Reumatol, San Miguel De Tucuman, Argentina; [Rengel, Yvonne] Reumatol Red, Caracas, Venezuela; [Quintero, Maritza] Univ Los Andes, Inst Autonomo Hosp Univ Las Andes, Merida, Venezuela; [Rosemffet, Marcos G.] Inst Rehabil Psicofis, Rheumatol, Buenos Aires, DF, Argentina</t>
  </si>
  <si>
    <t>De Miguel, E; Beltran, LM; Monjo, I; Deodati, F; Schmidt, WA; Garcia-Puig, J</t>
  </si>
  <si>
    <t>Ultrasound CUT-Off in GIANT CELL Arteritis a Solution to Arteriosclerosis Pitfall in the Halo Sign</t>
  </si>
  <si>
    <t>[De Miguel, Eugenio] Univ Hosp La Paz, IdiPaz, Rheumatol, Madrid, Spain; [Beltran, Luis M.; Monjo, Irene; Deodati, Francesco; Garcia-Puig, Juan] Hosp Univ La Paz, Internal Med, Madrid, Spain; [Schmidt, Wolfgang A.] Immanuel Krankenhaus Berlin, Med Ctr Rheumatol Berlin Buch, Berlin, Germany</t>
  </si>
  <si>
    <t>Fortea-Gordo, P; Valdeolivas-De Opazo, L; Nuno, L; Villalba, A; Sanchez-Mateos, P; Puig-Kroger, A; Balsa, A; Miranda-Carus, ME</t>
  </si>
  <si>
    <t>Altered Frequencies of Circulating Follicullar T Helper Cell Counterparts and Their Subsets but Not of Peripheral Helper T Cells, Are Associated with Increased Circulating Plasmablasts in Seropositive Early RA Patients</t>
  </si>
  <si>
    <t>[Fortea-Gordo, Paula; Valdeolivas-De Opazo, Lorena; Villalba, Alejandro; Balsa, Alejandro; Eugenia Miranda-Carus, Maria] Hosp La Paz, IdiPAZ, Rheumatol, Madrid, Spain; [Nuno, Laura] La Paz Univ Hosp, Rheumatol, Madrid, Spain; [Sanchez-Mateos, Paloma] Hosp Gregorio Maranon, Immunol, Madrid, Spain; [Puig-Kroger, Amaya] Hosp Gregorio Maranon, Immunooncol, Madrid, Spain</t>
  </si>
  <si>
    <t>Garrido-Cumbrera, M; Navarro-Compan, V; Chacon-Garcia, J; Gratacos-Masmitja, J; Galvez-Ruiz, D; Estevez, EC; Zarco, P; Brace, O</t>
  </si>
  <si>
    <t>Association between Smoking with Spinal Level of Stiffness and Functional Limitation in Patients with Axial Spondyloarthritis: Results from the Spanish Atlas</t>
  </si>
  <si>
    <t>[Garrido-Cumbrera, Marco; Chacon-Garcia, Jorge; Galvez-Ruiz, David; Brace, Olta] Univ Seville, Seville, Spain; [Navarro-Compan, Victoria] Hosp Univ La Paz, Rheumatol, Madrid, Spain; [Gratacos-Masmitja, Jordi] Hosp Parc Tauli, Rheumatol, Sabadell Barcelona, Spain; [Collantes Estevez, Eduardo] Univ Cordoba, Cordoba, Spain; [Zarco, Pedro] H Fdn Alcorcon, Alcorcon, Spain</t>
  </si>
  <si>
    <t>Garrido-Cumbrera, M; Navarro-Compan, V; Galvez-Ruiz, D; Dominguez, CJD; Font-Ugalde, P; Brace, O; Zarco, P; Chacon-Garcia, J; Plazuelo-Ramos, P</t>
  </si>
  <si>
    <t>Mental Health in Patients with Axial Spondyloarthritis: Increasing Our Understanding of the Disease. Results from the Spanish Atlas</t>
  </si>
  <si>
    <t>[Garrido-Cumbrera, Marco; Galvez-Ruiz, David; Delgado Dominguez, Carlos Jesus; Brace, Olta; Chacon-Garcia, Jorge] Univ Seville, Seville, Spain; [Navarro-Compan, Victoria] Hosp Univ La Paz, Rheumatol, Madrid, Spain; [Font-Ugalde, Pilar] Univ Cordoba, IMIBIC, Reina Sofia Hosp, Rheumatol Serv, Cordoba, Spain; [Zarco, Pedro] H Fdn Alcorcon, Alcorcon, Spain; [Plazuelo-Ramos, Pedro] CEADE, Madrid, Spain</t>
  </si>
  <si>
    <t>Juan, A; Juanola, X; De Miguel, E; Collantes-Estevez, E; Quevedo, JC; Alonso, E; Navarro-Compan, V</t>
  </si>
  <si>
    <t>Similarities and Differences between Patients Fulfilling Non-Radiographic Axial Spondyloarthritis and Undifferentiated Spondyloarthritis Criteria: Results from the Esperanza Cohort</t>
  </si>
  <si>
    <t>[Juan, Antonio] Hosp Univ Son Llatzer, Rheumatol, Palma De Mallorca, Spain; [Juanola, Xavier] Hosp Univ Bellvitge, Rheumatol, Barcelona, Spain; [De Miguel, Eugenio] Univ Hosp La Paz, Rheumatol, IdiPaz, Madrid, Spain; [Collantes-Estevez, Eduardo] IMIBIC Hosp Univ Reina Sofia, Rheumatol, Cordoba, Spain; [Carlos Quevedo, Juan] H Univ Gran Canaria Dr Negrin, Las Palmas Gran Canaria, Spain; [Alonso, Elena] Hosp Univ Virgen del Rocio, A Curuna, Spain; [Navarro-Compan, Victoria] Hosp Univ La Paz, Rheumatol, Madrid, Spain</t>
  </si>
  <si>
    <t>Moreno, M; Pontes, C; Torres, F; Sellas-Fernandez, A; Almirall, M; Torre-Alonso, JC; Clavaguera, T; Rodriguez-Lozano, C; Linares, LF; Urruticoechea-Arana, A; Collantes-Estevez, E; Morla, R; Reina, D; Cuende, E; Zarco, P; Fernandez-Espartero, C; Garcia-Vicuna, R; Sanz, J; Juanola, X; Vallano, A; Blanco, FJ; Sanmarti, R; Calvo, G; Avendano, C; De Miguel, E; Vives, R; Gonzalez, RV; Montilla-Morales, CA; Gratacos-Masmitja, J</t>
  </si>
  <si>
    <t>Study of Potential Clinical and Biologic Predictors of Maintaining Good Response at 1 Year Follow-up, in Patients with Ankylosing Spondylitis Under Dose Reduction of TNFi Treatment</t>
  </si>
  <si>
    <t>[Moreno, Mireia] Parc Tauli Hosp Univ, Rheumatol, Sabadell, Spain; [Pontes, Caridad] UAB, I3PT, Parc Tauli Hosp Univ, Clin Pharmacol, Sabadell, Spain; [Torres, Ferran] Hosp Clin Barcelona, Barcelona, Spain; [Sellas-Fernandez, Agusti] Hosp Univ Valle Hebron, Rheumatol, Barcelona, Spain; [Almirall, Miriam] Hosp Mar, Rheumatol, Barcelona, Spain; [Carlos Torre-Alonso, Juan] H Monte Naranco, Oviedo, Spain; [Clavaguera, Teresa] Palamos Hosp, Rheumatol, Catalonia, Spain; [Rodriguez-Lozano, Carlos] Hosp Univ Dr Negrin, Rheumatol, Gran Canaria, Spain; [Francisco Linares, Luis] Hosp Virgen Arrixaca, Rheumatol, Murcia, Spain; [Urruticoechea-Arana, Ana] Hosp Can Misses, IBIZA, Rheumatol Dept, Eivissa, Illes Balears, Spain; [Collantes-Estevez, Eduardo] IMIBIC Hosp Univ Reina Sofia, Rheumatol, Cordoba, Spain; [Morla, Rosa] Hosp La Tecla, Rambla Vella,14, Tarragona, Spain; [Reina, Delia] Hosp St Joan Despi Moises Broggi, Rheumatol, Barcelona, Spain; [Cuende, Eduardo] Univ Hosp Principe Asturias, Immune Syst Dis, Rheumatol Dept, Madrid, Spain; [Zarco, Pedro] H Fdn Alcorcon, Alcorcon, Spain; [Fernandez-Espartero, Cruz] Hosp Mostoles, Rheumatol, Madrid, Spain; [Garcia-Vicuna, Rosario] Hosp Univ La Princesa, IIS La Princesa, Rheumatol, Madrid, Spain; [Sanz, Jesus] Hosp Univ Puerta Hierro Majadahonda, Rheumatol, Madrid, Spain; [Juanola, Xavier] Hosp Univ Bellvitge, Rheumatol, Barcelona, Spain; [Vallano, Antoni] Hosp Univ Bellvitge, Clin Pharmacol, Barcelona, Spain; [Blanco, Francisco J.] UDC, CHUAC, Area Genom, Serv Reumatol,Inst Invest Biomed A Coruna INIBIC, La Coruna, Spain; [Sanmarti, Raimon] Hosp Clin Barcelona, Rheumatol Dept, Arthrit Unit, Barcelona, Spain; [Calvo, Gonzalo] Hosp Clin Barcelona, Clin PHarmacol, Barcelona, Spain; [Avendano, Cristina] Hosp Puerta Hierro, Clin Pharmacol, Madrid, Spain; [De Miguel, Eugenio] Univ Autonoma Madrid, Med, Madrid, Spain; [Vives, Roser] UAB, I3PT, Parc Tauli Hosp Univ, Clin Pharmacol, Sabadell, Spain; [Veroz Gonzalez, Raul] Hosp Merida, Merida, Spain; [Alberto Montilla-Morales, Carlos] Hosp Clin Univ Salamanca, Salamanca, Spain; [Gratacos-Masmitja, Jordi] Parc Tauli Hosp Univ, Rheumatol, Barcelona, Spain</t>
  </si>
  <si>
    <t>Navarro-Compan, V; Plasencia-Rodriguez, C; De Miguel, E; del Campo, PD; Balsa, A; Gratacos-Masmitja, J</t>
  </si>
  <si>
    <t>Efficacy of Switching Biological Dmards in Patients with Axial Spondyloarthritis: Results from a Systematic Literature Review</t>
  </si>
  <si>
    <t>[Navarro-Compan, Victoria] Hosp Univ La Paz, Rheumatol, Madrid, Spain; [Plasencia-Rodriguez, Chamaida] Univ Hosp La Paz, IdiPaz, Madrid, Spain; [De Miguel, Eugenio; Balsa, Alejandro] Univ Hosp La Paz, Rheumatol, IdiPaz, Madrid, Spain; [Diaz del Campo, Petra] Spanish Soc Rheumatol, Res Unit, Madrid, Spain; [Gratacos-Masmitja, Jordi] Parc Tauli Hosp Univ, Rheumatol, Barcelona, Spain</t>
  </si>
  <si>
    <t>Pieren, A; Pascual-Salcedo, D; Aguado, P; Bonilla, G; De Miguel, E; Monjo, I; Nuno, L; Peiteado, D; Villalba, A; Coro, EM; Tornero, C; Bogas, P; Balsa, A; Plasencia-Rodriguez, C</t>
  </si>
  <si>
    <t>Flare Incidence and Predictive Factors in a Population of Patients with Rheumatoid Arthritis Under Optimised Treatment with Adalimumab and Infliximab</t>
  </si>
  <si>
    <t>[Pieren, Amara] Hosp La Paz, Rheumatol, Madrid, Spain; [Pascual-Salcedo, Dora] La Paz Univ Hosp, Immunorheumatol Res Grp, Madrid, Spain; [Aguado, Pilar; Nuno, Laura; Peiteado, Diana; Villalba, Alejandro; Balsa, Alejandro] La Paz Univ Hosp, Rheumatol, Madrid, Spain; [Bonilla, Gema; Moral Coro, Enrique; Bogas, Patricia; Plasencia-Rodriguez, Chamaida] Hosp La Univ Paz, Madrid, Spain; [De Miguel, Eugenio] Univ Hosp La Paz, Rheumatol, IdiPaz, Madrid, Spain; [Monjo, Irene] Hosp Univ La Paz, Internal Med, Madrid, Spain; [Tornero, C.] Rheumatol La Paz Univ Hosp, Rheumatol, Madrid, Spain</t>
  </si>
  <si>
    <t>Sanmarti, R; Martin-Mola, E; Fonseca, JE; Veale, DJ; Escudero-Contreras, A; Gonzalez, CM</t>
  </si>
  <si>
    <t>Clinical Remission in Subjects with Rheumatoid Arthritis Treated with Subcutaneous Tocilizumab As Monotherapy or in Combination with Methotrexate or Other Synthetic Dmards: A Real-World Clinical Trial</t>
  </si>
  <si>
    <t>[Sanmarti, Raimon] Hosp Clin Barcelona, Rheumatol Serv, Barcelona, Spain; [Martin-Mola, Emilio] Hosp La Paz, Madrid, Spain; [Fonseca, Joao E.] Univ Lisbon, Fac Med, Inst Med Mol, Rheumatol Res Unit, Lisbon, Portugal; [Veale, Douglas J.] St Vincents Univ Hosp, Rheumatol, Dublin 4, Ireland; [Escudero-Contreras, Alejandro] Univ Cordoba, Reina Sofia Hosp, IMIBIC, Rheumatol Serv, Cordoba, Spain; [Gonzalez, Carlos M.] Hosp Gen Univ Gregorio Maranon, Rheumatol, Madrid, Spain</t>
  </si>
  <si>
    <t>Schafer, VS; Chrysidis, S; Dejaco, C; Duftner, C; Iagnocco, A; Bruyn, GAW; Carrara, G; D'Agostino, MA; De Miguel, E; Diamantopoulos, AP; Fredberg, U; Hartung, W; Hocevar, A; Kermani, TA; Koster, MJ; Lorenzen, T; Macchioni, P; Milchert, M; Dohn, UM; Mukhtyar, C; Ponte, C; Ramiro, S; Scire, CA; Terslev, L; Warrington, KJ; Dasgupta, B; Schmidt, WA</t>
  </si>
  <si>
    <t>A Patient Based Reliability Exercise of Omeract Ultrasound Definitions in Giant Cell Arteritis</t>
  </si>
  <si>
    <t>[Schaefer, Valentin S.] Immanuel Krankenhaus Berlin, Med Ctr Rheumatol Berlin Buch, Berlin, Germany; [Chrysidis, Stavros] Hosp Southwest Denmark, Dept Rheumatol, Esbjerg, Denmark; [Dejaco, Christian] Med Univ Graz, Rheumatol &amp; Immunol, Graz, Austria; [Duftner, Christina] Med Univ Innsbruck, Dept Internal Med, Clin Div Internal Med 2, Innsbruck, Austria; [Iagnocco, Annamaria] Univ Torino, Acad Rheumatol Unit, Turin, Italy; [Bruyn, George A. W.] MC Groep, Rheumatol, Loenga, Netherlands; [Carrara, Greta] Italian Soc Rheumatol, Epidemiol Unit, Milan, Italy; [D'Agostino, M. A.] Versailles St Quentin en Yvelines Univ, Rheumatol, Boulogne, France; [De Miguel, Eugenio] Univ Autonoma Madrid, Med, Madrid, Spain; [Diamantopoulos, Andreas P.] Martina Hansens Hosp, Oslo, Norway; [Fredberg, Ulrich] Silkeborg Reg Hosp, Diagnost Ctr, DK-8600 Silkeborg, Denmark; [Hartung, Wolfgang] Asklepios Med Ctr, Dept Rheumatol Clin Immunol, D-93077 Bad Abbach, Germany; [Hocevar, Alojzija] Univ Med Ctr Ljubljana, Dept Rheumatol, Ljubljana, Slovenia; [Kermani, Tanaz A.] Univ Calif Los Angeles, Rheumatol, Los Angeles, CA USA; [Koster, Matthew J.; Warrington, Kenneth J.] Mayo Clin, Rheumatol, Rochester, MN USA; [Lorenzen, Tove] Reg Hosp Silkeborg, Diagnost Ctr, Silkeborg, Denmark; [Macchioni, Pierluigi] Arcispedale Santa Maria Nuova, Reggio Emilia, Italy; [Milchert, Marcin] Pomeranian Med Univ, Szczecin, Poland; [Dohn, Uffe Moller] Copenhagen Ctr Arthrit Res COPECARE, Ctr Rheumatol &amp; Spine Dis, Rigshosp, Glostrup, Denmark; [Mukhtyar, Chetan] Norfolk &amp; Norwich Univ Hosp, Norwich, Norfolk, England; [Ponte, Cristina] Hosp Santa Maria, Rheumatol Dept, Ctr Hosp Lisboa Norte, Lisbon, Portugal; [Ramiro, Sofia] LUMC, Dept Rheumatol, Rheumatol, Leiden, Netherlands; [Scire, Carlo Alberto] Italian Soc Rheumatol, Milan, Italy; [Terslev, Lene] Rigshosp, Copenhagen Ctr Arthrit Res, Ctr Rheumatol &amp; Spine Dis, Copenhagen, Denmark; [Dasgupta, Bhaskar] Southend Univ Hosp NHS Fdn Trust, Rheumatol, Southend On Sea, England; [Dasgupta, Bhaskar] Southend Univ Hosp NHS Fdn Trust, Rheumatol, Westcliff On Sea, England; [Schmidt, Wolfgang A.] Immanuel Krankenhaus Berlin, Med Ctr Rheumatol &amp; Clin Immunol Berlin Buch, Berlin, Germany</t>
  </si>
  <si>
    <t>Tornero, C; Aguado, P; Garcia-Carazo, S; Tenorio, JA; Lapunzina, P; Heath, K; Buno, A; Iturzaeta, JM; Monjo, I; Plasencia, C; Balsa, A</t>
  </si>
  <si>
    <t>Low Alkaline Phosphatase Levels: Could It be Hypophosphatasia?</t>
  </si>
  <si>
    <t>[Tornero, C.; Aguado, P.; Garcia-Carazo, S.; Monjo, Irene; Plasencia, C.; Balsa, Alejandro] La Paz Univ Hosp, Rheumatol, Madrid, Spain; [Tenorio, J. A.; Lapunzina, P.; Heath, K.] La Paz Univ Hosp, Inst Med &amp; Mol Genet INGEMM, Madrid, Spain; [Buno, A.; Iturzaeta, J. M.] La Paz Univ Hosp, Lab Med, Madrid, Spain</t>
  </si>
  <si>
    <t>Urrego, C; Navarro-Compan, V; De Miguel, E; Mendoza, JM; Jimeno, TR; Fernandez, CC; Prada, PZ</t>
  </si>
  <si>
    <t>Gender Differences in Axial and Peripheral Spondyloarthritis: Results from the Esperanza Cohort</t>
  </si>
  <si>
    <t>[Urrego, Claudia; Zurita Prada, Pablo] Hosp Gen Segovia, Rheumatol, Segovia, Spain; [Navarro-Compan, Victoria] Hosp Univ La Paz, Rheumatol, Madrid, Spain; [De Miguel, Eugenio] Hosp La Paz IdiPaz, Rheumatol, Madrid, Spain; [Mulero Mendoza, Juan] Hosp Puerta de Hierro Madrid, Rheumatol, Madrid, Spain; [Ruiz Jimeno, Teresa] Hosp Sierrallana, Rheumatol, Santander, Spain; [Campos Fernandez, Cristina] Hosp Univ Valencia, Rheumatol, Valencia, Spain</t>
  </si>
  <si>
    <t>Valdeolivas-De Opazo, L; Fortea-Gordo, P; Benito-Miguel, M; Villalba, A; Bonilla, G; Peiteado, D; Balsa, A; Aguado, P; Sanchez-Mateos, P; Puig-Kroger, A; Martin-Mola, E; Miranda-Carus, ME</t>
  </si>
  <si>
    <t>Rheumatoid Arthritis (RA) Synovial Fluid Treg Cells Secrete IL-17 and at the Same Time Are Potent Suppressors of Tresp Cell Proliferation, TNF-alpha and Interferon gamma Production</t>
  </si>
  <si>
    <t>[Valdeolivas-De Opazo, Lorena; Fortea-Gordo, Paula; Benito-Miguel, Marta; Villalba, Alejandro; Bonilla, Gema; Peiteado, Diana; Balsa, Alejandro; Aguado, Pilar; Martin-Mola, Emilio; Eugenia Miranda-Carus, Maria] Hosp La Paz, Rheumatol, IdiPAZ, Madrid, Spain; [Benito-Miguel, Marta] Univ Antonio de Nebrija, Ctr Ciencias Salud San Rafael, Biochem, Madrid, Spain; [Sanchez-Mateos, Paloma] Hosp Gregorio Maranon, Immunol, Madrid, Spain; [Puig-Kroger, Amaya] Hosp Gregorio Maranon, Immunooncol, Madrid, Spain</t>
  </si>
  <si>
    <t>Regueiro, C; Nuno, L; Ortiz, AM; Peiteado, D; Villalba, A; Pascual-Salcedo, D; Martinez-Feito, A; Gonzalez-Alvaro, I; Balsa, A; Gonzalez, A</t>
  </si>
  <si>
    <t>Value of Measuring Anti-Carbamylated Protein Antibodies for Classification on Early Arthritis Patients</t>
  </si>
  <si>
    <t>[Regueiro, Cristina; Gonzalez, Antonio] Hosp Clin Univ Santiago, Inst Invest Sanitaria, Expt &amp; Observat Rheumatol, Santiago De Compostela, Spain; [Nuno, Laura; Peiteado, Diana; Villalba, Alejandro; Pascual-Salcedo, Dora; Balsa, Alejandro] Inst Invest Hosp Univ La Paz IDIPAZ, Rheumatol Dept, Madrid, Spain; [Ortiz, Ana M.; Gonzalez-Alvaro, Isidoro] Inst Invest Hosp La Princesa IIS IP, Rheumatol Dept, Madrid, Spain; [Martinez-Feito, Ana] Inst Invest Hosp Univ La Paz IDIPAZ, Immunorheumatol Dept, Madrid, Spain</t>
  </si>
  <si>
    <t>Gonzalez, A (reprint author), Hosp Clin Univ Santiago, Inst Invest Sanitaria, Expt &amp; Observat Rheumatol, Santiago De Compostela, Spain.</t>
  </si>
  <si>
    <t>Peiteado, D; Villalba, A; Martin-Mola, E; Balsa, A; de Miguel, E</t>
  </si>
  <si>
    <t>Ultrasound sensitivity to changes in gout: a longitudinal study after two years of treatment</t>
  </si>
  <si>
    <t>CLINICAL AND EXPERIMENTAL RHEUMATOLOGY</t>
  </si>
  <si>
    <t>[Peiteado, D.; Villalba, A.; Martin-Mola, E.; Balsa, A.; de Miguel, E.] Hosp Univ La Paz, Rheumatol Unit, Madrid, Spain</t>
  </si>
  <si>
    <t>Peiteado, D (reprint author), Hosp Univ La Paz, C Paseo Castellana 261, Madrid 28046, Spain.</t>
  </si>
  <si>
    <t>0392-856X</t>
  </si>
  <si>
    <t>Strand, V; Balsa, A; Al-Saleh, J; Barile-Fabris, L; Horiuchi, T; Takeuchi, T; Lula, S; Hawes, C; Kola, B; Marshall, L</t>
  </si>
  <si>
    <t>Immunogenicity of Biologics in Chronic Inflammatory Diseases: A Systematic Review</t>
  </si>
  <si>
    <t>BIODRUGS</t>
  </si>
  <si>
    <t>[Strand, Vibeke] Stanford Univ, Div Immunol Rheumatol, Sch Med, 306 Ramona Rd, Portola Valley, CA 94028 USA; [Balsa, Alejandro] Hosp Univ La Paz IdiPAZ, Rheumatol Unit, Inst Invest Sanitaria, Madrid, Spain; [Al-Saleh, Jamal] Dubai Hosp, Rheumatol Sect, Dubai, U Arab Emirates; [Barile-Fabris, Leonor] Hosp Especialidades Ctr Med La Raza, Ctr Med Nacl Siglo 21, Inst Mexicano Seguro Social, Mexico City, DF, Mexico; [Horiuchi, Takahiko] Kyushu Univ, Dept Internal Med, Beppu Hosp, Beppu, Oita, Japan; [Takeuchi, Tsutomu] Keio Univ, Div Rheumatol, Dept Internal Med, Sch Med,Shinjuku Ku, 35 Shinanomachi, Tokyo 1608582, Japan; [Lula, Sadiq] Envis Pharma Grp, Market Access Solut, London, England; [Hawes, Charles; Kola, Blerina] Pfizer Ltd, Surrey, England; [Marshall, Lisa] Pfizer, Med Affairs, Collegeville, PA USA</t>
  </si>
  <si>
    <t>Strand, V (reprint author), Stanford Univ, Div Immunol Rheumatol, Sch Med, 306 Ramona Rd, Portola Valley, CA 94028 USA.</t>
  </si>
  <si>
    <t>1173-8804</t>
  </si>
  <si>
    <t>de Miguel, E; Pecondon-Espanol, A; Castano-Sanchez, M; Corrales, A; Gutierrez-Polo, R; Rodriguez-Gomez, M; Pinto-Tasende, JA; Rivas, J; Ivorra-Cortes, J</t>
  </si>
  <si>
    <t>A reduced 12-joint ultrasound examination predicts lack of X-ray progression better than clinical remission criteria in patients with rheumatoid arthritis</t>
  </si>
  <si>
    <t>[de Miguel, Eugenio] Hosp Univ La Paz, Dept Rheumatol, P Castellana 261, Madrid 28046, Spain; [Pecondon-Espanol, Angela] Hosp Univ Miguel Servet, Dept Rheumatol, Zaragoza, Spain; [Castano-Sanchez, Manuel] Hosp Clin Univ Virgen de la Arrixaca, Dept Rheumatol, Murcia, Spain; [Corrales, Alfonso] Hosp Marques de Valdecilla, Dept Rheumatol, Santander, Spain; [Gutierrez-Polo, Ricardo] Hosp Navarra, Dept Rheumatol, Pamplona, Spain; [Rodriguez-Gomez, Manuel] Complexo Hosp Univ Ourense, Dept Rheumatol, Orense, Spain; [Pinto-Tasende, Jose A.] Complejo Hosp Univ A Coruna, Dept Rheumatol, La Coruna, Spain; [Rivas, Jose L.] AbbVie, Dept Med, Madrid, Spain; [Ivorra-Cortes, Jose] Hosp La Fe, Dept Rheumatol, Valencia, Spain</t>
  </si>
  <si>
    <t>de Miguel, E (reprint author), Hosp Univ La Paz, Dept Rheumatol, P Castellana 261, Madrid 28046, Spain.</t>
  </si>
  <si>
    <t>Paintaud, G; Passot, C; Ternant, D; Bertolotto, A; Bejan-Angoulvant, T; Pascual-Salcedo, D; Mulleman, D</t>
  </si>
  <si>
    <t>Rationale for Therapeutic Drug Monitoring of Biopharmaceuticals in Inflammatory Diseases</t>
  </si>
  <si>
    <t>THERAPEUTIC DRUG MONITORING</t>
  </si>
  <si>
    <t>[Paintaud, Gilles; Passot, Christophe; Ternant, David; Bejan-Angoulvant, Theodora; Mulleman, Denis] Univ Francois Rabelais Tours, CNRS UMR 7292, Tours, France; [Paintaud, Gilles; Passot, Christophe; Ternant, David] Univ Hosp, Unit Pharmacol Toxicol, Tours, France; [Bertolotto, Antonio] Ctr Riferimento Reg Sclerosi Multipla CReSM, Neurol 2, Turin, Italy; [Bertolotto, Antonio] San Luigi Hosp, NICO, Turin, Italy; [Bejan-Angoulvant, Theodora] Tours Univ Hosp, Dept Clin Pharmacol, Tours, France; [Pascual-Salcedo, Dora] La Paz Univ Hosp, Unit Immunol, Madrid, Spain; [Mulleman, Denis] Tours Univ Hosp, Dept Rheumatol, Tours, France</t>
  </si>
  <si>
    <t>Paintaud, G (reprint author), UFR Med, GICC UMR 7292, Batiment Vialle,10 Blvd Tonnelle,BP 3223, F-37032 Tours 01, France.</t>
  </si>
  <si>
    <t>0163-4356</t>
  </si>
  <si>
    <t>Medina, F; Plasencia, C; Goupille, P; Paintaud, G; Balsa, A; Mulleman, D</t>
  </si>
  <si>
    <t>Current Practice for Therapeutic Drug Monitoring of Biopharmaceuticals in Spondyloarthritis</t>
  </si>
  <si>
    <t>[Medina, Frederic; Goupille, Philippe; Paintaud, Gilles; Mulleman, Denis] Univ Francois Rabelais Tours, CNRS, UMR 7292, Dept Rheumatol, Tours, France; [Medina, Frederic; Goupille, Philippe; Paintaud, Gilles; Mulleman, Denis] Univ Francois Rabelais Tours, CNRS, UMR 7292, Pharmacol Toxicol Lab, Tours, France; [Plasencia, Chamaida; Balsa, Alejandro] Hosp Univ La Paz, Dept Rheumatol, Madrid, Spain; [Plasencia, Chamaida; Balsa, Alejandro] Hosp Univ La Paz, Hlth Res Inst Idipaz, Madrid, Spain</t>
  </si>
  <si>
    <t>Mulleman, D (reprint author), UFR Med, GICC UMR 7292, Batiment Vialle,10 Blvd Tonnelle,BP 3223, F-37032 Tours 01, France.</t>
  </si>
  <si>
    <t>Medina, F; Plasencia, C; Goupille, P; Ternant, D; Balsa, A; Mulleman, D</t>
  </si>
  <si>
    <t>Current Practice for Therapeutic Drug Monitoring of Biopharmaceuticals in Rheumatoid Arthritis</t>
  </si>
  <si>
    <t>[Medina, Frederic; Goupille, Philippe; Ternant, David; Mulleman, Denis] Univ Francois Rabelais Tours, Dept Rheumatol, Tours, France; [Medina, Frederic; Goupille, Philippe; Ternant, David; Mulleman, Denis] Univ Francois Rabelais Tours, Lab Pharmacol Toxicol, Tours, France; [Plasencia, Chamaida; Balsa, Alejandro] Hosp Univ La Paz, Dept Rheumatol, Madrid, Spain; [Plasencia, Chamaida; Balsa, Alejandro] Hosp Univ La Paz, Hlth Res Inst Idipaz, Madrid, Spain</t>
  </si>
  <si>
    <t>Murias, S; Magallares, L; Albizuri, F; Pascual-Salcedo, D; Dreesen, E; Mulleman, D</t>
  </si>
  <si>
    <t>Current Practices for Therapeutic Drug Monitoring of Biopharmaceuticals in Pediatrics</t>
  </si>
  <si>
    <t>[Murias, Sara] Univ Hosp La Paz, Dept Pediat Rheumatol, Paseo Castellana 261, Madrid 28046, Spain; [Magallares, Lorena] Univ Hosp La Paz, Dept Pediat Gastroenterol, Madrid, Spain; [Albizuri, Fatima] Univ Hosp La Paz, Dept Pediat Dermatol, Madrid, Spain; [Pascual-Salcedo, Dora] Univ Hosp La Paz, Dept Immunol, Madrid, Spain; [Dreesen, Erwin] Katholieke Univ Leuven, Dept Pharmaceut &amp; Pharmacol Sci, Lab Therapeut &amp; Diagnost Antibodies, Leuven, Belgium; [Mulleman, Denis] Univ Francois Rabelais Tours, Dept Rheumatol, Tours, France</t>
  </si>
  <si>
    <t>Murias, S (reprint author), Univ Hosp La Paz, Dept Pediat Rheumatol, Paseo Castellana 261, Madrid 28046, Spain.</t>
  </si>
  <si>
    <t>Bautista-Caro, MB; de Miguel, E; Peiteado, D; Plasencia-Rodriguez, C; Villalba, A; Monjo-Henry, I; Puig-Kroger, A; Sanchez-Mateos, P; Martin-Mola, E; Miranda-Carus, ME</t>
  </si>
  <si>
    <t>Increased frequency of circulating CD19+CD24(hi) CD38(hi) B cells with regulatory capacity in patients with Ankylosing spondylitis (AS) naive for biological agents</t>
  </si>
  <si>
    <t>[Bautista-Caro, Maria-Belen; de Miguel, Eugenio; Peiteado, Diana; Plasencia-Rodriguez, Chamaida; Villalba, Alejandro; Monjo-Henry, Irene; Martin-Mola, Emilio; Miranda-Carus, Maria-Eugenia] Hosp Univ La Paz IdiPAZ, Dept Rheumatol, Madrid, Spain; [Puig-Kroger, Amaya; Sanchez-Mateos, Paloma] Hosp Gen Univ Gregorio Maranon, Lab Inmunooncol, Madrid, Spain</t>
  </si>
  <si>
    <t>Miranda-Carus, ME (reprint author), Hosp Univ La Paz IdiPAZ, Dept Rheumatol, Madrid, Spain.</t>
  </si>
  <si>
    <t>e0180726</t>
  </si>
  <si>
    <t>Vargas, RR; Madrid, EM; Rodriguez, CG; Sarabia, FN; Quesada, CD; Ariza, RA; Compan, VN</t>
  </si>
  <si>
    <t>Association between serum dickkopf-1 levels and disease duration in axial spondyloarthritis</t>
  </si>
  <si>
    <t>REUMATOLOGIA CLINICA</t>
  </si>
  <si>
    <t>[Rubio Vargas, Roxana; Navarro Sarabia, Federico; Dominguez Quesada, Carmen; Ariza Ariza, Rafael] Univ Hosp Virgen Macarena, Dept Rheumatol, Seville, Spain; [Melguizo Madrid, Enrique; Gonzalez Rodriguez, Concepcion] Univ Hosp Virgen Macarena, Biochem Dept, Seville, Spain; [Navarro Compan, Victoria] Univ Hosp La Paz, Dept Rheumatol, IdiPaz, Madrid, Spain</t>
  </si>
  <si>
    <t>Vargas, RR (reprint author), Univ Hosp Virgen Macarena, Dept Rheumatol, Seville, Spain.</t>
  </si>
  <si>
    <t>1699-258X</t>
  </si>
  <si>
    <t>1885-1398</t>
  </si>
  <si>
    <t>Torices, S; Alvarez-Rodriguez, L; Varela, I; Munoz, P; Balsa, A; Lopez-Hoyos, M; Martinez-Taboada, V; Fernandez-Luna, JL</t>
  </si>
  <si>
    <t>Evaluation of Toll-like-receptor gene family variants as prognostic biomarkers in rheumatoid arthritis</t>
  </si>
  <si>
    <t>IMMUNOLOGY LETTERS</t>
  </si>
  <si>
    <t>[Torices, Silvia; Alvarez-Rodriguez, Lorena; Martinez-Taboada, Victor] Hosp Univ Marques Valdecilla, Serv Reumatol, Inst Invest Valdecilla IDIVAL, Santander, Spain; [Torices, Silvia; Fernandez-Luna, Jose L.] Hosp Univ Marques Valdecilla, Unidad Genet, Inst Invest Valdecilla IDIVAL, Av Valdecilla S-N, Santander 39008, Spain; [Varela, Ignacio] Inst Biomed &amp; Biotecnol Cantabria IBBTEC, Santander, Spain; [Munoz, Pedro] Serv Cantabro Salud, Gerencia Atenc Primula, Santander, Spain; [Balsa, Alejandro] Hosp Univ La Paz, Serv Reumatol, Madrid, Spain; [Lopez-Hoyos, M.] Hosp Univ Marques Valdecilla, Secc Inmunol, Inst Invest Valdecilla IDIVAL, Santander, Spain; [Martinez-Taboada, Victor] Univ Cantabria, Fac Med, Santander, Spain</t>
  </si>
  <si>
    <t>Fernandez-Luna, JL (reprint author), Hosp Univ Marques Valdecilla, Unidad Genet, Inst Invest Valdecilla IDIVAL, Av Valdecilla S-N, Santander 39008, Spain.</t>
  </si>
  <si>
    <t>0165-2478</t>
  </si>
  <si>
    <t>van Schie, KA; Heer, POD; Kruithof, S; Plasencia, C; Jurado, T; Salcedo, DP; Brandse, JF; d'Haens, GRAM; Wolbink, GJ; Rispens, T</t>
  </si>
  <si>
    <t>Infusion reactions during infliximab treatment are not associated with IgE anti-infliximab antibodies</t>
  </si>
  <si>
    <t>[van Schie, Karin A.; Heer, Pleuni Ooijevaar-De; Kruithof, Simone; Wolbink, Gerrit Jan; Rispens, Theo] Univ Amsterdam, Acad Med Ctr, Dept Immunopathol, Sanquin Res Landsteiner Lab, NL-1012 WX Amsterdam, Netherlands; [Plasencia, Chamaida] Hosp La Paz, Dept Rheumatol, Madrid, Spain; [Jurado, Teresa; Salcedo, Dora Pascual] Hosp La Paz, Immunol Unit, IdiPAZ, RIER, Madrid, Spain; [Brandse, Johannan F.; d'Haens, Geert R. A. M.] Acad Med Ctr, Dept Gastroenterol &amp; Hepatol, Amsterdam, Netherlands; [Wolbink, Gerrit Jan] Jan Breemen Res Inst Reade, Amsterdam, Netherlands</t>
  </si>
  <si>
    <t>Rispens, T (reprint author), Univ Amsterdam, Acad Med Ctr, Dept Immunopathol, Sanquin Res Landsteiner Lab, NL-1012 WX Amsterdam, Netherlands.</t>
  </si>
  <si>
    <t>Martinez-Feito, A; Gallego, LYB; Hernandez-Breijo, B; Plasencia, C; Jochems, A; Gonzalez, MA; Monjo, I; Peiteado, D; Bonilla, G; Nozal, P; Balsa, A; Pascual-Salcedo, D</t>
  </si>
  <si>
    <t>CLINICAL RELEVANCE OF DETECTING ANTI-ADALIMUMAB ANTIBODIES WITH A DRUG-TOLERANT ASSAY</t>
  </si>
  <si>
    <t>[Martinez-Feito, A.; Hernandez-Breijo, B.; Plasencia, C.; Jochems, A.; Monjo, I.; Peiteado, D.; Bonilla, G.; Balsa, A.; Pascual-Salcedo, D.] Univ Hosp La Paz, Immunorheumatol Res Grp, Madrid, Spain; [Bravo Gallego, L. Y.; Gonzalez, M. A.; Nozal, P.] Univ Hosp La Paz, Immunol, Madrid, Spain</t>
  </si>
  <si>
    <t>Benito-Miguel, M; Villalba, A; Bonilla-Hernan, MG; Peiteado, D; Balsa, A; Aguado, P; Sanchez-Mateos, P; Puig-Kroger, A; Martin-Mola, E; Carus, MEM</t>
  </si>
  <si>
    <t>SYNOVIAL FLUID TREG CELLS SECRETE IL-17 AND AT THE SAME TIME ARE POTENT SUPPRESSORS OF TRESP CELL PROLIFERATION, TNF ALPHA AND IFN GAMMA PRODUCTION</t>
  </si>
  <si>
    <t>[Benito-Miguel, M.; Villalba, A.; Bonilla-Hernan, M-G.; Peiteado, D.; Balsa, A.; Aguado, P.; Martin-Mola, E.; Miranda Carus, M. E.] Hosp La Paz IdiPAZ, Rheumatol, Madrid, Spain; [Benito-Miguel, M.] Univ Antonio de Nebrija, Ctr Ciencias Salud San Rafael, Biochem, Madrid, Spain; [Sanchez-Mateos, P.; Puig-Kroger, A.] Hosp Gregorio Maranon, Immunol, Madrid, Spain</t>
  </si>
  <si>
    <t>Bogas, P; Plasencia, C; Pascual-Salcedo, D; Bonilla, G; Moral, E; Tornero, C; Nuno, L; Villalba, A; Peiteado, D; Martinez, A; Hernandez, B; Balsa, A</t>
  </si>
  <si>
    <t>INFLUENCE OF IMMUNOGENICITY TO THE FIRST TNF-I THERAPY ON RESPONSE TO THE SECOND BIOLOGIC AGENT IN RA PATIENTS</t>
  </si>
  <si>
    <t>[Bogas, P.; Plasencia, C.; Bonilla, G.; Moral, E.; Tornero, C.; Nuno, L.; Villalba, A.; Peiteado, D.; Balsa, A.] Hosp Univ La Paz, Rheumatol, Madrid, Spain; [Pascual-Salcedo, D.; Martinez, A.; Hernandez, B.] Hosp Univ La Paz, Immunol, Madrid, Spain</t>
  </si>
  <si>
    <t>Ametzazurra, A; Rivera, N; Balsa, A; Arreba, MP; Ruiz, E; Plasencia, C; Ortiz, J; Pascual-Salcedo, D; Munoz, MC; De Aysa, C; Allande, MJ; Torres, N; Hernandez, AM; Recalde, X; Martinez, A; Nagore, D</t>
  </si>
  <si>
    <t>POINT-OF-CARE MONITORING OF ANTI-INFLIXIMAB ANTIBODIES IN PATIENTS TREATED WITH THE REFERENCE INFLIXIMAB OR CT-P13 IN ROUTINE CLINICAL PRACTICE</t>
  </si>
  <si>
    <t>[Ametzazurra, A.; Torres, N.; Hernandez, A. M.; Recalde, X.; Martinez, A.; Nagore, D.] Progenika Grifols, R&amp;D, Derio, Spain; [Rivera, N.; Ruiz, E.; Allande, M. J.] Basurto Univ Hosp, Rheumatol, Bilbao, Spain; [Balsa, A.; Plasencia, C.; De Aysa, C.] La Paz Univ Hosp, Rheumatol, Madrid, Spain; [Arreba, M. P.; Ortiz, J.; Munoz, M. C.] Basurto Univ Hosp, Gastroenterol, Bilbao, Spain; [Pascual-Salcedo, D.] La Paz Univ Hosp, Immunol, Madrid, Spain</t>
  </si>
  <si>
    <t>Hernandez-Breijo, B; Gallego, LYB; Martinez-Feito, A; Jochems, A; Olariaga, E; Cheng, J; Delauriere, L; Fan, F; Schagat, T; Plasencia, C; Mezcua, A; Nozal, P; Balsa, A; Pascual-Salcedo, D</t>
  </si>
  <si>
    <t>USE OF GLORESPONSETM NF-kappa B-RE-LUC2P HEK293 CELLS TO MONITOR DRUG AND ANTI-DRUG ANTIBODY LEVELS IN SERUM</t>
  </si>
  <si>
    <t>[Hernandez-Breijo, B.; Martinez-Feito, A.; Jochems, A.; Olariaga, E.; Plasencia, C.; Balsa, A.; Pascual-Salcedo, D.] Univ Hosp La Paz, Immunorheumatol Res Grp, Madrid, Spain; [Bravo Gallego, L. Y.; Mezcua, A.; Nozal, P.] Univ Hosp La Paz, Immunol, Madrid, Spain; [Cheng, J.; Fan, F.; Schagat, T.] Promega Corp, Madison, WI USA; [Delauriere, L.] Promega Corp, Promega Europe Training &amp; Applicat Lab PETAL, Charbonnieres Les Bains, France</t>
  </si>
  <si>
    <t>COMPARISON THE LONG-TERM CLINICAL OUTCOMES BETWEEN NONTNF-INHIBITORS VERSUS TNF-I IN RA PATIENTS WHO FAILED TO A FIRST TNF-I</t>
  </si>
  <si>
    <t>Yllan, AV; Compan, VN; Rodriguez, CP; Lopez, DP; Hernan, GB; Nuno, LN; Feito, AM; Pascual-Salcedo, D; Diego, C; Criado, AB</t>
  </si>
  <si>
    <t>INFLUENCE OF BODY MASS INDEX (BMI) ON THE DISEASE INFLAMMATORY ACTIVITY AND TREATMENT REPONSE IN PATIENTS WITH RHEUMATOID ARTHRITIS</t>
  </si>
  <si>
    <t>[Villalba Yllan, A.; Navarro Compan, V.; Plasencia Rodriguez, C.; Peiteado Lopez, D.; Bonilla Hernan, G.; Nuno Nuno, L.; Balsa Criado, A.] Hosp Univ la Paz, Rheumatol, Madrid, Spain; [Martinez Feito, A.; Pascual-Salcedo, D.; Diego, C.] Hosp Univ la Paz, Immunol, Madrid, Spain</t>
  </si>
  <si>
    <t>DISCONTINUATION OF FIRST BIOLOGIC THERAPY IN RHEUMATOID ARTHRITIS: MAIN CAUSES AND CORRELATION BETWEEN SECONDARY INEFFICACY AND DEVELOPMENT OF IMMUNOGENICITY</t>
  </si>
  <si>
    <t>[Bogas, P.; Plasencia, C.; Bonilla, G.; Moral, E.; Tornero, C.; Nuno, L.; Villalba, A.; Peiteado, D.; Balsa, A.] Hosp Univ la Paz, Rheumatol, Madrid, Spain; [Pascual-Salcedo, D.; Martinez, A.; Hernandez, B.] Hosp Univ la Paz, Immunol, Madrid, Spain</t>
  </si>
  <si>
    <t>Sanmarti, R; Mola, EM; Fonseca, JE; Veale, DJ; Escudero, A; Gonzalez, C</t>
  </si>
  <si>
    <t>CLINICAL REMISSION IN SUBJECTS WITH RHEUMATOID ARTHRITIS TREATED WITH SUBCUTANEOUS TOCILIZUMAB AS MONOTHERAPY OR IN COMBINATION WITH METHOTREXATE OR OTHER SYNTHETIC DMARDS: A REALWORLD CLINICAL TRIAL (TOSPACE)</t>
  </si>
  <si>
    <t>[Sanmarti, R.] Hosp Clin Barcelona, Barcelona, Spain; [Martin Mola, E.] Hosp la Paz, Madrid, Spain; [Fonseca, J. E.] Hosp Santa Maria, Lisbon, Portugal; [Veale, D. J.] St Vincents Univ Hosp, Dublin, Ireland; [Escudero, A.] Hosp Reina Sofia, Cordoba, Spain; [Gonzalez, C.] Hosp Gregorio Maranon, Madrid, Spain</t>
  </si>
  <si>
    <t>Tornero, C; Plasencia, C; Pascual-Salcedo, D; Hernandez, B; Gonzalez, M; Bonilla, MG; Nuno, L; Villalba, A; Peiteado, D; Bogas, P; Moral, E; Balsa, A</t>
  </si>
  <si>
    <t>DIFFERENTIAL CHARACTERISTICS OF PATIENTS DISCONTINUATING SEVERAL BIOLOGICAL THERAPIES IN A COHORT OF RHEUMATOID ARTHRITIS PATIENTS</t>
  </si>
  <si>
    <t>[Tornero, C.; Plasencia, C.; Hernandez, B.; Gonzalez, M.; Bonilla, M. G.; Nuno, L.; Villalba, A.; Peiteado, D.; Bogas, P.; Moral, E.; Balsa, A.] La Paz Univ Madrid, Rheumatol, Madrid, Spain; [Pascual-Salcedo, D.] La Paz Univ Madrid, Immunol, Madrid, Spain</t>
  </si>
  <si>
    <t>Martinez-Feito, A; Plasencia, C; Hernandez-Breijo, B; Jochems, A; Diego, C; Villalba, A; Peiteado, D; Nuno, L; Nozal, P; Balsa, A; Pascual-Salcedo, D</t>
  </si>
  <si>
    <t>THE EFFECT OF CONCOMITANT USE OF METHOTREXATE ON THE CLINICAL ACTIVITY IN PATIENTS WITH RHEUMATOID ARTHRITIS UNDER ANTI-TNFTHERAPY</t>
  </si>
  <si>
    <t>[Martinez-Feito, A.; Hernandez-Breijo, B.; Jochems, A.; Pascual-Salcedo, D.] Univ Hosp la Paz, Immunorheumatol Res Grp, Madrid, Spain; [Plasencia, C.; Villalba, A.; Peiteado, D.; Nuno, L.; Balsa, A.] Univ Hosp la Paz, Rheumatol, Madrid, Spain; [Diego, C.; Nozal, P.] Univ Hosp la Paz, Immunol, Madrid, Spain</t>
  </si>
  <si>
    <t>Pierer', A; Plasencia, C; Pascual-Salcedo, D; Paredes, MB; Balsa, A</t>
  </si>
  <si>
    <t>FLARE INCIDENCE AND PREDICTIVE FACTORS IN A POPULATION OF PATIENTS WITH RHEUMATOID ARTHRITIS UNDER OPTIMISED TREATMENT WITH ADALIMUMAB AND INFLIXIMAB</t>
  </si>
  <si>
    <t>[Pierer', A.; Plasencia, C.; Paredes, M. B.; Balsa, A.] Hosp la Paz, Rheumatol, Madrid, Spain; [Pascual-Salcedo, D.] Hosp la Paz, Immunol, Madrid, Spain</t>
  </si>
  <si>
    <t>Redondo, C; Martinez, A; Plasencia, C; Jochems, A; Pascual-Salcedo, D; Navarro-Compan, V; Bonilla, MG; Monjo, I; Balsa, A</t>
  </si>
  <si>
    <t>ASSOCIATION BETWEEN DRUG SERUM LEVELS AND DISEASE ACTIVITY IN ESPONDILOARTHRITIS PATIENTS TREATED WITH GOLIMUMAB</t>
  </si>
  <si>
    <t>[Redondo, C.; Plasencia, C.; Navarro-Compan, V.; Bonilla, M. G.; Monjo, I.; Balsa, A.] la Paz Univ Hosp, Rheumatol, Madrid, Spain; [Martinez, A.; Jochems, A.; Pascual-Salcedo, D.] la Paz Univ Hosp, Immunol Unit, Madrid, Spain</t>
  </si>
  <si>
    <t>Redondo, C; Martinez, A; Plasencial, C; Navarro-Compan, V; Nuno, L; Peiteado, D; Villalba, A; Jochems, A; Pascual-Salcedo, D; Balsa, A</t>
  </si>
  <si>
    <t>ASSOCIATION BETWEEN GOLIMUMAB TAPERING STRATEGY AND DRUG SERUM LEVELS IN SPA-PAZ SPONDILOARTHRITIS COHORT</t>
  </si>
  <si>
    <t>[Redondo, C.; Plasencial, C.; Navarro-Compan, V.; Nuno, L.; Peiteado, D.; Villalba, A.; Balsa, A.] la Paz Univ Hosp, Rheumatol, Madrid, Spain; [Martinez, A.; Jochems, A.; Pascual-Salcedo, D.] la Paz Univ Hosp, Immunol Unit, Madrid, Spain</t>
  </si>
  <si>
    <t>Moral, E; Plasencia, C; Salcedo, DP; Tornero, C; Bogas, P; Navarro, V; Villalba, A; Peiteado, D; Monjo, I; Balsa, A</t>
  </si>
  <si>
    <t>DIFFERENTIATING CHARACTERISTICS IN PATIENTS WITH SPONDYLOARTHRITIS WHO HAVE RECEIVED DIFFERENTS ANTI-TNF THERAPIES</t>
  </si>
  <si>
    <t>[Moral, E.; Plasencia, C.; Tornero, C.; Bogas, P.; Navarro, V.; Villalba, A.; Peiteado, D.; Monjo, I.; Balsa, A.] la Paz Univ Hosp, Rheumatol, Madrid, Spain; [Pascual Salcedo, D.] la Paz Univ Hosp, Inmunol, Madrid, Spain</t>
  </si>
  <si>
    <t>Reinisch, W; Jahnsen, J; Schreiber, S; Danese, S; Panes, J; Balsa, A; Park, W; Kim, J; Lee, JU; Yoo, DH</t>
  </si>
  <si>
    <t>Evaluation of the Cross-reactivity of Antidrug Antibodies to CT-P13 and Infliximab Reference Product (Remicade): An Analysis Using Immunoassays Tagged with Both Agents</t>
  </si>
  <si>
    <t>[Reinisch, Walter] McMaster Univ, Div Gastroenterol, Dept Med, Hamilton, ON, Canada; [Reinisch, Walter] Med Univ Vienna, Div Gastroenterol &amp; Hepatol, Vienna, Austria; [Jahnsen, Jorgen] Akershus Univ Hosp, Dept Gastroenterol, Lorenskog, Norway; [Jahnsen, Jorgen] Univ Oslo, Inst Clin Med, Oslo, Norway; [Schreiber, Stefan] Univ Klinikum Schleswig Holstein, Klin Innere Med 1, Campus Kiel, Kiel, Germany; [Danese, Silvio] Humanitas Res Hosp, IBD Ctr, Dept Gastroenterol, Milan, Italy; [Panes, Julian] CIBERehd, IDIBAPS, Hosp Clin Barcelona, Barcelona, Spain; [Balsa, Alejandro] Hosp Univ La Paz, Hosp Paz Inst Hlth Res IdiPAZ, Dept Rheumatol, Madrid, Spain; [Park, Won] Inha Univ Hosp, Sch Med, Dept Internal Med, Div Rheumatol, Incheon, South Korea; [Kim, JiSoo] CELLTRION Inc, Incheon, South Korea; [Lee, Jee Un] CELLTRION Healthcare Co Ltd, Incheon, South Korea; [Yoo, Dae Hyun] Hanyang Univ, Hosp Rheumat Dis, Div Rheumatol, 222-1 Wangsimni Ro, Seoul 04763, South Korea</t>
  </si>
  <si>
    <t>Yoo, DH (reprint author), Hanyang Univ, Hosp Rheumat Dis, Div Rheumatol, 222-1 Wangsimni Ro, Seoul 04763, South Korea.</t>
  </si>
  <si>
    <t>Joven, BE; Navarro-Compan, V; Rosas, J; Dapica, PF; Zarco, P; de Miguel, E</t>
  </si>
  <si>
    <t>Diagnostic Value and Validity of Early Spondyloarthritis Features: Results From a National Spanish Cohort</t>
  </si>
  <si>
    <t>ARTHRITIS CARE &amp; RESEARCH</t>
  </si>
  <si>
    <t>[Joven, Beatriz E.; Fernandez Dapica, Pilar] Hosp Univ 12 Octubre, Madrid, Spain; [Navarro-Compan, Victoria; de Miguel, Eugenio] Univ Hosp La Paz, Madrid, Spain; [Rosas, Jose] Hosp Marina Baixa, Alicante, Spain; [Zarco, Pedro] Univ Hosp Fdn Alcorcon, Madrid, Spain</t>
  </si>
  <si>
    <t>Joven, BE (reprint author), Hosp Univ 12 Octubre, Rheumatol Dept, Av Cordoba S-N, Madrid 28041, Spain.</t>
  </si>
  <si>
    <t>2151-464X</t>
  </si>
  <si>
    <t>van der Heijde, D; Ramiro, S; Landewe, R; Baraliakos, X; Van den Bosch, F; Sepriano, A; Regel, A; Ciurea, A; Dagfinrud, H; Dougados, M; van Gaalen, F; Geher, P; van der Horst-Bruinsma, I; Inman, RD; Jongkees, M; Kiltz, U; Kvien, TK; Machado, PM; Marzo-Ortega, H; Molto, A; Navarro-Compan, V; Ozgocmen, S; Pimentel-Santos, FM; Reveille, J; Rudwaleit, M; Sieper, J; Sampaio-Barros, P; Wiek, D; Braun, J</t>
  </si>
  <si>
    <t>2016 update of the ASAS-EULAR management recommendations for axial spondyloarthritis</t>
  </si>
  <si>
    <t>[van der Heijde, Desiree; Ramiro, Sofia; Sepriano, Alexandre; van Gaalen, Floris] Leiden Univ Med Ctr, Dept Rheumatol, Leiden, Netherlands; [Landewe, Robert] Amsterdam Rheumatol &amp; Immunol Ctr, Amsterdam, Netherlands; [Landewe, Robert] Zuyderland Med Ctr, Dept Rheumatol, Heerlen, Netherlands; [Baraliakos, Xenofon; Regel, Andrea; Kiltz, Uta; Braun, Juergen] Ruhr Univ Bochum, Rheumazentrum Ruhrgebiet Herne, Herne, Germany; [Van den Bosch, Filip] Ghent Univ &amp; Ghent Univ Hosp, Dept Rheumatol, Ghent, Belgium; [Sepriano, Alexandre] Univ Nova Lisboa, NOVA Med Sch, Lisbon, Portugal; [Ciurea, Adrian] Univ Zurich Hosp, Dept Rheumatol, Zurich, Switzerland; [Dagfinrud, Hanne] Diakonhjemmet Hosp, Oslo, Norway; [Dougados, Maxime; Molto, Anna] Paris Descartes Univ, Hop Cochin, AP HP, Paris, France; [Dougados, Maxime; Molto, Anna] PRES Sorbonne Paris Cite, INSERM U1153, Paris, France; [Geher, Pal] Semmelweis Univ, Budapest, Hungary; [van der Horst-Bruinsma, Irene] Vrije Univ Amsterdam Med Ctr, Dept Rheumatol, Amsterdam, Netherlands; [Inman, Robert D.] Univ Toronto, Toronto, ON, Canada; [Jongkees, Merryn] Patient Res Partner, Amsterdam, Netherlands; [Kvien, Tore K.] Diakonhjemmet Hosp, Dept Rheumatol, Oslo, Norway; [Machado, Pedro M.] UCL, Ctr Rheumatol, London, England; [Machado, Pedro M.] UCL, MRC Ctr Neuromuscular Dis, London, England; [Marzo-Ortega, Helena] Leeds Teaching Hosp Trust, NIHR Leeds Musculoskeletal Biomed Res Unit, Leeds, W Yorkshire, England; [Marzo-Ortega, Helena] Univ Leeds, Leeds Inst Rheumat &amp; Musculoskeletal Dis, Leeds, W Yorkshire, England; [Navarro-Compan, Victoria] Univ Hosp La Paz, Dept Rheumatol, IdiPaz, Madrid, Spain; [Ozgocmen, Salih] Erciyes Univ, Fac Med, Dept Phys Med &amp; Rehabil, Div Rheumatol, Kayseri, Turkey; [Pimentel-Santos, Fernando M.] NOVA Univ Lisbon, NOVA Med Sch, Lisbon, Portugal; [Reveille, John] Univ Texas Dallas, Hlth McGovern Med Sch, Dallas, TX USA; [Rudwaleit, Martin] Klinikum Bielefeld, Bielefeld, Germany; [Rudwaleit, Martin] Univ Ghent, Ghent, Belgium; [Rudwaleit, Martin] Charite, Berlin, Germany; [Sieper, Jochen] Campus Benjamin Franklin, Dept Rheumatol, Berlin, Germany; [Sampaio-Barros, Percival] Univ Sao Paulo, Fac Med, Sao Paulo, Brazil; [Wiek, Dieter] EULAR PARE, EULAR PARE Patient Res Partner &amp; Chair, Berlin, Germany</t>
  </si>
  <si>
    <t>van der Heijde, D (reprint author), Leiden Univ Med Ctr, Dept Rheumatol, Leiden, Netherlands.</t>
  </si>
  <si>
    <t>Wilburn, J; McKenna, SP; Kutlay, A; Bender, T; Braun, J; Castillo-Gallego, C; Favero, M; Geher, P; Kiltz, U; Martin-Mola, E; Ramonda, R; Rouse, M; Tennant, A; Kucukdeveci, AA</t>
  </si>
  <si>
    <t>Adaptation of the osteoarthritis-specific quality of life scale (the OAQoL) for use in Germany, Hungary, Italy, Spain and Turkey</t>
  </si>
  <si>
    <t>[Wilburn, Jeanette; McKenna, Stephen P.; Rouse, Matthew] Galen Res Ltd, B1 Chorlton Mill,3 Cambridge St, Manchester M1 5BY, Lancs, England; [Kutlay, Aehim] Ankara Univ, Dept Phys Med &amp; Rehabil, Fac Med, Ankara, Turkey; [Bender, Tamas; Geher, Pal] Hosp Hospitaller Bros St John God, Budapest, Hungary; [Braun, Juergen; Kiltz, Uta] Rheumazentrum Ruhrgebiet, Herne, Germany; [Castillo-Gallego, Concepcion; Martin-Mola, Emilio] Univ Autonoma Madrid, Hosp Univ La Paz, Serv Reumatol, Madrid, Spain; [Favero, Marta; Ramonda, Roberta] Univ Hosp Padova, Rheumatol Unit, Padua, Italy; [Tennant, Alan] Swiss Parapleg Res, Nottwil, Switzerland</t>
  </si>
  <si>
    <t>Wilburn, J (reprint author), Galen Res Ltd, B1 Chorlton Mill,3 Cambridge St, Manchester M1 5BY, Lancs, England.</t>
  </si>
  <si>
    <t>Carmona, FD; Coit, P; Saruhan-Direskeneli, G; Hernandez-Rodriguez, J; Cid, MC; Solans, R; Castaneda, S; Vaglio, A; Direskeneli, H; Merkel, PA; Boiardi, L; Salvarani, C; Gonzalez-Gay, MA; Martin, J; Sawalha, AH</t>
  </si>
  <si>
    <t>Analysis of the common genetic component of large-vessel vasculitides through a meta-Immunochip strategy(vol 7, 43953, 2017)</t>
  </si>
  <si>
    <t>[Martin, Javier] PTS Granada, IPBLN CSIC, Inst Parasitol &amp; Biomed Lopez Neyra, Granada, Spain</t>
  </si>
  <si>
    <t>APR 5</t>
  </si>
  <si>
    <t>Ramos-Remus, C; Barajas-Ochoa, A; Ramirez-Gomez, A; Castillo-Ortiz, JD; Brambila-Barba, V; Adebajo, AO; Espinoza, LR; Aceves-Avila, FJ; Sanchez-Gonzalez, JM; Boudersa, N; Slimani, S; Ladjouze-Rezig, A; Diaz, MP; Kirmayr, KI; Asnal, CA; Catoggio, LJ; Citera, G; Casado, GC; Alvarez, AP; Pisoni, CN; Benavente, E; Lopez-Cabanillas, A; Baez, RM; Pons-Estel, BA; Sacnun, MP; Cavallasca, JA; Paniego, RH; Proudman, SM; Thomas, R; Major, G; Mathers, DM; Schrieber, L; Islam, N; Haq, SA; Dessein, PH; von Muhlen, CA; Bianchi, WA; Castelar-Pinheiro, GD; Feldman-Pollak, D; Cossermelli, W; Bonfiglioli, KR; Giorgi, RD; Zabsonre-Tiendrebeogo, WJ; Olaru, L; Karsh, J; Castro-Esparza, IH; Fuentealba, C; Aguilera, S; Burgos, PI; Neira, O; Li, ZG; Tam, LS; Mok, MY; Medina, YF; Zuniga-Vera, AE; Moreno-Alvarez, MJ; Vera, C; Quezada, I; Moreno, IM; Calapaqui, W; El-Mardenly, G; Salama, MS; Ragab, G; Gado, K; Hadidi, T; Leirisalo-Repo, M; Tuompo, R; Koivuniemi, R; Berenbaum, F; Allanore, Y; Constantin, A; Buttgereit, F; Schulze-Koops, H; Liz, M; Dey, D; Santiago-Pastelin, CB; Alonzo-Borjas, HD; Cuellar-Cruz, V; Dharmanand, BG; Yathish, GC; Akerkar, SM; Malaviya, AN; Ahmadzadeh, A; Hasunuma, T; Owino, BO; Pacheco-Tena, C; Frausto-Arenas, A; De la Madrid-Cernas, AA; Cardona-Cabrera, R; Centeno-Valadez, JD; Rodriguez-Torres, IM; Vaidya, B; Gupta, AK; Harrison, AA; Grainger, R; Nwankwo, HM; Diamantopoulos, AP; Maeland, E; Besada, E; Gorriz, L; Duarte, M; Cabrera-Villalba, S; Albrecht, MTRD; Garcia-Poma, A; Segami, MI; Ramos, MP; Perez-Medina, W; Dianongco, ML; Lichauco, JJ; Racaza, GZ; Navarra, SV; Torralba, TP; Manapat-Reyes, BH; Penserga, EG; Hammoudeh, M; Al-Emadi, S; Botchkova, AG; AlSaeedi, SH; Almoallim, H; Al-Arfaj, HF; Koh, WH; Leung, YY; Whitelaw, DA; Hodkinson, B; Garcia-Miguel, J; Duro, JC; Martin-Mola, E; Ahijon-Lana, M; Andreu, JL; Finckh, A; Alpizar-Rodriguez, D; Osiri, M; Kasitanon, N; Louthrenoo, W; van Vollenhoven, RF; de Vries, N; van Denderen, C; Gerritsen, M; Jansen, TL; van Riel, P; Nunez-Sotelo, CM; Villegas-Morales, S</t>
  </si>
  <si>
    <t>Latitude gradient influences the age of onset of rheumatoid arthritis: a worldwide survey</t>
  </si>
  <si>
    <t>CLINICAL RHEUMATOLOGY</t>
  </si>
  <si>
    <t>[Ramos-Remus, Cesar] Univ Autonoma Guadalajara, Guadalajara, Jalisco, Mexico; [Barajas-Ochoa, Aldo; Ramirez-Gomez, Andrea; Castillo-Ortiz, Jose D.; Brambila-Barba, Victor] Unidad Invest Enfermedades Cronico Degenerat, Guadalajara, Jalisco, Mexico; [Adebajo, Adewale O.] Univ Sheffield, Fac Med Dent &amp; Hlth, Sheffield, S Yorkshire, England; [Espinoza, Luis R.] LSU Hlth Sci Ctr, New Orleans, LA USA; [Aceves-Avila, Francisco J.] Hosp Gen Reg 46, Inst Mexicano Seguro Social, Guadalajara, Jalisco, Mexico; [Sanchez-Gonzalez, Jorge M.] Secretaria Salud Jalisco, Guadalajara, Jalisco, Mexico; [Boudersa, Nadia] Dr Benbadis Univ Hosp, Constantine, Algeria; [Slimani, Samy] Univ Batna 2, Batna, Algeria; [Ladjouze-Rezig, Aicha] Univ Algiers, Ben Aknoun Hosp, Algiers, Algeria; [Diaz, Monica P.] Ctr Traumatol Bariloche, San Carlos De Bariloche, Rio Negro, Argentina; [Kirmayr, Karin I.] Sanatorio San Carlos, San Carlos De Bariloche, Rio Negro, Argentina; [Asnal, Cecilia A.] Hosp Aleman, Buenos Aires, DF, Argentina; [Catoggio, Luis J.] Inst Univ, Hosp Italiano Buenos Aires, Escuela Med, Hosp Italiano Buenos Aires, Buenos Aires, DF, Argentina; [Catoggio, Luis J.] Fdn Dr Pedro M Catoggio Progreso Reumatol, Buenos Aires, DF, Argentina; [Citera, Gustavo] Inst Rehabil Psicofis, Buenos Aires, DF, Argentina; [Casado, Gustavo C.] Hosp Mil Cent, Buenos Aires, DF, Argentina; [Alvarez, Analia P.] Hosp Penna, Buenos Aires, DF, Argentina; [Pisoni, Cecilia N.] CEMIC, Dept Med Interna, Buenos Aires, DF, Argentina; [Benavente, Emilio] Hosp Distrito Sanitario Eva Peron 8, Formosa, Argentina; [Lopez-Cabanillas, Adriana] Ctr Fleboestet Sur, Gen Roca, Argentina; [Baez, Roberto M.] Hosp Zonal Gen Roca, Gen Roca, Argentina; [Pons-Estel, Bernardo A.] Inst Cardiovasc Rosario, Rosario, Argentina; [Sacnun, Monica P.] Hosp Prov Rosario, Rosario, Argentina; [Cavallasca, Javier A.] Hosp JB Iturraspe, Secc Reumatol &amp; Enfermedades Autoimmunes, Santa Fe, Argentina; [Paniego, Raul H.] Ctr Privado Rehabil, Santa Rosa, Argentina; [Proudman, Susanna M.] Univ Adelaide, Royal Adelaide Hosp, Adelaide, SA, Australia; [Proudman, Susanna M.] Univ Adelaide, Discipline Med, Adelaide, SA, Australia; [Thomas, Ranjeny] Univ Queensland, Princess Alexandra Hosp, Diamantina Inst, Brisbane, Qld, Australia; [Major, Gabor] Bone &amp; Joint Inst Royal New Castle Ctr, Newcastle, NSW, Australia; [Major, Gabor] Univ Newcastle, Newcastle, NSW, Australia; [Mathers, David M.] Georgetown Arthrit, Newcastle, NSW, Australia; [Schrieber, Leslie] Royal North Shore Hosp, Dept Rheumatol, Inst Bone &amp; Joint Res, Kolling Inst, Sydney, NSW, Australia; [Islam, Nazrul; Haq, Syed A.] Bangabandhu Sheikh MujibMed Univ, Dept Rheumatol, Dhaka, Bangladesh; [Dessein, Patrick H.] Univ Hosp Brussels, Div Rheumatol, Brussels, Belgium; [Dessein, Patrick H.] Free Univ Brussels, Brussels, Belgium; [von Muhlen, Carlos A.] Rheuma Clin, Porto Alegre, RS, Brazil; [von Muhlen, Carlos A.] Brazilian Soc Autoimmun, Porto Alegre, RS, Brazil; [Bianchi, Washington A.] Pontificia Univ Catolica Rio de Janeiro, Postgrad Sch, Rio De Janeiro, Brazil; [Bianchi, Washington A.] Santa Casa da Misericordia Rio de Janeiro Gen Hos, Dept Rheumatol, Rio De Janeiro, Brazil; [Castelar-Pinheiro, Geraldo da R.] Univ Estado Rio de Janeiro, Rio De Janeiro, Brazil; [Feldman-Pollak, Daniel] Univ Fed Sao Paulo, Escola Paulista Med, Sao Paulo, Brazil; [Cossermelli, Waldenise] Sch Med Jundiai, Div Rheumatol, Sao Paulo, Brazil; [Bonfiglioli, Karina R.] Univ Sao Paulo, Fac Med, Hosp Clin, Sao Paulo, Brazil; [Giorgi, Rina D.] HSPE FMO, Serv Reumatol, Sao Paulo, Brazil; [Zabsonre-Tiendrebeogo, Wendlassida J.] Univ Ouagadougou, Ctr Hosp Univ Yalgado Ouedraogo, Ouagadougou, Burkina Faso; [Olaru, Lilia] Univ Alberta, Edmonton, AB, Canada; [Karsh, Jacob] Ottawa Hosp, Ottawa, ON, Canada; [Castro-Esparza, Irene H.] Univ Concepcion, Concepcion, Chile; [Fuentealba, Carlos] Hosp Clin San Borja Arriaran, Santiago, Chile; [Aguilera, Sergio] Univ Chile, Clin Indisa, Santiago, Chile; [Burgos, Paula I.] Pontificia Univ Catolica Chile, Santiago, Chile; [Neira, Oscar] Univ Chile, Hosp Salvador, Fac Med, Santiago, Chile; [Neira, Oscar] UDD, Fac Med Clin Alemana, Clin Alemana, Santiago, Chile; [Li, Zhan-guo] Beijing Univ, Sch Med, Peoples Hosp, Dept Rheumatol &amp; Immunol, Beijing, Peoples R China; [Tam, Lai-Shan] Chinese Univ Hong Kong, Dept Med &amp; Therapeut, Hong Kong, Hong Kong, Peoples R China; [Mok, Mo Y.] City Univ Hong Kong, Dept Biomed Sci, Hong Kong, Hong Kong, Peoples R China; [Medina, Yimy F.] Univ Nacl Colombia, Bogota, Colombia; [Zuniga-Vera, Andres E.; Moreno-Alvarez, Mario J.] Hosp Luis Vernaza, Guayaquil, Ecuador; [Vera, Claudia] Univ Catolica Guayaquil, Guayaquil, Ecuador; [Quezada, Ivonne] Hosp Especialidades Eugenio Espejo, Quito, Ecuador; [Moreno, Ivan M.] Clin Santa Lucia, Quito, Ecuador; [Calapaqui, Wendy] Ctr Atenc Ambulatoria El Batan IESS, Quito, Ecuador; [El-Mardenly, Ghada] Cairo Univ Hosp, Rheumatol Unit, Cairo, Egypt; [Salama, M. Salah] Ain Shams Univ, Dept Med, Cairo, Egypt; [Ragab, Gaafar; Gado, Kamel] Cairo Univ, Fac Med, Dept Internal Med, Rheumatol &amp; Immunol Unit, Cairo, Egypt; [Hadidi, Tahsin] Ctr Rheumatol, Cairo, Egypt; [Leirisalo-Repo, Marjatta; Tuompo, Riitta] Helsinki Univ Hosp, Dept Rheumatol, Helsinki, Finland; [Leirisalo-Repo, Marjatta; Tuompo, Riitta] Univ Helsinki, Helsinki, Finland; [Koivuniemi, Riitta] Kanta Hame Hosp, Riihimaki, Finland; [Berenbaum, Francis] Fac Med Pierre &amp; Marie Curie Paris VI, INSERM, UMR S938, Paris, France; [Berenbaum, Francis] Hop St Antoine, AP HP, Dept Rheumatol, Paris, France; [Allanore, Yannick] Paris Descartes Univ, Cochin Hosp, Rheumatol Dept A, Paris, France; [Constantin, Arnaud] Hop Purpan, Ctr Rhumatol, Toulouse, France; [Constantin, Arnaud] Univ Paul Sabatier Toulouse III, Toulouse, France; [Buttgereit, Frank] Charite Univ Med Berlin CCM, Dept Rheumatol &amp; Clin Immunol, Berlin, Germany; [Schulze-Koops, Hendrik; Liz, Myriam] Ludwig Maximilians Univ Munchen, Med Klin &amp; Poliklin 4, Div Rheumatol &amp; Clin Immunol, Munich, Germany; [Dey, Dzifa] Univ Ghana, Sch Med &amp; Dent, Accra, Ghana; [Santiago-Pastelin, Carlos B.; Alonzo-Borjas, Hugo D.; Cuellar-Cruz, Victor] Inst Hondureno Seguridad Social, Tegucigalpa, Honduras; [Dharmanand, Balebail G.] Sakra World Hosp, Inst Rheumatol &amp; Autoimmune Disorders, Bangalore, Karnataka, India; [Yathish, G. C.] PD Hinduja Hosp &amp; Med Res Ctr, Mumbai, Maharashtra, India; [Akerkar, Shashank M.] Mumbai Arthrit Clin, Mumbai, Maharashtra, India; [Malaviya, Anand N.] ISIC Superspecial Hosp, Dept Rheumatol, New Delhi, India; [Malaviya, Anand N.] A&amp;R Clin Arthrit &amp; Rheumatism, New Delhi, India; [Ahmadzadeh, Arman] Shahid Beheshti Univ Med Sci, Tehran, Iran; [Hasunuma, Tomoko] Cent Clin, Tokyo, Japan; [Owino, Benard O.] Kenyatta Natl Hosp, Nairobi, Kenya; [Pacheco-Tena, Cesar] Univ Autonoma Chihuahua, Fac Med, Chihuahua, Mexico; [Frausto-Arenas, Aaron] Clin Hosp ISSSTE, Dept Med, Gomez Palacio, Mexico; [De la Madrid-Cernas, Adrian A.] Univ Colima, Colima, Mexico; [Cardona-Cabrera, Roman] Ctr Reumatol Queretaro, Queretaro, Mexico; [Centeno-Valadez, Juan D.] Inst Mexicano Seguro Social, Hermosillo, Sonora, Mexico; [Rodriguez-Torres, Isaura M.] Unidad Enfermedades Reumat &amp; Cron Degenerat, Torreon, Mexico; [Vaidya, Binit; Gupta, Arun K.] Natl Ctr Rheumat Dis, Kathmandu, Nepal; [Harrison, Andrew A.; Grainger, Rebecca] Univ Otago, Dept Med, Wellington, New Zealand; [Grainger, Rebecca] Univ Otago, Dept Pathol &amp; Mol Med, Wellington, New Zealand; [Nwankwo, Henry M.] Nnamdi Azikiwe Univ, Teaching Hosp, Nnewi, Nigeria; [Diamantopoulos, Andreas P.; Maeland, Elisabeth] Hosp Rheumat Dis, Dept Rheumatol, Haugesund, Norway; [Besada, Emilio] UiT Arctic Univ Norway, Kirkenes, Norway; [Besada, Emilio] Finnmarkssykehuset &amp; Kirkenes, Kirkenes, Norway; [Gorriz, Luis] Hosp Santo Tomas, Panama City, Panama; [Duarte, Margarita; Cabrera-Villalba, Sonia] Univ Nacl Asuncion, Hosp Clin, Asuncion, Paraguay; [Albrecht, Maria T. Romero-de] Sanatorio Santa Clara, Asuncion, Paraguay; [Garcia-Poma, Augusto] Hosp Carlos Alcantara B, Lima, Peru; [Segami, Maria I.; Ramos, Maria P.; Perez-Medina, Wilkerson] Hosp Nacl Edgardo Rebagliati Martins, EsSalud, Lima, Peru; [Segami, Maria I.] Univ Nacl Mayor de San Marcos, Lima, Peru; [Dianongco, Maria L.] Dr Pablo O Torre Mem Hosp, Manila, Philippines; [Lichauco, Juan J.] St Lukes Med Ctr, Manila, Philippines; [Racaza, Geraldine Z.] St Lukes Med Ctr BGC, Manila, Philippines; [Racaza, Geraldine Z.] Manila Doctors Hosp, Manila, Philippines; [Racaza, Geraldine Z.; Manapat-Reyes, Bernadette H.; Penserga, Ester G.] Univ Philippines, Philippine Gen Hosp, Manila, Philippines; [Navarra, Sandra V.; Torralba, Tito P.] Univ Santo Tomas Hosp, Manila, Philippines; [Hammoudeh, Mohammed; Al-Emadi, Samar] Hamad Med Corp, Doha, Qatar; [Botchkova, Anna G.] Privat Out Patients Clin Agat, Egorievsk, Russia; [AlSaeedi, Sabri H.] King Fahad Cent Hosp, Rheumatol Unit, Dept Med, Jeddah, Saudi Arabia; [Almoallim, Hani] Umm Alqura Univ, Alzaidi Chair Res Rheumat Dis, Mecca, Saudi Arabia; [Almoallim, Hani] Dr Soliman Fakeeh Hosp, Dept Med, Jeddah, Saudi Arabia; [Al-Arfaj, Hussein F.] King Saud Univ, Riyadh, Saudi Arabia; [Koh, Wei H.] Koh Wei Howe Arthrit &amp; Rheumatism Med Clin, Singapore, Singapore; [Leung, Ying Y.] Singapore Gen Hosp, Dept Rheumatol &amp; Immunol, Singapore, Singapore; [Leung, Ying Y.] Duke NUS Grad Med Sch, Singapore, Singapore; [Whitelaw, David A.] Tygerberg Hosp, Bellville, South Africa; [Whitelaw, David A.] Univ Stellenbosch, Bellville, South Africa; [Hodkinson, Bridget] Univ Cape Town, Dept Med, Div Rheumatol, Cape Town, South Africa; [Garcia-Miguel, Javier] Hosp Univ Sagrat Cor, Barcelona, Spain; [Duro, Juan C.] Clin Pilar, IDC Salud, Rheumatol Unit, Barcelona, Spain; [Martin-Mola, Emilio] Hosp Univ La Paz, Dept Rheumatol, Madrid, Spain; [Ahijon-Lana, Maria] Hosp Cent Def Gomez Ulla, Madrid, Spain; [Andreu, Jose L.] Hosp Univ Puerta Hierro, Majadahonda, Spain; [Finckh, Axel; Alpizar-Rodriguez, Deshire] Univ Hosp Geneva, Geneva, Switzerland; [Osiri, Manathip] Chulalongkorn Univ, Fac Med, Dept Med, Div Rheumatol, Bangkok, Thailand; [Kasitanon, Nuntana; Louthrenoo, Worawit] Chiang Mai Univ, Fac Med, Dept Internal Med, Div Rheumatol, Chiang Mai, Thailand; [van Vollenhoven, Ronald F.] Amsterdam Rheumatol &amp; Immunol Ctr ARC, Amsterdam, Netherlands; [de Vries, Niek] Acad Med Ctr, Dept Clin Immunol &amp; Rheumatol, Amsterdam Rheumatol &amp; Immunol Ctr ARC, Amsterdam, Netherlands; [van Denderen, Christiaan; Gerritsen, Martjin] Amsterdam Rheumatol &amp; Immunol Ctr ARC, Reade Inst, Amsterdam, Netherlands; [Jansen, Tim L.] VieCuri Med Ctr, Venlo, Netherlands; [Jansen, Tim L.] Radboud Univ Nijmegen, Med Ctr, Sci Inst Qual Healthcare, Nijmegen, Netherlands; [van Riel, Piet] Bernhoven, Dept Rheumatol, Uden, Netherlands; [Nunez-Sotelo, Concepcion M.] Univ Ctr Occidental Lisandro Alvarado, Clin Razetti Barquisimeto, Barquisimeto, Venezuela; [Villegas-Morales, Sol] Hosp Vargas Caracas, Serv Reumatol, Caracas, Venezuela</t>
  </si>
  <si>
    <t>Ramos-Remus, C (reprint author), Unidad Invest Enfermedades Cronico Degenerat, Guadalajara, Jalisco, Mexico.</t>
  </si>
  <si>
    <t>0770-3198</t>
  </si>
  <si>
    <t>Lopez-Mejias, R; Corrales, A; Vicente, E; Robustillo-Villarino, M; Gonzalez-Juanatey, C; Llorca, J; Genre, F; Remuzgo-Martinez, S; Dierssen-Sotos, T; Miranda-Filloy, JA; Huaranga, MAR; Pina, T; Blanco, R; Alegre-Sancho, JJ; Raya, E; Mijares, V; Ubilla, B; Ferraz-Amaro, I; Gomez-Vaquero, C; Balsa, A; Lopez-Longo, FJ; Carreira, P; Gonzalez-Alvaro, I; Ocejo-Vinyals, JG; Rodriguez-Rodriguez, L; Fernandez-Gutierrez, B; Castaneda, S; Martin, J; Gonzilez-Gay, MA</t>
  </si>
  <si>
    <t>Influence of coronary artery disease and subclinical atherosclerosis related polymorphisms on the risk of atherosclerosis in rheumatoid arthritis</t>
  </si>
  <si>
    <t>[Lopez-Mejias, Raquel; Corrales, Alfonso; Genre, Fernanda; Remuzgo-Martinez, Sara; Pina, Trinitario; Blanco, Ricardo; Mijares, Veroica; Ubilla, Begona; Gonzalez-Gay, Miguel A.] IDIVAL, Epidemiol Genet &amp; Atherosclerosis Res Grp Syst In, Dept Rheumatol, Santander, Spain; [Vicente, Esther; Gonzalez-Alvaro, Isidoro; Castaneda, Santos] Hosp Univ la Princesa, Dept Rheumatol, IIS IP, Madrid, Spain; [Robustillo-Villarino, Montserrat; Alegre-Sancho, Juan J.] Hosp Univ Doctor Peset, Dept Rheumatol, Valencia, Spain; [Gonzalez-Juanatey, Carlos] Hosp Lucus Augusti, Dept Cardiol, Lugo, Spain; [Llorca, Javier; Dierssen-Sotos, Trinidad] Univ Cantabria, Sch Med, Dept Epidemiol &amp; Computat Biol, Santander, Spain; [Llorca, Javier; Dierssen-Sotos, Trinidad] CIBERESP, IDIVAL, Santander, Spain; [Miranda-Filloy, Jose A.] Hosp Univ Lucus Augusti, Div Rheumatol, Lugo, Spain; [Ramirez Huaranga, Marco A.] Hosp Gen Univ Ciudad Real, Dept Rheumatol, Ciudad Real, Spain; [Raya, Enrique] Hosp Clin San Cecilio, Dept Rheumatol, Granada, Spain; [Ferraz-Amaro, Iavn] Hosp Univ Canarias, Div Rheumatol, Santa Cruz De Tenerife, Spain; [Gomez-Vaquero, Carmen] Hosp Univ Bellvitge, Dept Rheumatol, Barcelona, Spain; [Balsa, Alejandro] Hosp Univ La Paz, Dept Rheumatol, Madrid, Spain; [Lopez-Longo, Francisco J.] Hosp Gen Univ Gregorio Maranon, Dept Rheumatol, Madrid, Spain; [Carreira, Patricia] Hosp Univ 12 Octubre, Dept Rheumatol, Madrid, Spain; [Gonzalo Ocejo-Vinyals, J.] Hosp Univ Marques de Valdecilla, Dept Immunol, Santander, Spain; [Rodriguez-Rodriguez, Luis; Fernandez-Gutierrez, Benjamin] Hosp Clin San Carlos, Dept Rheumatol, Madrid, Spain; [Martin, Javier] PTS Granada, CSIC, Inst Parasitol &amp; Biomed Lopez Neyra, Granada, Spain; [Gonzalez-Gay, Miguel A.] Univ Cantabria, Sch Med, Santander, Spain; [Gonzalez-Gay, Miguel A.] Univ Witwatersrand, Fac Hlth Sci, Sch Physiol, Cardiovasc Pathophysiol &amp; Genom Res Unit, Johannesburg, South Africa</t>
  </si>
  <si>
    <t>Lopez-Mejias, R (reprint author), IDIVAL, Epidemiol Genet &amp; Atherosclerosis Res Grp Syst In, Dept Rheumatol, Santander, Spain.</t>
  </si>
  <si>
    <t>JAN 6</t>
  </si>
  <si>
    <t>Ara-Martin, M; Pinto, PH; Pascual-Salcedo, D</t>
  </si>
  <si>
    <t>Impact of immunogenicity on response to anti-TNF therapy in moderate-to-severe plaque psoriasis: results of the PREDIR study</t>
  </si>
  <si>
    <t>JOURNAL OF DERMATOLOGICAL TREATMENT</t>
  </si>
  <si>
    <t>[Ara-Martin, Mariano] Hosp Clin Lozano Blesa, Serv Dermatol, Ave San Juan Bosco 15, Zaragoza 50009, Spain; [Herranz Pinto, Pedro] Hosp Univ La Paz, Dept Dermatol, Madrid, Spain; [Pascual-Salcedo, Dora] Hosp Univ La Paz IdiPAZ, Inst Invest Sanitaria, Immunol Unit, Madrid, Spain</t>
  </si>
  <si>
    <t>Ara-Martin, M (reprint author), Hosp Clin Lozano Blesa, Serv Dermatol, Ave San Juan Bosco 15, Zaragoza 50009, Spain.</t>
  </si>
  <si>
    <t>0954-6634</t>
  </si>
  <si>
    <t>Dreesen, E; Bossuyt, P; Mulleman, D; Gils, A; Pascual-Salcedo, D</t>
  </si>
  <si>
    <t>Practical recommendations for the use of therapeutic drug monitoring of biopharmaceuticals in inflammatory diseases</t>
  </si>
  <si>
    <t>CLINICAL PHARMACOLOGY-ADVANCES AND APPLICATIONS</t>
  </si>
  <si>
    <t>[Dreesen, Erwin; Gils, Ann] Katholieke Univ Leuven, Dept Pharmaceut &amp; Pharmacol Sci, Lab Therapeut &amp; Diagnost Antibodies, O&amp;N 2,Herestr 49,POB 820, B-3000 Leuven, Belgium; [Bossuyt, Peter] Imelda Ziekenhuis, Imelda GI Clin Res Ctr, Bonheiden, Belgium; [Bossuyt, Peter] Katholieke Univ Leuven, Dept Clin &amp; Expt Med, Translat Res GastroIntestinal Disorders TARGID, Leuven, Belgium; [Mulleman, Denis] Univ Francois Rabelais Tours, Dept Rheumatol, CNRS, UMR 7292, Tours, France; [Pascual-Salcedo, Dora] Univ Hosp La Paz, Inst Res IdiPAZ, Madrid, Spain</t>
  </si>
  <si>
    <t>Dreesen, E (reprint author), Katholieke Univ Leuven, Dept Pharmaceut &amp; Pharmacol Sci, Lab Therapeut &amp; Diagnost Antibodies, O&amp;N 2,Herestr 49,POB 820, B-3000 Leuven, Belgium.</t>
  </si>
  <si>
    <t>1179-1438</t>
  </si>
  <si>
    <t>Fautrel, B; Balsa, A; Van Riel, P; Casillas, M; Capron, JP; Cueille, C; de la Torre, I</t>
  </si>
  <si>
    <t>Influence of route of administration/drug formulation and other factors on adherence to treatment in rheumatoid arthritis (pain related) and dyslipidemia (non-pain related)</t>
  </si>
  <si>
    <t>CURRENT MEDICAL RESEARCH AND OPINION</t>
  </si>
  <si>
    <t>[Fautrel, Bruno] Sorbonne Univ, Pierre &amp; Marie Curie Univ, Paris, France; [Fautrel, Bruno] Hop La Pitie Salpetriere, Rheumatol Dept, Paris, France; [Balsa, Alejandro] Hosp Univ La Paz, Rheumatol Dept, Madrid, Spain; [Balsa, Alejandro] Hosp Univ La Paz, Hlth Res Inst Idipaz, Madrid, Spain; [Van Riel, Piet] Radboud Univ Nijmegen, Med Ctr, Sci Inst Qual Healthcare, Nijmegen, Netherlands; [Van Riel, Piet] Bernhoven, Dept Rheumatol, Uden, Netherlands; [Casillas, Marta; de la Torre, Inmaculada] Lilly SA, Madrid, Spain; [Capron, Jean-Philippe; Cueille, Carine] Lilly France, Neuilly Sur Seine, France</t>
  </si>
  <si>
    <t>de la Torre, I (reprint author), Lilly SA, Madrid, Spain.</t>
  </si>
  <si>
    <t>0300-7995</t>
  </si>
  <si>
    <t>Kneepkens, E; van den Oever, IAM; Plasencia, CH; Pascual-Salcedo, D; de Vries, A; Hart, M; Nurmohamed, MT; Balsa, A; Rispens, T; Wolbink, G</t>
  </si>
  <si>
    <t>Serum tocilizumab trough concentration can be used to monitor systemic IL-6 receptor blockade in patients with rheumatoid arthritis: a prospective observational cohort study</t>
  </si>
  <si>
    <t>SCANDINAVIAN JOURNAL OF RHEUMATOLOGY</t>
  </si>
  <si>
    <t>[Kneepkens, E. L.; van den Oever, I. A. M.; Nurmohamed, M. T.; Wolbink, G.] Amsterdam Rheumatol &amp; immunol Ctr, Dept Rheumatol, Iocat Reade, Dr Jan Breemenstraat 2, box 58271, Amsterdam, Netherlands; [Plasencia, C. H.; Balsa, A.] La Paz Hosp Madrid, Dept Rheumatol, Madrid, Spain; [Pascual-Salcedo, D.] La Paz Hosp Madrid, Immunol Unit, Madrid, Spain; [de Vries, A.] Sanquin Diagnost Serv, Amsterdam, Netherlands; [Hart, M.; Rispens, T.; Wolbink, G.] Acad Med Ctr Amsterdam, Dept Immunopathol, Sanquin Res &amp; Landsteiner Lab, Amsterdam, Netherlands; [Nurmohamed, M. T.] Amsterdam Rheumatol &amp; immunol Ctr, Dept Rheumatol, VU Med Ctr, Amsterdam, Netherlands</t>
  </si>
  <si>
    <t>Kneepkens, E (reprint author), Amsterdam Rheumatol &amp; immunol Ctr, Dept Rheumatol, Iocat Reade, Dr Jan Breemenstraat 2, box 58271, Amsterdam, Netherlands.</t>
  </si>
  <si>
    <t>0300-9742</t>
  </si>
  <si>
    <t>Roman-Blas, JA; Castaneda, S; Sanchez-Pernaute, O; Largo, R; Herrero-Beaumont, G</t>
  </si>
  <si>
    <t>Combined Treatment With Chondroitin Sulfate and Glucosamine Sulfate Shows No Superiority Over Placebo for Reduction of Joint Pain and Functional Impairment in Patients With Knee Osteoarthritis: A Six-Month Multicenter, Randomized, Double-Blind, Placebo-Controlled Clinical Trial</t>
  </si>
  <si>
    <t>[Roman-Blas, Jorge A.; Sanchez-Pernaute, Olga; Largo, Raquel; Herrero-Beaumont, Gabriel] Fdn Jimenez Diaz, Madrid, Spain; [Castaneda, Santos] Hosp De La Princesa, Madrid, Spain</t>
  </si>
  <si>
    <t>Marquez, A; Vidal-Bralo, L; Rodriguez-Rodriguez, L; Gonzalez-Gay, MA; Balsa, A; Gonzalez-Alvaro, I; Carreira, P; Ortego-Centeno, N; Ayala-Gutierrez, MM; Garcia-Hernandez, FJ; Gonzalez-Escribano, MF; Sabio, JM; Tolosa, C; Suarez, A; Gonzalez, A; Padyukov, L; Worthington, J; Vyse, T; Alarcon-Riquelme, ME; Martin, J</t>
  </si>
  <si>
    <t>A combined large-scale meta-analysis identifies COG6 as a novel shared risk locus for rheumatoid arthritis and systemic lupus erythernatosus</t>
  </si>
  <si>
    <t>[Marquez, Ana; Martin, Javier] CSIC, Inst Parasitol &amp; Biomed Lopez Neyra, PTS Granada, Granada, Spain; [Marquez, Ana; Ortego-Centeno, Norberto] Hosp Clin San Cecilio, Syst Autoimmune Diseases Unit, Granada, Spain; [Vidal-Bralo, Laura; Gonzalez, Antonio] Hosp Clin Univ Santiago, Inst Invest Sanitaria, Lab Invest 10, Santiago De Compostela, Spain; [Vidal-Bralo, Laura; Gonzalez, Antonio] Hosp Clin Univ Santiago, Inst Invest Sanitaria, Rheumatol Unit, Santiago De Compostela, Spain; [Rodriguez-Rodriguez, Luis] Hosp Clin San Carlos, Dept Rheumatol, Madrid, Spain; [Rodriguez-Rodriguez, Luis] Hosp Clin San Carlos, Heath Res Inst IdISSC, Madrid, Spain; [Gonzalez-Gay, Miguel A.] Hosp Univ Marques de Valdecilla, IDIVAL, Dept Rheumatol, Santander, Spain; [Balsa, Alejandro] Univ Hosp La Paz, Dept Rheumatol, Madrid, Spain; [Balsa, Alejandro] Univ Hosp La Paz, Inst Hlth Res IdiPAZ, Madrid, Spain; [Gonzalez-Alvaro, Isidoro] Hosp Univ La Princesa, Rheumatol Serv, Madrid, Spain; [Gonzalez-Alvaro, Isidoro] Hosp Univ La Princesa, Hlth Res Inst IP, Madrid, Spain; [Carreira, Patricia] Hosp 12 Octubre, Dept Rheumatol, Madrid, Spain; [Ayala-Gutierrez, Maria M.] Hosp Carlos Haya, Dept Internal Med, Malaga, Spain; [Jose Garcia-Hernandez, Francisco] Hosp Univ Virgen del Rocio, Dept Internal Med, Seville, Spain; [Francisca Gonzalez-Escribano, M.] Hosp Univ Virgen del Rocio, Dept Immunol, CSIC, IBiS, Seville, Spain; [Mario Sabio, Jose] Hosp Virgen de las Nieves, Dept Internal Med, Granada, Spain; [Tolosa, Caries] Hosp Parc Tauli, Dept Internal Med, Sabadell, Spain; [Suarez, Ana] Univ Oviedo, Fac Med, Dept Funct Biol, Immunol Area, Oviedo, Spain; [Padyukov, Leonid] Karolinska Inst, Dept Med, Rheumatol Unit, Stockholm, Sweden; [Worthington, Jane] Univ Manchester, Manchester Acad Hlth Sci Ctr, Arthrit Res UK Ctr Genet &amp; Genom, Ctr Musculoskeletal Res,Inst Inflammat &amp; Repair, Manchester, Lancs, England; [Vyse, Timothy] Kings Coll London, Div Genet &amp; Mol Med, London, England; [Vyse, Timothy] Kings Coll London, Div Immunol Infect &amp; Inflammatory Dis, London, England; [Alarcon-Riquelme, Marta E.] Univ Granada, Pfizer, Junta Andalucia, Ctr Genom &amp; Invest Oncol GENYO, Granada, Spain; [Alarcon-Riquelme, Marta E.] Karolinska Inst, Inst Environm Med, Stockholm, Sweden</t>
  </si>
  <si>
    <t>Marquez, A (reprint author), CSIC, Inst Parasitol &amp; Biomed Lopez Neyra, Parque Tecnol Ciencias Salud,Ave Conocimiento S-N, Granada 18016, Spain.</t>
  </si>
  <si>
    <t>Fernandez-Carballido, C; Navarro-Compan, V; Castillo-Gallego, C; Castro-Villegas, MC; Collantes-Estevez, E; de Miguel, E</t>
  </si>
  <si>
    <t>Disease Activity As a Major Determinant of Quality of Life and Physical Function in Patients With Early Axial Spondyloarthritis</t>
  </si>
  <si>
    <t>[Fernandez-Carballido, Cristina] Hosp Gen Univ Elda, Alicante, Spain; [Navarro-Compan, Victoria; de Miguel, Eugenio] Hosp Univ La Paz IdiPaz, Madrid, Spain; [Castillo-Gallego, Concepcion] Hosp Torrecardenas, Almeria, Spain; [Castro-Villegas, Maria C.; Collantes-Estevez, Eduardo] Univ Cordoba, Hosp Univ Reina Sofia, IMIBIC, Cordoba, Spain</t>
  </si>
  <si>
    <t>Fernandez-Carballido, C (reprint author), Hosp Gen Univ Elda, Secc Reumatol, Carretera Elda Sax S-N, Elda 03600, Alicante, Spain.</t>
  </si>
  <si>
    <t>Improvement in Diagnosis and Treat-to-Target Management of Hyperuricemia in Gout: Results from the GEMA-2 Transversal Study on Practice.</t>
  </si>
  <si>
    <t>Perez Ruiz, Fernando; Sanchez-Piedra, Carlos A; Sanchez-Costa, Jesus T; Andres, Mariano; Diaz-Torne, Cesar; Jimenez-Palop, Mercedes; De Miguel, Eugenio; Moragues, Carmen; Sivera, Francisca</t>
  </si>
  <si>
    <t>Rheumatology and therapy</t>
  </si>
  <si>
    <t>2017 Dec 04 (Epub 2017 Dec 04)</t>
  </si>
  <si>
    <t>Hospital Universitario Cruces e Instituto de Investigacion Biomedica Biocruces, Vizcaya, Spain. fperezruiz@telefonica.net.</t>
  </si>
  <si>
    <t>2198-6576</t>
  </si>
  <si>
    <t>Minimal Disease Activity as a Treatment Target in Psoriatic Arthritis: A Review of the Literature.</t>
  </si>
  <si>
    <t>Gossec, Laure; McGonagle, Dennis; Korotaeva, Tatiana; Lubrano, Ennio; de Miguel, Eugenio; Ostergaard, Mikkel; Behrens, Frank</t>
  </si>
  <si>
    <t>2017 Nov 15 (Epub 2017 Nov 15)</t>
  </si>
  <si>
    <t>From Sorbonne Universites, UPMC Univ Paris 06; Department of Rheumatology, AP-HP, Pitie Salpetriere Hospital, Paris, France; Leeds Institute of Rheumatic and Musculoskeletal Medicine, University of Leeds and UK National Institute for Health Research (NIHR) Leeds Musculoskeletal Biomedical Research Unit, Leeds, UK; V.A. Nasonova Research Institute of Rheumatology, Moscow, Russia; Dipartimento di Medicina e Scienze della Salute, Universita degli Studi del Molise, Campobasso, Italy; Hospital Universitario La Paz, Rheumatology Department, Madrid, Spain; Copenhagen Center for Arthritis Research, Center for Rheumatology and Spine Diseases, Rigshospitalet, Glostrup; Department of Clinical Medicine, University of Copenhagen, Copenhagen, Denmark; Rheumatology University Hospital Frankfurt and Project Group Translational Medicine and Pharmacology TMP, Fraunhofer Institute for Molecular Biology and Applied Ecology IME, Goethe University Frankfurt am Main, Frankfurt, Germany. This article was drafted following a roundtable discussion funded by Novartis and attended by the authors, for which they received honoraria from Novartis. L. Gossec, Professor, MD, PhD, AP-HP, Pitie Salpetriere Hospital; D. McGonagle, Professor, PhD, FRCPI, NIHR-Leeds Musculoskeletal Biomedical Research Unit, Leeds Institute of Rheumatic and Musculoskeletal Medicine; T. Korotaeva, Professor, MD, PhD, Department of Psoriatic Arthritis, V.A. Nasonova Research Institute of Rheumatology; E. Lubrano, Aggregate Professor, MD, Academic Rheumatology Unit, Department of Medicine and Health Sciences, University of Molise; E. de Miguel, Associate Professor, MD, PhD, Academic Rheumatology Unit, Hospital Universitario La Paz; M. Ostergaard, Professor, MD, PhD, Copenhagen University Hospital, and Copenhagen Center for Arthritis Research, Center for Rheumatology and Spine Diseases; F. Behrens, MD, Head Clinical Research Rheumatology and Fraunhofer Institute IME. Address correspondence to Prof. L. Gossec, Hopital Pitie-Salpetriere, Service de Rhumatologie, 47-83, Boulevard de l'Hopital, 75013 Paris, France. E-mail: laure.gossec@aphp.fr. Full Release Article. For details see Reprints.</t>
  </si>
  <si>
    <t>Use of Immunomodulatory Drugs at a Uveitis Clinic.</t>
  </si>
  <si>
    <t>Millan-Longo, Claudia; Peiteado, Diana; Schlincker, Armelle; Hidalgo, Ventura; Pieren, Amara; Balsa, Alejandro; de Miguel, Eugenio</t>
  </si>
  <si>
    <t>Reumatologia clinica</t>
  </si>
  <si>
    <t>2017 Nov 10 (Epub 2017 Nov 10)</t>
  </si>
  <si>
    <t>Servicio de Reumatologia, Hospital Universitario La Paz, Madrid, Espana. Electronic address: cmillanlongo@gmail.com.</t>
  </si>
  <si>
    <t>Atherosclerosis as a potential pitfall in the diagnosis of giant cell arteritis.</t>
  </si>
  <si>
    <t>De Miguel, Eugenio; Beltran, Luis M; Monjo, Irene; Deodati, Francesco; Schmidt, Wolfgang A; Garcia-Puig, Juan</t>
  </si>
  <si>
    <t>2017 Nov 02 (Epub 2017 Nov 02)</t>
  </si>
  <si>
    <t>Rheumatology Department.</t>
  </si>
  <si>
    <t>1462-0332</t>
  </si>
  <si>
    <t>Recommendations of the Spanish Society of Rheumatology on treatment and use of systemic biological and non-biological therapies in psoriatic arthritis.</t>
  </si>
  <si>
    <t>Torre Alonso, Juan Carlos; Diaz Del Campo Fontecha, Petra; Almodovar, Raquel; Canete, Juan D; Montilla Morales, Carlos; Moreno, Mireia; Plasencia-Rodriguez, Chamaida; Ramirez Garcia, Julio; Queiro, Ruben</t>
  </si>
  <si>
    <t>2017 Oct 27 (Epub 2017 Oct 27)</t>
  </si>
  <si>
    <t>Unidad de Reumatologia, Hospital Monte Naranco y Universidad de Oviedo, Oviedo, Espana.</t>
  </si>
  <si>
    <t>Recommendations by the Spanish Society of Rheumatology on the Use of Biological Therapies in Axial Spondyloarthritis.</t>
  </si>
  <si>
    <t>Gratacos, Jordi; Diaz Del Campo Fontecha, Petra; Fernandez-Carballido, Cristina; Juanola Roura, Xavier; Linares Ferrando, Luis Francisco; de Miguel Mendieta, Eugenio; Munoz Fernandez, Santiago; Rosales-Alexander, Jose Luis; Zarco Montejo, Pedro; Guerra Rodriguez, Mercedes; Navarro Compan, Victoria</t>
  </si>
  <si>
    <t>2017 Oct 16 (Epub 2017 Oct 16)</t>
  </si>
  <si>
    <t>Servicio de Reumatologia, Hospital Universitario Parc Tauli, I3PT, UAB, Sabadell, Barcelona, Espana. Electronic address: jgratacosmas@gmail.com.</t>
  </si>
  <si>
    <t>Optimal concentration range of golimumab in patients with axial spondyloarthritis.</t>
  </si>
  <si>
    <t>Martinez-Feito, Ana; Plasencia-Rodriguez, Chamaida; Navarro-Compan, Victoria; Jurado, Teresa; Kneepkens, Eva Linda; Wolbink, Gertjan J; Martin, Sergio; Ruiz Del Agua, Ainhoa; Navarro, Rosaura; Mezcua, Araceli; Jochems, Andrea; Peiteado, Diana; Bonilla, Maria Gema; Balsa, Alejandro; Pascual-Salcedo, Dora</t>
  </si>
  <si>
    <t>Clinical and experimental rheumatology</t>
  </si>
  <si>
    <t>2017 Sep 15 (Epub 2017 Sep 15)</t>
  </si>
  <si>
    <t>Immunology Unit and Hospital La Paz Institute for Health Research (IdiPAZ), Madrid, Spain. amartinezf@salud.madrid.org.</t>
  </si>
  <si>
    <t>Prevalence of Comorbidities in Rheumatoid Arthritis and Evaluation of Their Monitoring in Clinical Practice: The Spanish Cohort of the COMORA Study.</t>
  </si>
  <si>
    <t>Balsa, Alejandro; Lojo-Oliveira, Leticia; Alperi-Lopez, Mercedes; Garcia-Manrique, Maria; Ordonez-Canizares, Carmen; Perez, Lorena; Ruiz-Esquide, Virginia; Corrales, Alfonso; Narvaez, Javier; Rey-Rey, Jose; Rodriguez-Lozano, Carlos; Ojeda, Soledad; Munoz-Fernandez, Santiago; Nolla, Joan M; Garcia-Torron, Jose; Gamero, Fernando; Garcia-Vicuna, Rosario; Hernandez-Cruz, Blanca; Campos, Jose; Rosas, Jose; Garcia-Llorente, Jose Francisco; Gomez-Centeno, Antonio; Caliz, Rafael; Sanmarti, Raimon; Bermudez, Alberto; Abasolo-Alcazar, Lydia; Fernandez-Nebro, Antonio; Rodriguez-Rodriguez, Luis; Marras, Carlos; Gonzalez-Gay, Miguel Angel; Hmamouchi, Ihsane; Martin-Mola, Emilio</t>
  </si>
  <si>
    <t>Hospital Universitario La Paz IdiPAZ, Madrid, Spain. Electronic address: alejandro.balsa@salud.madrid.org.</t>
  </si>
  <si>
    <t>Development of a checklist for patients with axial spondyloarthritis and psoriatic arthritis in daily practice: ONLY TOOLS project.</t>
  </si>
  <si>
    <t>Almodovar, Raquel; Torre Alonso, Juan C; Batlle, Enrique; Castillo, Concepcion; Collantes-Estevez, Eduardo; de Miguel, Eugenio; Gonzalez, Senen; Gratacos, Jordi; Hernandez, Azucena; Juanola, Xavier; Linares, Luis F; Moreno, Manuel J; Moreno, Mireia; Navarro-Compan, Victoria; Rodriguez Lozano, Carlos; Sanz, Jesus; Sellas, Agusti; Loza, Estibaliz; Zarco, Pedro</t>
  </si>
  <si>
    <t>2017 Mar 09 (Epub 2017 Mar 09)</t>
  </si>
  <si>
    <t>Hospital Universitario Fundacion Alcorcon, Alcorcon, Madrid, Espana.</t>
  </si>
  <si>
    <t>In patients with axial spondyloarthritis, inflammation on MRI of the spine is longitudinally related to disease activity only in men: 2 years of the axial spondyloarthritis DESIR cohort.</t>
  </si>
  <si>
    <t>Navarro-Compan, Victoria; Ramiro, Sofia; Landewe, Robert; Dougados, Maxime; Miceli-Richard, Corinne; Richette, Pascal; van der Heijde, Desiree</t>
  </si>
  <si>
    <t>Annals of the rheumatic diseases</t>
  </si>
  <si>
    <t>2017 Mar 03 (Epub 2017 Mar 03)</t>
  </si>
  <si>
    <t>Department of Rheumatology, Leiden University Medical Center, Leiden, The Netherlands.</t>
  </si>
  <si>
    <t>Switching biological disease-modifying antirheumatic drugs in patients with axial spondyloarthritis: results from a systematic literature review.</t>
  </si>
  <si>
    <t>Navarro-Compan, Victoria; Plasencia-Rodriguez, Chamaida; de Miguel, Eugenio; Diaz Del Campo, Petra; Balsa, Alejandro; Gratacos, Jordi</t>
  </si>
  <si>
    <t>RMD open</t>
  </si>
  <si>
    <t>e000524</t>
  </si>
  <si>
    <t>Department of Rheumatology, University Hospital La Paz, IdiPAZ, Madrid, Spain.</t>
  </si>
  <si>
    <t>2056-5933</t>
  </si>
  <si>
    <t>Journal of rheumatology</t>
  </si>
  <si>
    <t>Rheumatology</t>
  </si>
  <si>
    <t>Paniagua-Herranz, L; Gil-Redondo, JC; Queipo, MJ; Gonzalez-Ramos, S; Bosca, L; Perez-Sen, R; Miras-Portugal, MT; Delicado, EG</t>
  </si>
  <si>
    <t>Prostaglandin E-2 Impairs P2Y(2)/P2Y(4) Receptor Signaling in Cerebellar Astrocytes via EP3 Receptors</t>
  </si>
  <si>
    <t>[Paniagua-Herranz, Lucia; Gil-Redondo, Juan C.; Jose Queipo, Ma; Gonzalez-Ramos, Silvia; Bosca, Lisardo; Perez-Sen, Raquel; Teresa Miras-Portugal, Ma; Delicado, Esmerilda G.] Univ Complutense Madrid, Hosp Clin San Carlos, Inst Invest Sanitaria,Dept Bioquim &amp; Biol Mol 4, Inst Univ Invest Neuroquim,Fac Vet, Madrid, Spain</t>
  </si>
  <si>
    <t>Delicado, EG (reprint author), Univ Complutense Madrid, Hosp Clin San Carlos, Inst Invest Sanitaria,Dept Bioquim &amp; Biol Mol 4, Inst Univ Invest Neuroquim,Fac Vet, Madrid, Spain.</t>
  </si>
  <si>
    <t>DEC 22</t>
  </si>
  <si>
    <t>Esteso, G; Guerra, S; Vales-Gomez, M; Reyburn, HT</t>
  </si>
  <si>
    <t>Innate immune recognition of double-stranded RNA triggers increased expression of NKG2D ligands after virus infection</t>
  </si>
  <si>
    <t>JOURNAL OF BIOLOGICAL CHEMISTRY</t>
  </si>
  <si>
    <t>[Esteso, Gloria; Vales-Gomez, Mar; Reyburn, Hugh T.] CSIC, Dept Immunol &amp; Oncol, CNB, Madrid 28049, Spain; [Guerra, Susana] Univ Autonoma Madrid, Dept Prevent Med &amp; Publ Hlth, Madrid 28029, Spain</t>
  </si>
  <si>
    <t>Reyburn, HT (reprint author), CSIC, Dept Immunol &amp; Oncol, CNB, Madrid 28049, Spain.</t>
  </si>
  <si>
    <t>0021-9258</t>
  </si>
  <si>
    <t>Rada, P; Pardo, V; Mobasher, MA; Martinez, IG; Ruiz, L; Gonzalez-Rodriguez, A; Sanchez-Ramos, C; Muntane, J; Alemany, S; James, LP; Simpson, KJ; Monsalve, M; Valdecantos, MP; Valverde, AM</t>
  </si>
  <si>
    <t>SIRT1 Controls Acetaminophen Hepatotoxicity by Modulating Inflammation and Oxidative Stress</t>
  </si>
  <si>
    <t>[Rada, Patricia; Pardo, Virginia; Mobasher, Maysa A.; Garcia Martinez, Irma; Ruiz, Laura; Sanchez-Ramos, Cristina; Alemany, Susana; Monsalve, Maria; Pilar Valdecantos, Maria; Valverde, Angela M.] UAM, CSIC, Ctr Mixto, Inst Invest Biomed Alberto Sols, Madrid, Spain; [Rada, Patricia; Pardo, Virginia; Mobasher, Maysa A.; Ruiz, Laura; Pilar Valdecantos, Maria; Valverde, Angela M.] Inst Salud Carlos III, Ctr Invest Biomed Red Diabet &amp; Enfermedades Metab, Madrid, Spain; [Mobasher, Maysa A.] Al Jouf Univ, Div Biochem, Dept Pathol, Coll Med, Sakaka, Saudi Arabia; [Gonzalez-Rodriguez, Agueda] Hosp Univ Santa Cristina, Inst Invest Sanitaria Princesa, Madrid, Spain; [Muntane, Jordi] Inst Salud Carlos III, Ctr Invest Biomed Red Enfermedades Hepat &amp; Digest, Madrid, Spain; [Muntane, Jordi] Univ Seville, Univ Hosp Virgen del Rocio, Oncol Surg Cell Therapy &amp; Transplant Organs, CSIC,Inst Biomed Seville IBiS, Seville, Spain; [James, Laura P.] Arkansas Childrens Hosp, Sect Clin Pharmacol &amp; Toxicol, 800 Marshall St, Little Rock, AR 72202 USA; [Simpson, Kenneth J.] Univ Edinburgh, Div Clin &amp; Surg Sci, Edinburgh, Midlothian, Scotland</t>
  </si>
  <si>
    <t>Valdecantos, MP; Valverde, AM (reprint author), UAM, Inst Invest Biomed Alberto Sols, Dept Metab &amp; Cell Signaling, Ctr Mixto,CSIC, C Arturo Duperier 4, Madrid 28029, Spain.</t>
  </si>
  <si>
    <t>DEC 11</t>
  </si>
  <si>
    <t>Martinez, VG; Rubio, C; Martinez-Fernandez, M; Segovia, C; Lopez-Calderon, F; Garin, MI; Teijeira, A; Munera-Maravilla, E; Varas, A; Sacedon, R; Guerrero, F; Villacampa, F; de la Rosa, F; Castellano, D; Lopez-Collazo, E; Paramio, JM; Vicente, A; Duenas, M</t>
  </si>
  <si>
    <t>BMP4 Induces M2 Macrophage Polarization and Favors Tumor Progression in Bladder Cancer</t>
  </si>
  <si>
    <t>CLINICAL CANCER RESEARCH</t>
  </si>
  <si>
    <t>[Martinez, Victor G.; Varas, Alberto; Sacedon, Rosa; Vicente, Angeles] Univ Complutense Madrid, Fac Med, Dept Cell Biol, Madrid, Spain; [Rubio, Carolina; Martinez-Fernandez, Monica; Segovia, Cristina; Lopez-Calderon, Fernando; Teijeira, Alicia; Munera-Maravilla, Ester; Castellano, Daniel; Paramio, Jesus M.; Duenas, Marta] CIEMAT, Mol Oncol Unit, Madrid, Spain; [Rubio, Carolina; Martinez-Fernandez, Monica; Segovia, Cristina; Lopez-Calderon, Fernando; Teijeira, Alicia; Munera-Maravilla, Ester; Castellano, Daniel; Paramio, Jesus M.; Duenas, Marta] 12 Octubre Univ Hosp, Madrid, Spain; [Rubio, Carolina; Martinez-Fernandez, Monica; Segovia, Cristina; Villacampa, Felipe; de la Rosa, Federico; Paramio, Jesus M.; Duenas, Marta] Ctr Invest Biomed Red Canc CIBERONC, Madrid, Spain; [Garin, Marina I.] CIEMAT CIBERER IIS Fdn Jimenez Diaz, Adv Therapy Unit, Madrid, Spain; [Munera-Maravilla, Ester; Guerrero, Felix; Villacampa, Felipe; de la Rosa, Federico; Paramio, Jesus M.; Duenas, Marta] 12 Octubre Univ Hosp, Urooncol Unit, Madrid, Spain; [Castellano, Daniel] Hosp Univ 12 Octubre, Grp Oncol Celular &amp; Mol, Madrid, Spain; [Lopez-Collazo, Eduardo] IdiPAZ, Tumor Immunol Lab, Madrid, Spain; [Lopez-Collazo, Eduardo] La Paz Hosp, IdiPAZ, Innate Immun Grp, Madrid, Spain</t>
  </si>
  <si>
    <t>Vicente, A (reprint author), Univ Complutense Madrid, Fac Med, Dept Cell Biol, Madrid, Spain.; Duenas, M (reprint author), CIEMAT, Dept Basic Res, Ave Complutense 40, E-28040 Madrid, Spain.</t>
  </si>
  <si>
    <t>1078-0432</t>
  </si>
  <si>
    <t>Zhang, L; Rajbhandari, P; Priest, C; Sandhu, J; Wu, XH; Temel, R; Castrillo, A; Vallim, TQD; Sallam, T; Tontonoz, P</t>
  </si>
  <si>
    <t>Inhibition of cholesterol biosynthesis through RNF145-dependent ubiquitination of SCAP</t>
  </si>
  <si>
    <t>ELIFE</t>
  </si>
  <si>
    <t>[Zhang, Li; Rajbhandari, Prashant; Priest, Christina; Sandhu, Jaspreet; Tontonoz, Peter] Univ Calif Los Angeles, Howard Hughes Med Inst, Dept Pathol &amp; Lab Med, Los Angeles, CA 90024 USA; [Wu, Xiaohui; de Aguiar Vallim, Thomas Q.; Sallam, Tamer] Univ Calif Los Angeles, Dept Med, Div Cardiol, Los Angeles, CA 90024 USA; [Temel, Ryan] Univ Kentucky, aha Cardiovasc Res Ctr, Lexington, KY 40506 USA; [Temel, Ryan] Univ Kentucky, Dept Pharmacol &amp; Nutr Sci, Lexington, KY 40506 USA; [Castrillo, Antonio] Univ Las Palmas Gran Canaria, CSIC, Unidad Biomed, CSIC Univ Autonoma Madrid,Inst Invest Biomed Albe, Las Palmas Gran Canaria, Spain; [Castrillo, Antonio] Univ Las Palmas Gran Canaria, Inst Univ Invest Biomed &amp; Sanitarias, Las Palmas Gran Canaria, Spain</t>
  </si>
  <si>
    <t>Tontonoz, P (reprint author), Univ Calif Los Angeles, Howard Hughes Med Inst, Dept Pathol &amp; Lab Med, Los Angeles, CA 90024 USA.</t>
  </si>
  <si>
    <t>2050-084X</t>
  </si>
  <si>
    <t>e28766</t>
  </si>
  <si>
    <t>Stern, E; Guerra, S; Chinque, H; Serna, DG; Ponticos, M; Martin, J; Mayes, MD; Assassi, S; Fonseca, C; Denton, C</t>
  </si>
  <si>
    <t>Defining Genetic Risk for Scleroderma Renal Crisis in RNA-Polymerase III Antibody Positive Patients</t>
  </si>
  <si>
    <t>[Stern, Edward; Guerra, Sandra; Chinque, Harry; Ponticos, Markella; Fonseca, Carmen] UCL Ctr Rheumatol &amp; Connect Tissue Dis, London, England; [Gonzalez Serna, David; Martin, Javier] Inst Parasitol &amp; Biomed Lopez Neyra, Granada, Spain; [Mayes, Maureen D.] Univ Texas Hlth Sci Ctr Houston, Internal Med Rheumatol, Houston, TX 77030 USA; [Assassi, Shervin] Univ Texas McGovern Med Sch, Houston, TX USA; [Denton, Christopher] UCL, Royal Free Hosp, Dept Rheumatol, London, England</t>
  </si>
  <si>
    <t>Cubillos-Zapata, C; Avendano-Ortiz, J; Hernandez-Jimenez, E; Toledano, V; Casas-Martin, J; Varela-Serrano, A; Torres, M; Almendros, I; Casitas, R; Fernandez-Navarro, I; Garcia-Sanchez, A; Aguirre, LA; Farre, R; Lopez-Collazo, E; Garcia-Rio, F</t>
  </si>
  <si>
    <t>Hypoxia-induced PD-L1/PD-1 crosstalk impairs T-cell function in sleep apnoea</t>
  </si>
  <si>
    <t>EUROPEAN RESPIRATORY JOURNAL</t>
  </si>
  <si>
    <t>[Cubillos-Zapata, Carolina; Hernandez-Jimenez, Enrique; Toledano, Victor; Torres, Marta; Almendros, Isaac; Casitas, Raquel; Farre, Ramon; Lopez-Collazo, Eduardo; Garcia-Rio, Francisco] Biomed Res Networking Ctr Resp Dis CIBERES, Madrid, Spain; [Cubillos-Zapata, Carolina; Casitas, Raquel; Fernandez-Navarro, Isabel; Garcia-Sanchez, Aldara; Garcia-Rio, Francisco] La Paz Univ Hosp, Resp Dis Grp, Resp Serv, IdiPAZ, Madrid, Spain; [Avendano-Ortiz, Jose; Hernandez-Jimenez, Enrique; Toledano, Victor; Casas-Martin, Jose; Varela-Serrano, Anibal; Aguirre, Luis A.; Lopez-Collazo, Eduardo] La Paz Univ Hosp, Innate Immune Response Grp, IdiPAZ, Madrid, Spain; [Torres, Marta] Univ Barcelona, Hosp Clin, Pneumol Serv, Sleep Lab, Barcelona, Spain; [Almendros, Isaac; Farre, Ramon] Univ Barcelona, IDIBAPS, Fac Med, Biophys &amp; Bioengn Unit, Barcelona, Spain; [Garcia-Rio, Francisco] Autonomous Univ Madrid, Dept Med, Madrid, Spain</t>
  </si>
  <si>
    <t>Garcia-Rio, F (reprint author), Hosp Univ La Paz, IdiPAZ, Paseo Castellana 261, Madrid 28046, Spain.</t>
  </si>
  <si>
    <t>0903-1936</t>
  </si>
  <si>
    <t>Navarro-Lerida, I; Portoles, MT; Barrientos, AA; Gavilanes, F; Bosca, L; Rodriguez-Crespo, I</t>
  </si>
  <si>
    <t>Expression of Concern: Induction of nitric oxide synthase-2 proceeds with the concomitant downregulation of the endogenous caveolin levels (vol 117, pg 1687, 2004)</t>
  </si>
  <si>
    <t>JOURNAL OF CELL SCIENCE</t>
  </si>
  <si>
    <t>0021-9533</t>
  </si>
  <si>
    <t>Baldanta, S; Fernandez-Escobar, M; Acin-Perez, R; Albert, M; Camafeita, E; Jorge, I; Vazquez, J; Enriquez, JA; Guerra, S</t>
  </si>
  <si>
    <t>ISG15 governs mitochondrial function in macrophages following vaccinia virus infection</t>
  </si>
  <si>
    <t>PLOS PATHOGENS</t>
  </si>
  <si>
    <t>[Baldanta, Sara; Fernandez-Escobar, Mercedes; Albert, Manuel; Guerra, Susana] Univ Autonoma Madrid, Dept Prevent Med Publ Hlth &amp; Microbiol, Madrid, Spain; [Acin-Perez, Rebeca; Antonio Enriquez, Jose] Ctr Nacl Invest Cardiovasc Carlos III, Funct Genet Oxidat Phosphorylat Syst, Madrid, Spain; [Camafeita, Emilio; Jorge, Inmaculada; Vazquez, Jesus] Ctr Nacl Invest Cardiovasc Carlos III CNIC, Lab Cardiovasc Prote, Madrid, Spain; [Camafeita, Emilio; Jorge, Inmaculada; Vazquez, Jesus] CIBER Enfermedades Cardiovasc CIBER CV, Madrid, Spain; [Baldanta, Sara; Fernandez-Escobar, Mercedes; Albert, Manuel; Guerra, Susana] Univ Autonoma Madrid, Dept Prevent Med &amp; Publ Hlth, Madrid, Spain</t>
  </si>
  <si>
    <t>Guerra, S (reprint author), Univ Autonoma Madrid, Dept Prevent Med Publ Hlth &amp; Microbiol, Madrid, Spain.; Guerra, S (reprint author), Univ Autonoma Madrid, Dept Prevent Med &amp; Publ Hlth, Madrid, Spain.</t>
  </si>
  <si>
    <t>1553-7366</t>
  </si>
  <si>
    <t>1553-7374</t>
  </si>
  <si>
    <t>e1006651</t>
  </si>
  <si>
    <t>Hortelano, S; Bosca, L</t>
  </si>
  <si>
    <t>6-Mercaptopurine Decreases the Bcl-2/Bax Ratio and Induces Apoptosis in Activated Splenic B Lymphocytes (vol 51, pg 414, 1997)</t>
  </si>
  <si>
    <t>MOLECULAR PHARMACOLOGY</t>
  </si>
  <si>
    <t>0026-895X</t>
  </si>
  <si>
    <t>Villarroya-Beltri, C; Guerra, S; Sanchez-Madrid, F</t>
  </si>
  <si>
    <t>ISGylation - a key to lock the cell gates for preventing the spread of threats</t>
  </si>
  <si>
    <t>[Villarroya-Beltri, Carolina; Sanchez-Madrid, Francisco] CNIC, Vasc Pathophysiol Area, Madrid 28029, Spain; [Villarroya-Beltri, Carolina; Sanchez-Madrid, Francisco] Univ Autonoma Madrid, Hosp Princesa, Immunol Serv, Madrid 28006, Spain; [Villarroya-Beltri, Carolina; Sanchez-Madrid, Francisco] Inst Salud Carlos III, CIBER Enfermedades Cardiovasc, Madrid 28029, Spain; [Guerra, Susana] Univ Autonoma Madrid, Fac Med, Prevent Med Dept, E-28029 Madrid, Spain</t>
  </si>
  <si>
    <t>Sanchez-Madrid, F (reprint author), CNIC, Vasc Pathophysiol Area, Madrid 28029, Spain.; Sanchez-Madrid, F (reprint author), Univ Autonoma Madrid, Hosp Princesa, Immunol Serv, Madrid 28006, Spain.; Sanchez-Madrid, F (reprint author), Inst Salud Carlos III, CIBER Enfermedades Cardiovasc, Madrid 28029, Spain.</t>
  </si>
  <si>
    <t>Alvarez, E; Toledano, V; Morilla, F; Hernandez-Jimenez, E; Cubillos-Zapata, C; Varela-Serrano, A; Casas-Martin, J; Avendano-Ortiz, J; Aguirre, LA; Arnalich, F; Maroun-Eid, C; Martin-Quiros, A; Diaz, MQ; Lopez-Collazo, E</t>
  </si>
  <si>
    <t>A System Dynamics Model to Predict the Human Monocyte Response to Endotoxins</t>
  </si>
  <si>
    <t>FRONTIERS IN IMMUNOLOGY</t>
  </si>
  <si>
    <t>[Alvarez, Enrique; Toledano, Victor; Hernandez-Jimenez, Enrique; Cubillos-Zapata, Carolina; Varela-Serrano, An-Bal; Casas-Martin, Jose; Avendano-Ortiz, Jose; Aguirre, Luis A.; Lopez-Collazo, Eduardo] La Paz Univ Hosp, IdiPAZ, Innate Immun Grp, Madrid, Spain; [Alvarez, Enrique] EMPIREO SL, Madrid, Spain; [Toledano, Victor; Hernandez-Jimenez, Enrique; Cubillos-Zapata, Carolina; Varela-Serrano, An-Bal; Casas-Martin, Jose; Avendano-Ortiz, Jose; Aguirre, Luis A.; Lopez-Collazo, Eduardo] La Paz Univ Hosp, IdiPAZ, Tumor Immunol Lab, Madrid, Spain; [Toledano, Victor; Hernandez-Jimenez, Enrique; Cubillos-Zapata, Carolina; Lopez-Collazo, Eduardo] CIBERES, Ctr Biomed Res Network, Madrid, Spain; [Morilla, Fernando] Natl Univ Distance Learning UNED, ETSI Informat Technol, Dept Informat Technol &amp; Automat, Madrid, Spain; [Arnalich, Francisco] La Paz Univ Hosp, Internal Med Serv, Madrid, Spain; [Maroun-Eid, Charbel; Martin-Quiros, Alejandro; Quintana Diaz, Manuel] La Paz Univ Hosp, Dept Emergency, Madrid, Spain</t>
  </si>
  <si>
    <t>Alvarez, E; Lopez-Collazo, E (reprint author), La Paz Univ Hosp, IdiPAZ, Innate Immun Grp, Madrid, Spain.; Alvarez, E (reprint author), EMPIREO SL, Madrid, Spain.; Lopez-Collazo, E (reprint author), La Paz Univ Hosp, IdiPAZ, Tumor Immunol Lab, Madrid, Spain.; Lopez-Collazo, E (reprint author), CIBERES, Ctr Biomed Res Network, Madrid, Spain.</t>
  </si>
  <si>
    <t>1664-3224</t>
  </si>
  <si>
    <t>AUG 3</t>
  </si>
  <si>
    <t>Gonzalez-Ramos, S; Paz-Garcia, M; Rosales-Mendoza, CE; Martin-Sanz, P; Bosca, L</t>
  </si>
  <si>
    <t>GENETIC INACTIVATION OF THE INNATE IMMUNE RECEPTOR NOD1 PREVENTS VASCULAR INFLAMMATION LINKED TO ATHEROSCLEROSIS</t>
  </si>
  <si>
    <t>[Gonzalez-Ramos, Silvia; Paz-Garcia, Marta; Rosales-Mendoza, Cesar-Eduardo; Martin-Sanz, Paloma; Bosca, Lisardo] Inst Invest Biomed Alberto Sols, Dept Metab &amp; Cell Signaling, Madrid, Spain</t>
  </si>
  <si>
    <t>E16</t>
  </si>
  <si>
    <t>Cubillos-Zapata, C; Cordoba, R; Avendano-Ortiz, J; Lopez-Collazo, E</t>
  </si>
  <si>
    <t>Thalidomide analog CC-122 induces a refractory state in monocytes from patients with diffuse large B cell lymphoma</t>
  </si>
  <si>
    <t>LEUKEMIA &amp; LYMPHOMA</t>
  </si>
  <si>
    <t>[Cubillos-Zapata, Carolina; Avendano-Ortiz, Jose; Lopez-Collazo, Eduardo] IdiPAZ, Tumor Immunol Lab, Madrid, Spain; [Cubillos-Zapata, Carolina; Avendano-Ortiz, Jose; Lopez-Collazo, Eduardo] La Paz Univ Hosp, IdiPAZ, Innate Immune Response Grp, Madrid, Spain; [Cubillos-Zapata, Carolina; Avendano-Ortiz, Jose; Lopez-Collazo, Eduardo] CIBEres, Ctr Biomed Res Network, Madrid, Spain; [Cordoba, Raul] Autonomous Univ Madrid, IIS FJS, Oncohlth Inst, Lymphoma Unit, Madrid, Spain; [Cordoba, Raul] Autonomous Univ Madrid, IIS FJS, Hlth Res Inst, Madrid, Spain; [Cordoba, Raul] Fdn Jimenez Diaz Univ Hosp, Phase Clin Trials Unit 1, START Madrid FJD, Madrid, Spain</t>
  </si>
  <si>
    <t>Lopez-Collazo, E (reprint author), IdiPAZ, Madrid 28046, Spain.</t>
  </si>
  <si>
    <t>1042-8194</t>
  </si>
  <si>
    <t>Sanchez, A; Relano, C; Carrasco, A; Contreras-Jurado, C; Martin-Duce, A; Aranda, A; Alemany, S</t>
  </si>
  <si>
    <t>Map3k8 controls granulocyte colony-stimulating factor production and neutrophil precursor proliferation in lipopolysaccharide-induced emergency granulopoiesis</t>
  </si>
  <si>
    <t>[Sanchez, Angela; Relano, Carlos; Carrasco, Araceli; Contreras-Jurado, Constanza; Martin-Duce, Antonio; Aranda, Ana; Alemany, Susana] CSIC UAM, CSIC, Inst Invest Biomed Alberto Sols Madrid, Madrid, Spain; [Contreras-Jurado, Constanza; Aranda, Ana] Ctr Invest Biomed Red Canc CIBERONC, Madrid, Spain; [Aranda, Ana; Alemany, Susana] Univ Palmas de Gran Canaria, CSIC, UA, Unidad Asociada Biomed, Las Palmas Gran Canaria, Spain</t>
  </si>
  <si>
    <t>Alemany, S (reprint author), CSIC UAM, CSIC, Inst Invest Biomed Alberto Sols Madrid, Madrid, Spain.; Alemany, S (reprint author), Univ Palmas de Gran Canaria, CSIC, UA, Unidad Asociada Biomed, Las Palmas Gran Canaria, Spain.</t>
  </si>
  <si>
    <t>Gomez-Hurtado, N; Dominguez-Rodriguez, A; Mateo, P; Fernandez-Velasco, M; Val-Blasco, A; Aizpun, R; Sabourin, J; Gomez, AM; Benitah, JP; Delgado, C</t>
  </si>
  <si>
    <t>Beneficial effects of leptin treatment in a setting of cardiac dysfunction induced by transverse aortic constriction in mouse</t>
  </si>
  <si>
    <t>JOURNAL OF PHYSIOLOGY-LONDON</t>
  </si>
  <si>
    <t>[Gomez-Hurtado, Nieves; Aizpun, Rafael; Delgado, Carmen] Univ Complutense Madrid, Sch Med, Dept Pharmacol, Madrid, Spain; [Gomez-Hurtado, Nieves; Dominguez-Rodriguez, Alejandro; Mateo, Philippe; Sabourin, Jessica; Maria Gomez, Ana; Benitah, Jean-Pierre] Univ Paris Saclay, Univ Paris Sud, INSERM, UMR S 1180, Chatenay Malabry, France; [Dominguez-Rodriguez, Alejandro] Inst Biomed Seville CIBER CV, Seville, Spain; [Fernandez-Velasco, Maria; Val-Blasco, Almudena] IdiPAZ Inst Hlth Res CIBER CV, Madrid, Spain; [Delgado, Carmen] Biomed Res Inst Alberto Sols CIBER CV, Madrid, Spain; [Gomez-Hurtado, Nieves] Vanderbilt Univ, Sch Med, Oates Inst Expt Therapeut, Div Clin Pharmacol, Nashville, TN 37212 USA</t>
  </si>
  <si>
    <t>Delgado, C (reprint author), IIB Alberto Sols, Arturo Duperier 4, Madrid 28029, Spain.; Benitah, JP (reprint author), Univ Paris Sud, Fac Pharm, UMR S 1180, INSERM, Tour D4,5Eme Etage,5 Rue Jean Baptiste Clement, F-92296 Chatenay Malabry, France.</t>
  </si>
  <si>
    <t>0022-3751</t>
  </si>
  <si>
    <t>Hernandez-Jimenez, E; Cubillos-Zapata, C; Toledano, V; de Diego, RP; Fernandez-Navarro, I; Casitas, R; Carpio, C; Casas-Martin, J; Valentin, J; Varela-Serrano, A; Avendano-Ortiz, J; Alvarez, E; Aguirre, LA; Perez-Martinez, A; De Miguel, MP; Belda-Iniesta, C; Garcia-Rio, F; Lopez-Collazo, E</t>
  </si>
  <si>
    <t>Monocytes inhibit NK activity via TGF-beta in patients with obstructive sleep apnoea</t>
  </si>
  <si>
    <t>[Hernandez-Jimenez, Enrique; Cubillos-Zapata, Carolina; Toledano, Victor; Perez de Diego, Rebeca; Casas-Martin, Jose; Valentin, Jaime; Varela-Serrano, Anibal; Avendano-Ortiz, Jose; Aguirre, Luis A.; Perez-Martinez, Antonio; Lopez-Collazo, Eduardo] La Paz Univ Hosp, IdiPAZ, Innate Immune Response Grp, Madrid, Spain; [Hernandez-Jimenez, Enrique; Cubillos-Zapata, Carolina; Toledano, Victor; Perez de Diego, Rebeca; Fernandez-Navarro, Isabel; Casitas, Raquel; Carpio, Carlos; Garcia-Rio, Francisco; Lopez-Collazo, Eduardo] CIBER Resp Dis CIBERES, Madrid, Spain; [Fernandez-Navarro, Isabel; Casitas, Raquel; Carpio, Carlos; Garcia-Rio, Francisco] La Paz Univ Hosp, IdiPAZ, Resp Dis Grp, Madrid, Spain; [Fernandez-Navarro, Isabel; Casitas, Raquel; Carpio, Carlos; Garcia-Rio, Francisco] La Paz Univ Hosp, Resp Serv, Madrid, Spain; [Alvarez, Enrique] EMPIREO, Madrid, Spain; [De Miguel, Maria P.] La Paz Univ Hosp, Hlth Res Inst, IdiPAZ, Cell Engn Lab, Madrid, Spain; [Belda-Iniesta, Cristobal] Res Fdn HM Hosp, Madrid, Spain</t>
  </si>
  <si>
    <t>Lopez-Collazo, E (reprint author), Paseo Castellana 261, Madrid 28046, Spain.</t>
  </si>
  <si>
    <t>Martin-Sanz, P; Casado, M; Bosca, L</t>
  </si>
  <si>
    <t>Cyclooxygenase 2 in liver dysfunction and carcinogenesis: Facts and perspectives</t>
  </si>
  <si>
    <t>WORLD JOURNAL OF GASTROENTEROLOGY</t>
  </si>
  <si>
    <t>[Martin-Sanz, Paloma; Bosca, Lisardo] Inst Biomed Res Alberto Sols, Dept Metab &amp; Cell Signaling, Arturo Duperier 4, Madrid 28029, Spain; [Martin-Sanz, Paloma; Casado, Marta; Bosca, Lisardo] Biomed Network Ctr Study Hepat &amp; Digest Dis &amp; Car, Madrid 28029, Spain; [Casado, Marta] Biomed Inst Valencia, Metab Expt Pathol Unit, Jaume Roig 11, Valencia 46010, Spain</t>
  </si>
  <si>
    <t>Bosca, L (reprint author), Inst Biomed Res Alberto Sols, Dept Metab &amp; Cell Signaling, Arturo Duperier 4, Madrid 28029, Spain.</t>
  </si>
  <si>
    <t>1007-9327</t>
  </si>
  <si>
    <t>A-Gonzalez, N; Quintana, JA; Garcia-Silva, S; Mazariegos, M; de la Aleja, AG; Nicolas-Avila, JA; Walter, W; Adrover, JM; Crainiciuc, G; Kuchroo, VK; Rothlin, CV; Peinado, H; Castrillo, A; Ricote, M; Hidalgo, A</t>
  </si>
  <si>
    <t>Phagocytosis imprints heterogeneity in tissue-resident macrophages</t>
  </si>
  <si>
    <t>JOURNAL OF EXPERIMENTAL MEDICINE</t>
  </si>
  <si>
    <t>[A-Gonzalez, Noelia; Quintana, Juan A.; Gonzalez de la Aleja, Arturo; Nicolas-Avila, Jose A.; Adrover, Jose M.; Crainiciuc, Georgiana; Hidalgo, Andres] Ctr Nacl Invest Cardiovasc Carlos III, Area Cell &amp; Dev Biol, Madrid 28029, Spain; [Walter, Wencke; Ricote, Mercedes] Ctr Nacl Invest Cardiovasc Carlos III, Area Myocardial Pathophysiol, Madrid 28029, Spain; [Garcia-Silva, Susana; Mazariegos, Marina; Peinado, Hector] Spanish Natl Canc Res Ctr, Mol Oncol Program, Microenvironm &amp; Metastasis Grp, Madrid 28029, Spain; [Kuchroo, Vijay K.] Brigham &amp; Womens Hosp, Evergrande Ctr Immunol Dis, Boston, MA 02115 USA; [Rothlin, Carla V.] Yale Sch Med, Immunobiol Dept, New Haven, CT 06510 USA; [Castrillo, Antonio] Univ Las Palmas Gran Canaria, Inst Univ Invest Biomed &amp; Sanitarias, CSIC Madrid, Inst Invest Biomed Alberto Sols,Unidad Asociada, Las Palmas Gran Canaria 35001, Spain; [Hidalgo, Andres] Ludwig Maximilians Univ Munchen, Inst Cardiovasc Prevent, D-80539 Munich, Germany</t>
  </si>
  <si>
    <t>A-Gonzalez, N; Hidalgo, A (reprint author), Ctr Nacl Invest Cardiovasc Carlos III, Area Cell &amp; Dev Biol, Madrid 28029, Spain.; Hidalgo, A (reprint author), Ludwig Maximilians Univ Munchen, Inst Cardiovasc Prevent, D-80539 Munich, Germany.</t>
  </si>
  <si>
    <t>0022-1007</t>
  </si>
  <si>
    <t>Tamayo, M; Manzanares, E; Bas, M; Martin-Nunes, L; Val-Blasco, A; Larriba, MJ; Fernandez-Velasco, M; Delgado, C</t>
  </si>
  <si>
    <t>Calcitriol (1,25-dihydroxyvitamin D3) increases L-type calcium current via protein kinase A signaling and modulates calcium cycling and contractility in isolated mouse ventricular myocytes</t>
  </si>
  <si>
    <t>HEART RHYTHM</t>
  </si>
  <si>
    <t>[Tamayo, Maria; Martin-Nunes, Laura; Larriba, Maria Jesus; Delgado, Carmen] CSIC, Inst Invest Biomed, Arturo Duperier 4, E-28029 Madrid, Spain; [Manzanares, Esmeralda; Bas, Manuel; Delgado, Carmen] Univ Complutense, Sch Med, Dept Pharm, Madrid, Spain; [Val-Blasco, Almudena; Fernadez-Velasco, Maria] Hosp La Paz, Inst Invest, Paseo Castellana 261, E-28046 Madrid, Spain</t>
  </si>
  <si>
    <t>Delgado, C (reprint author), CSIC, Inst Invest Biomed, Arturo Duperier 4, E-28029 Madrid, Spain.; Fernandez-Velasco, M (reprint author), Hosp La Paz, Inst Invest, Paseo Castellana 261, E-28046 Madrid, Spain.</t>
  </si>
  <si>
    <t>1547-5271</t>
  </si>
  <si>
    <t>Cuevas, VD; Anta, L; Samaniego, R; Orta-Zavalza, E; de la Rosa, JV; Baujat, G; Dominguez-Soto, A; Sanchez-Mateos, P; Escribese, MM; Castrillo, A; Cormier-Daire, V; Vega, MA; Corbi, AL</t>
  </si>
  <si>
    <t>MAFB Determines Human Macrophage Anti- Inflammatory Polarization: Relevance for the Pathogenic Mechanisms Operating in Multicentric Carpotarsal Osteolysis</t>
  </si>
  <si>
    <t>[Cuevas, Victor D.; Orta-Zavalza, Emmanuel; Dominguez-Soto, Angeles; Vega, Miguel A.; Corbi, Angel L.] CSIC, Ctr Invest Biol, Lab Celulas Mieloides, Madrid 28040, Spain; [Anta, Laura] Complejo Hosp Santiago de Compostela, Serv Cirugia Ortoped &amp; Traumatol, Santiago De Compostela 15706, Spain; [Samaniego, Rafael; Sanchez-Mateos, Paloma] Inst Invest Sanitaria Gregorio Maranon, Lab Inmunooncol, Unidad Microscopia Confocal, Madrid 28007, Spain; [Vladimir de la Rosa, Juan; Castrillo, Antonio] CSIC, Inst Invest Biomed Alberto Sols, Madrid 28029, Spain; [Baujat, Genevieve; Cormier-Daire, Valerie] ULPGC, Inst Univ Invest Biomed &amp; Sanitarias, Inst Invest Biomed, Unidad Biomed, Las Palmas Gran Canaria 35001, Spain; [Baujat, Genevieve; Cormier-Daire, Valerie] Univ Paris 05, Sorbonne Paris Cite, INSERM U781, Dept Genet,Inst Imagine,Hop Necker Enfants Malad, F-75015 Paris, France; [Escribese, Maria M.] Univ CEU San Pablo, Inst Appl Mol Med, Sch Med, Madrid, Spain</t>
  </si>
  <si>
    <t>Vega, MA; Corbi, AL (reprint author), CSIC, Ctr Invest Biol, Calle Ramiro de Maeztu 9, Madrid 28040, Spain.</t>
  </si>
  <si>
    <t>Peraza, DA; Mojena, M; de la Cruz, A; Gonzalez, T; Bosca, L; Galmarini, CM; Valenzuela, C</t>
  </si>
  <si>
    <t>Trabectedin Re-Educates Resting Peritoneal Macrophages into M1 Subtype</t>
  </si>
  <si>
    <t>BIOPHYSICAL JOURNAL</t>
  </si>
  <si>
    <t>[Peraza, Diego A.; de la Cruz, Alicia; Gonzalez, Teresa; Valenzuela, Carmen] Inst Biomed Res CSIC UAM, Modelos Expt Enfermedades Humanas, Madrid, Spain; [Mojena, Marina; Bosca, Lisardo] Inst Biomed Res CSIC UAM, Metab &amp; Senalizac Celular, Madrid, Spain; [Galmarini, Carlos M.] PharmaMar SA, Dept Invest &amp; Desarrollo, Madrid, Spain</t>
  </si>
  <si>
    <t>0006-3495</t>
  </si>
  <si>
    <t>405A</t>
  </si>
  <si>
    <t>Rodriguez, M; Marquez, S; de la Rosa, JV; Alonso, S; Castrillo, A; Crespo, MS; Fernandez, N</t>
  </si>
  <si>
    <t>Fungal pattern receptors down-regulate the inflammatory response by a cross-inhibitory mechanism independent of interleukin-10 production</t>
  </si>
  <si>
    <t>IMMUNOLOGY</t>
  </si>
  <si>
    <t>[Rodriguez, Mario; Marquez, Saioa; Fernandez, Nieves] Univ Valladolid, Fac Med, Dept Bioquim &amp; Biol Mol &amp; Fisiol, Valladolid, Spain; [Vladimir de la Rosa, Juan; Castrillo, Antonio] Univ Autonoma Madrid, CSIC, Inst Invest Biomed Alberto Sols, Madrid, Spain; [Vladimir de la Rosa, Juan; Castrillo, Antonio] Univ Las Palmas Gran Canaria, CSIC, Unidad Asociada Biomed, Las Palmas Gran Canaria, Spain; [Vladimir de la Rosa, Juan; Castrillo, Antonio] ULPGC, IUIBS, Las Palmas Gran Canaria, Spain; [Alonso, Sara; Sanchez Crespo, Mariano; Fernandez, Nieves] Univ Valladolid, CSIC, Inst Biol &amp; Genet Mol, Valladolid, Spain</t>
  </si>
  <si>
    <t>Crespo, MS (reprint author), Inst Biol &amp; Genet Mol, C Sanz y Fores 3, Valladolid 47003, Spain.</t>
  </si>
  <si>
    <t>0019-2805</t>
  </si>
  <si>
    <t>Sanz-Garcia, C; Sanchez, A; Contreras-Jurado, C; Cales, C; Barranquero, C; Munoz, M; Merino, R; Escudero, P; Sanz, MJ; Osada, J; Aranda, A; Alemany, S</t>
  </si>
  <si>
    <t>Map3k8 Modulates Monocyte State and Atherogenesis in ApoE(-/-) Mice</t>
  </si>
  <si>
    <t>ARTERIOSCLEROSIS THROMBOSIS AND VASCULAR BIOLOGY</t>
  </si>
  <si>
    <t>[Sanz-Garcia, Carlos; Sanchez, Angela; Contreras-Jurado, Constanza; Cales, Carmela; Aranda, Ana; Alemany, Susana] UAM, CSIC, Inst Invest Biomed Alberto Sols Madrid, Madrid, Spain; [Sanz-Garcia, Carlos; Sanchez, Angela; Contreras-Jurado, Constanza; Cales, Carmela; Aranda, Ana; Alemany, Susana] Univ Las Palmas Gran Canaria, CSIC, UA, Unidad Biomed, Las Palmas Gran Canaria, Spain; [Barranquero, Cristina; Osada, Jesu] Univ Zaragoza, IISA, Fac Vet, Dept Bioquim &amp; Biol Mol &amp; Celular, Zaragoza, Spain; [Munoz, Marta; Merino, Ramon] UC, CSIC, Inst Biomed Biotecnol Cantabria, Santander, Spain; [Escudero, Paula; Sanz, Maria-Jesus] Univ Valencia, INCLIVA, Fac Med, Dept Farmacol, Valencia, Spain</t>
  </si>
  <si>
    <t>Alemany, S (reprint author), UAM, CSIC, IIBM, Arturo Duperier 4, Madrid 28029, Spain.</t>
  </si>
  <si>
    <t>1079-5642</t>
  </si>
  <si>
    <t>Val-Blasco, A; Prieto, P; Gonzalez-Ramos, S; Benito, G; Vallejo-Cremades, MT; Pacheco, I; Gonzalez-Peramato, P; Agra, N; Terron, V; Delgado, C; Martin-Sanz, P; Bosca, L; Fernandez-Velasco, M</t>
  </si>
  <si>
    <t>NOD1 activation in cardiac fibroblasts induces myocardial fibrosis in a murine model of type 2 diabetes</t>
  </si>
  <si>
    <t>BIOCHEMICAL JOURNAL</t>
  </si>
  <si>
    <t>[Val-Blasco, Almudena; Benito, Gemma; Teresa Vallejo-Cremades, Maria; Gonzalez-Peramato, Pilar; Fernandez-Velasco, Maria] Inst Invest Hosp Univ PAZ, IdIPAZ, Madrid 28046, Spain; [Prieto, Patricia; Gonzalez-Ramos, Silvia; Agra, Noelia; Terron, Veronica; Delgado, Carmen; Martin-Sanz, Paloma; Bosca, Lisardo] CSIC UAM, Inst Invest Biomed Alberto Sols, Arturo Duperier 4, Madrid 28029, Spain; [Pacheco, Ivette] Hosp Militar Managua, Managua, Nicaragua; [Martin-Sanz, Paloma; Bosca, Lisardo] Inst Salud Carlos III, Ctr Invest Biomed Red Enfermedades Hepat &amp; Digest, Madrid 28029, Spain</t>
  </si>
  <si>
    <t>Fernandez-Velasco, M (reprint author), Inst Invest Hosp Univ PAZ, IdIPAZ, Madrid 28046, Spain.; Bosca, L (reprint author), CSIC UAM, Inst Invest Biomed Alberto Sols, Arturo Duperier 4, Madrid 28029, Spain.; Bosca, L (reprint author), Inst Salud Carlos III, Ctr Invest Biomed Red Enfermedades Hepat &amp; Digest, Madrid 28029, Spain.</t>
  </si>
  <si>
    <t>0264-6021</t>
  </si>
  <si>
    <t>Ruiz-Hurtado, G; Garcia-Prieto, CF; Pulido-Olmo, H; Velasco-Martin, JP; Villa-Valverde, P; Fernandez-Valle, ME; Bosca, L; Fernandez-Velasco, M; Regadera, J; Somoza, B; Fernandez-Alfonso, MS</t>
  </si>
  <si>
    <t>Mild and Short-Term Caloric Restriction Prevents Obesity-Induced Cardiomyopathy in Young Zucker Rats without Changing in Metabolites and Fatty Acids Cardiac Profile</t>
  </si>
  <si>
    <t>FRONTIERS IN PHYSIOLOGY</t>
  </si>
  <si>
    <t>[Ruiz-Hurtado, Gema; Pulido-Olmo, Helena] Hosp Univ 12 Octubre, Inst Invest Imas12, Unidad Hipertens, Madrid, Spain; [Ruiz-Hurtado, Gema; Pulido-Olmo, Helena; Fernandez-Alfonso, Maria S.] Univ Complutense Madrid, Inst Pluridisciplinar, Fac Farm, Madrid, Spain; [Garcia-Prieto, Concha F.; Somoza, Beatriz] Univ CEU San Pablo, Fac Farm, Dept Ciencias Farmaceut &amp; Salud, Madrid, Spain; [Velasco-Martin, Juan P.; Regadera, Javier] Univ Autonoma Madrid, Fac Med, Dept Anat Histol &amp; Neurociencia, Madrid, Spain; [Villa-Valverde, Palmira; Fernandez-Valle, Maria E.] Univ Complutense, Fac Quim, CAI RMN &amp; RSE, Madrid, Spain; [Bosca, Lisardo; Fernandez-Velasco, Maria] Inst Invest Biomed Alberto Sols CSIC UAM, Dept Metab &amp; Senalizac Celular, Madrid, Spain; [Fernandez-Velasco, Maria] Inst Invest Hosp Univ La Paz IdiPAZ, Dept Metab &amp; Senalizac Celular, Madrid, Spain; [Garcia-Prieto, Concha F.] Karolinska Inst, Rolf Luft Res Ctr Diabet &amp; Endocrinol, Stockholm, Sweden</t>
  </si>
  <si>
    <t>Ruiz-Hurtado, G (reprint author), Hosp Univ 12 Octubre, Inst Invest Imas12, Unidad Hipertens, Madrid, Spain.; Ruiz-Hurtado, G; Fernandez-Alfonso, MS (reprint author), Univ Complutense Madrid, Inst Pluridisciplinar, Fac Farm, Madrid, Spain.</t>
  </si>
  <si>
    <t>1664-042X</t>
  </si>
  <si>
    <t>Matalonga, J; Glaria, E; Bresque, M; Escande, C; Carbo, JM; Kiefer, K; Vicente, R; Leon, TE; Beceiro, S; Pascual-Garcia, M; Serret, J; Sanjurjo, L; Moron-Ros, S; Riera, A; Paytubi, S; Juarez, A; Sotillo, F; Lindbom, L; Caelles, C; Sarrias, MR; Sancho, J; Castrillo, A; Chini, EN; Valledor, AF</t>
  </si>
  <si>
    <t>The Nuclear Receptor LXR Limits Bacterial Infection of Host Macrophages through a Mechanism that Impacts Cellular NAD Metabolism</t>
  </si>
  <si>
    <t>CELL REPORTS</t>
  </si>
  <si>
    <t>[Matalonga, Jonathan; Glaria, Estibaliz; Maria Carbo, Jose; Leon, Theresa E.; Pascual-Garcia, Monica; Moron-Ros, Samantha; Valledor, Annabel F.] Univ Barcelona, Sch Biol, Dept Cell Biol, Nucl Receptor Grp, Barcelona 08028, Spain; [Bresque, Mariana; Escande, Carlos] Inst Pasteur Montevideo, Metab Dis &amp; Aging Lab, Montevideo 11400, Uruguay; [Kiefer, Kerstin; Vicente, Ruben] Univ Pompeu Fabra, Dept Expt &amp; Hlth Sci, Lab Mol Physiol &amp; Channelopathies, Barcelona 08003, Spain; [Beceiro, Susana; Castrillo, Antonio] ULPGC, CSIC, Inst Invest Biomed Alberto Sols Madrid, Madrid 28029, Spain; [Beceiro, Susana; Castrillo, Antonio] ULPGC, CSIC, Unidad Asociada Biomed, Madrid 28029, Spain; [Serret, Joan] Parc Cientif Barcelona, Expt Toxicol &amp; Ecotoxicol Unit, Barcelona 08028, Spain; [Sanjurjo, Lucia; Sarrias, Maria-Rosa] Hlth Sci Res Inst Germans Trias Pujol, Innate Immun Grp, Badalona 08916, Spain; [Riera, Antoni; Sotillo, Fernando] Inst Res Biomed IRB Barcelona, Barcelona 08028, Spain; [Riera, Antoni] Univ Barcelona, Sch Chem, Dept Organ Chem, Barcelona 08028, Spain; [Paytubi, Sonia; Juarez, Antonio] Univ Barcelona, Sch Biol, Dept Microbiol, Barcelona 08028, Spain; [Paytubi, Sonia] Inst Bioengn Catalonia IBEC, Barcelona 08028, Spain; [Lindbom, Lennart] Karolinska Inst, Dept Physiol &amp; Pharmacol, S-17177 Stockholm, Sweden; [Caelles, Carme] Univ Barcelona, Sch Pharm, Dept Biochem &amp; Mol Biol, Barcelona 08028, Spain; [Sancho, Jaime] CSIC, Inst Parasitol &amp; Biomed Lopez Neyra IPBLN, Granada 18016, Spain; [Chini, Eduardo N.] Coll Med, Dept Anesthesiol, Lab Signal Transduct, Mayo Clin, Rochester, MN 55905 USA; [Valledor, Annabel F.] Coll Med, Robert &amp; Arlene Kogod Ctr Aging, Mayo Clin, Rochester, MN 55905 USA</t>
  </si>
  <si>
    <t>Valledor, AF (reprint author), Univ Barcelona, Sch Biol, Dept Cell Biol, Nucl Receptor Grp, Barcelona 08028, Spain.; Valledor, AF (reprint author), Coll Med, Robert &amp; Arlene Kogod Ctr Aging, Mayo Clin, Rochester, MN 55905 USA.</t>
  </si>
  <si>
    <t>2211-1247</t>
  </si>
  <si>
    <t>JAN 31</t>
  </si>
  <si>
    <t>Val-Blasco, A; Piedras, MJGM; Ruiz-Hurtado, G; Suarez, N; Prieto, P; Gonzalez-Ramos, S; Gomez-Hurtado, N; Delgado, C; Pereira, L; Benito, G; Zaragoza, C; Domenech, N; Crespo-Leiro, MG; Vasquez-Echeverri, D; Nunez, G; Lopez-Collazo, E; Bosca, L; Fernandez-Velasco, M</t>
  </si>
  <si>
    <t>Role of NOD1 in Heart Failure Progression via Regulation of Ca2+ Handling</t>
  </si>
  <si>
    <t>[Val-Blasco, Almudena; Benito, Gemma; Lopez-Collazo, Eduardo; Fernandez-Velasco, Maria] La Paz Univ Hosp, Innate Immune Response Grp, Inst Invest La Paz, Madrid, Spain; [Piedras, Maria Jose G. M.; Zaragoza, Carlos] Univ Francisco de Vitoria, Univ Hosp Ramon y Cajal, Dept Cardiol, Madrid, Spain; [Ruiz-Hurtado, Gema] Hosp Univ 12 Octubre, Inst Invest I 12, Unidad Hipertens, Madrid, Spain; [Suarez, Natalia; Generosa Crespo-Leiro, Maria; Vasquez-Echeverri, Daniel] Univ A Coruna, Dept Cardiol, Inst Invest Biomed A Coruna, Complexo Hosp Univ A Coruna,Serv Gallego Salud, Coruna, Spain; [Prieto, Patricia; Gonzalez-Ramos, Silvia; Delgado, Carmen; Bosca, Lisardo] CSIC, Inst Invest Biomed Alberto Sols, Madrid, Spain; [Gomez-Hurtado, Nieves; Delgado, Carmen] Univ Complutense, Sch Med, Dept Pharmacol, Madrid, Spain; [Pereira, Laetitia] Univ Calif Davis, Dept Pharmacol, Davis, CA 95616 USA; [Domenech, Nieves] Complexo Hosp Univ A Coruna, Biobanco A Coruna, Coruna, Spain; [Domenech, Nieves] Inst Invest Biomed, Coruna, Spain; [Nunez, Gabriel] Univ Michigan, Sch Med, Dept Pathol, Ann Arbor, MI USA; [Nunez, Gabriel] Univ Michigan, Sch Med, Ctr Comprehens Canc, Ann Arbor, MI USA; [Lopez-Collazo, Eduardo] Ctr Invest Biomed Red Enfermedades Resp, Ctr Biomed Res Network, Madrid, Spain</t>
  </si>
  <si>
    <t>Fernandez-Velasco, M (reprint author), IdiPAZ, Inst Invest Hosp la Paz, Paseo Castellana 261, Madrid 28046, Spain.; Bosca, L (reprint author), IIB Alberto Sols, Inst Invest Biomed Alberto Sols, CSIC, Arturo Duperier 4, Madrid 28029, Spain.</t>
  </si>
  <si>
    <t>Lambertucci, F; Motino, O; Villar, S; Rigalli, JP; Alvarez, MD; Catania, VA; Martin-Sanz, P; Carnovale, CE; Quiroga, AD; Frances, DE; Ronco, MT</t>
  </si>
  <si>
    <t>Benznidazole, the trypanocidal drug used for Chagas disease, induces hepatic NRF2 activation and attenuates the inflammatory response in a murine model of sepsis</t>
  </si>
  <si>
    <t>TOXICOLOGY AND APPLIED PHARMACOLOGY</t>
  </si>
  <si>
    <t>[Lambertucci, Flavia; Pablo Rigalli, Juan; de Lujan Alvarez, Maria; Catania, Viviana A.; Ester Carnovale, Cristina; Dario Quiroga, Ariel; Eleazar Frances, Daniel; Teresa Ronco, Maria] Inst Fisiol Expt IFISE CONICET, Suipacha 570, RA-2000 Rosario, Argentina; [Motino, Omar; Martin-Sanz, Paloma] CSIC UAM, Inst Invest Biomed Alberto Sols, Arturo Duperier 4, Madrid 28029, Spain; [Villar, Silvina] UNR, Fac Ciencias Med, Inst Inmunol, Suipacha 531, RA-2000 Rosario, Argentina; [Martin-Sanz, Paloma] Ctr Invest Biomed Red Enfermedades Hepat &amp; Digest, Monforte de Lemos 3-5, Madrid 28029, Spain</t>
  </si>
  <si>
    <t>Ronco, MT (reprint author), Inst Fisiol Expt IFISE CONICET, Suipacha 570, RA-2000 Rosario, Argentina.</t>
  </si>
  <si>
    <t>0041-008X</t>
  </si>
  <si>
    <t>JAN 15</t>
  </si>
  <si>
    <t>PGE2 induces apoptosis of hepatic stellate cells and attenuates liver fibrosis in mice by downregulating miR-23a-5p and miR-28a-5p.</t>
  </si>
  <si>
    <t>Brea, R; Motino, O; Frances, D; Garcia-Monzon, C; Vargas, J; Fernandez-Velasco, M; Bosca, L; Casado, M; Martin-Sanz, P; Agra, N</t>
  </si>
  <si>
    <t>Biochimica et biophysica acta</t>
  </si>
  <si>
    <t>325-337</t>
  </si>
  <si>
    <t>2017 Nov 03 (Epub 2017 Nov 03)</t>
  </si>
  <si>
    <t>Instituto de Investigaciones Biomedicas (IIB) "Alberto Sols", CSIC-UAM, Arturo Duperier 4, 28029 Madrid, Spain.</t>
  </si>
  <si>
    <t>0006-3002</t>
  </si>
  <si>
    <t>Netherlands</t>
  </si>
  <si>
    <t>10.1016/j.bbadis.2017.11.001</t>
  </si>
  <si>
    <t>PD-L1 Overexpression During Endotoxin Tolerance Impairs the Adaptive Immune Response in Septic Patients via HIF1alpha.</t>
  </si>
  <si>
    <t>Avendano-Ortiz, Jose; Maroun-Eid, Charbel; Martin-Quiros, Alejandro; Toledano, Victor; Cubillos-Zapata, Carolina; Gomez-Campelo, Paloma; Varela-Serrano, Anibal; Casas-Martin, Jose; Llanos-Gonzalez, Emilio; Alvarez, Enrique; Garcia-Rio, Francisco; Aguirre, Luis A; Hernandez-Jimenez, Enrique; Lopez-Collazo, Eduardo</t>
  </si>
  <si>
    <t>2017 Jul 29 (Epub 2017 Jul 29)</t>
  </si>
  <si>
    <t>Innate Immunity Group.</t>
  </si>
  <si>
    <t>10.1093/infdis/jix279</t>
  </si>
  <si>
    <t>Journal of infectious diseases</t>
  </si>
  <si>
    <t>Rodriguez-Sanz, A; Sanchez-Villanueva, R; Dominguez-Ortega, J; Fiandor, AM; Ruiz, MP; Trocoli, F; Diaz-Tejeiro, R; Cadenillas, C; Gonzalez, E; Martinez, V; Lopez-Trascasa, M; Quirce, S; Selgas, R; Bellon, T</t>
  </si>
  <si>
    <t>Mechanisms Involved in Hypersensitivity Reactions to Polysulfone Hemodialysis Membranes</t>
  </si>
  <si>
    <t>ARTIFICIAL ORGANS</t>
  </si>
  <si>
    <t>[Rodriguez-Sanz, Aranzazu; Sanchez-Villanueva, Rafael; Dominguez-Ortega, Javier; Fiandor, Ana-Maria; Ruiz, Maria-Paz; Trocoli, Filomena; Diaz-Tejeiro, Rafael; Cadenillas, Carlos; Gonzalez, Elena; Martinez, Virginia; Lopez-Trascasa, Margarita; Quirce, Santiago; Selgas, Rafael; Bellon, Teresa] Hosp La Paz, Hlth Res Inst IdiPAZ Res, Paseo Castellana 261 Edificio IdiPAZ,3 Planta, Madrid 28046, Spain</t>
  </si>
  <si>
    <t>Bellon, T (reprint author), Hosp La Paz, Hlth Res Inst IdiPAZ Res, Paseo Castellana 261 Edificio IdiPAZ,3 Planta, Madrid 28046, Spain.</t>
  </si>
  <si>
    <t>0160-564X</t>
  </si>
  <si>
    <t>E285</t>
  </si>
  <si>
    <t>E295</t>
  </si>
  <si>
    <t>Tortajada, A; Gutierrez, E; de Jorge, EG; Anter, J; Segarra, A; Espinosa, M; Blasco, M; Roman, E; Marco, H; Quintana, LF; Gutierrez, J; Pinto, S; Lopez-Trascasa, M; Praga, M; de Cordoba, SR</t>
  </si>
  <si>
    <t>Elevated factor H-related protein 1 and factor H pathogenic variants decrease complement regulation in IgA nephropathy</t>
  </si>
  <si>
    <t>KIDNEY INTERNATIONAL</t>
  </si>
  <si>
    <t>[Tortajada, Agustin; Anter, Jaouad; Pinto, Sheila; Rodriguez de Cordoba, Santiago] Dept Cellular &amp; Mol Med, Madrid, Spain; [Tortajada, Agustin; Anter, Jaouad; Pinto, Sheila; Lopez-Trascasa, Margarita; Rodriguez de Cordoba, Santiago] Ctr Biol Res, Madrid, Spain; [Tortajada, Agustin; Anter, Jaouad; Pinto, Sheila; Lopez-Trascasa, Margarita; Rodriguez de Cordoba, Santiago] Ctr Biomed Network Res Rare Dis, Madrid, Spain; [Gutierrez, Eduardo; Praga, Manuel] Hosp 12 Octubre Imas12, Dept Nephrol, Res Inst, Madrid, Spain; [Goicoechea de Jorge, Elena; Gutierrez, Josue] Univ Complutense Madrid, Dept Immunol, Fac Med, Madrid, Spain; [Goicoechea de Jorge, Elena; Gutierrez, Josue] Hosp 12 Octubre Imas12, Res Inst, Madrid, Spain; [Segarra, Alfons] Hosp Valle De Hebron, Div Nephrol, Barcelona, Spain; [Espinosa, Mario] Hosp Reina Sofia, Dept Nephrol, Cordoba, Spain; [Blasco, Miquel; Quintana, Luis F.] Univ Barcelona, Dept Med, Hosp Clin, Barcelona, Spain; [Roman, Elena] Hosp La Fe, Pediat Nephrol Unit, Valencia, Spain; [Marco, Helena] Hosp Badalona Germans Trias &amp; Pujol, Serv Nefrol, Barcelona, Spain; [Lopez-Trascasa, Margarita] Hosp Univ La Paz, Unidad Inmunol, Madrid, Spain; [Praga, Manuel] Univ Complutense, Dept Med, Madrid, Spain</t>
  </si>
  <si>
    <t>de Cordoba, SR (reprint author), Ctr Invest Biol, Dept Med Celular &amp; Mol, Ramiro de Maeztu 9, Madrid 28040, Spain.</t>
  </si>
  <si>
    <t>0085-2538</t>
  </si>
  <si>
    <t>Corvillo, F; Aparicio, V; Garrido, S; de Miguel, MP; Lopez-Trascasa, M</t>
  </si>
  <si>
    <t>Complement profile and autoantibodies against adipocytes on acquired lipodystrophies</t>
  </si>
  <si>
    <t>MOLECULAR IMMUNOLOGY</t>
  </si>
  <si>
    <t>[Corvillo, Fernando; Garrido, Sofia; Lopez-Trascasa, Margarita] La Paz Univ Hosp, Immunol Unit, IdiPAZ, Ctr Invest Biomed Red Enfermedades Raras CIBERER, Madrid, Spain; [Aparicio, Veronica; Paz de Miguel, Maria] La Paz Univ Hosp, Hosp Res Inst, IdiPAZ, Cell Engn Lab, Madrid, Spain</t>
  </si>
  <si>
    <t>0161-5890</t>
  </si>
  <si>
    <t>Dragon-Durey, MA; Kanga, U; Loiseau, P; Togarsimalemath, SK; Valoti, E; Lopez-Trascasa, M; Marchbank, K; Szilagyi, A; Puruswani, M; Mourya, M; Tyagi, S; Senant, M; Sanchez-Corral, P; Goodship, T; Prohaszka, Z; de Cordoba, SR; Bagga, A</t>
  </si>
  <si>
    <t>HLA study in anti-complement factor H antibody-associated atypical hemolytic uremic syndrome</t>
  </si>
  <si>
    <t>[Dragon-Durey, M. -A.; Senant, Marie] Paris Descartes Univ, INSERM, UMRS 1138, Paris, France; [Kanga, Uma; Puruswani, Mamta; Mourya, Manish; Tyagi, Shweta; Bagga, Arvind] All India Inst Med Sci, New Delhi, India; [Loiseau, Pascale] St Louis Hosp, Paris, France; [Togarsimalemath, Shambhuprasad K.] INSERM, UMRS 1138, Paris, France; [Valoti, Elisabetta] Mario Negri Inst Pharmacol Res, Milan, Italy; [Lopez-Trascasa, Margarita; Sanchez-Corral, Pilar] Hosp La Paz, Madrid, Spain; [Marchbank, Kevin; Goodship, Tim] Newcastle Univ, Newcastle Upon Tyne, Tyne &amp; Wear, England; [Szilagyi, Agnes; Prohaszka, Zoltan] Semmelweis Univ, Budapest, Hungary; [de Cordoba, Santiago Rodriguez] Ctr Biol Invest, Madrid, Spain</t>
  </si>
  <si>
    <t>Gomez, I; Velez, C; Sanchez-Corral, P</t>
  </si>
  <si>
    <t>Quantitative Western-blot profiles of factor H and factor H-related proteins in atypical haemolytic uraemic syndrome and C3 glomerulopathy</t>
  </si>
  <si>
    <t>[Gomez, Irene; Velez, Cesar; Sanchez-Corral, Pilar] Hosp Univ La Paz IdiPAZ, Inst Invest Sanitaria, Paseo Castellana 261, Madrid 28046, Spain; [Sanchez-Corral, Pilar] CIBERER, Madrid, Spain</t>
  </si>
  <si>
    <t>Tortajada, A; Gutierrez-Tenorio, J; Gonzalez, AS; Letosa, RM; Bouthelier, A; Sanchez-Corral, P; Goicoechea, E; de Cordoba, SR</t>
  </si>
  <si>
    <t>Novel duplication of the FHRs dimerization domain associated with C3G</t>
  </si>
  <si>
    <t>[Tortajada, Agustin; Gutierrez-Tenorio, Josue; Goicoechea, Elena] Univ Complutense Madrid, Sch Med, Dept Microbiol 1, Madrid, Spain; [Tortajada, Agustin; Gutierrez-Tenorio, Josue; Goicoechea, Elena] Hosp 12 Octubre imas12, Res Inst, Madrid, Spain; [Saiz Gonzalez, Ana] Hosp Univ Ramon y Cajal, Serv Anat Patol, Madrid, Spain; [Marcen Letosa, Roberto] Hosp Univ Ramon y Cajal, Dept Nephrol, Madrid, Spain; [Bouthelier, Antonio] Hosp Univ La Paz IdiPAZ, Inst Invest Sanitaria, Madrid, Spain; [Sanchez-Corral, Pilar; Rodriguez de Cordoba, Santiago] CIBERER, Madrid, Spain; [Tortajada, Agustin; Gutierrez-Tenorio, Josue; Saiz Gonzalez, Ana; Marcen Letosa, Roberto; Bouthelier, Antonio; Sanchez-Corral, Pilar; Goicoechea, Elena; Rodriguez de Cordoba, Santiago] CSIC, Ctr Invest Biol, Madrid, Spain</t>
  </si>
  <si>
    <t>Espino, M; Pena, A; Izquierdo, E; Vazquez-martul, M; Herrero, M; Zarauza, A; Vara, J</t>
  </si>
  <si>
    <t>IDIOPATHIC MEMBRANOUS NEPHROPATHY IN CHILDHOOD</t>
  </si>
  <si>
    <t>PEDIATRIC NEPHROLOGY</t>
  </si>
  <si>
    <t>[Espino, Mar; Zarauza, Alejandro; Vara, Julia] Hosp 12 Octubre, Pediat Nephrol, Madrid, Spain; [Pena, Antonia] Hosp La Paz, Pediat Nephrol, Madrid, Spain; [Izquierdo, Elvira] Hosp Gregorio Maranon, Pediat Nephrol, Madrid, Spain; [Vazquez-martul, Mercedes] Hosp Nino Jesus, Pediat Nephrol, Madrid, Spain; [Herrero, Maria] Hosp De Cruces, Pediat Nephrol, Bilbao, Spain</t>
  </si>
  <si>
    <t>0931-041X</t>
  </si>
  <si>
    <t>Fernandez-Paredes, L; Casrouge, A; Decalf, J; de Andres, C; Villar, LM; de Diego, RP; Alonso, B; Cermeno, JCA; Arroyo, R; Tejera-Alhambra, M; Navarro, J; Oreja-Guevara, C; Trascasa, ML; Seyfferth, A; Martinez, MAG; Lafuente, RA; Albert, ML; Sanchez-Ramon, S</t>
  </si>
  <si>
    <t>Multimarker risk stratification approach at multiple sclerosis onset</t>
  </si>
  <si>
    <t>CLINICAL IMMUNOLOGY</t>
  </si>
  <si>
    <t>[Fernandez-ParedesLidia; AlonsoBarbara; Sanchez-RamonSilvia] Hosp Clin San Carlos, Dept Clin Immunol, CalleProf Martin Lagos SN, Madrid 2040, Spain; [Fernandez-ParedesLidia; AlonsoBarbara; Sanchez-RamonSilvia] Hosp Clin San Carlos, IdISSC, Madrid, Spain; [Fernandez-ParedesLidia; Perez de DiegoRebeca; Sanchez-RamonSilvia] Univ Complutense Madrid, Sch Med, Dept Microbiol 1, Madrid, Spain; [CasrougeArmanda; DecalfJeremie; AlbertMatthew L] Inst Pasteur, Lab Dendrit Cell Biol, Paris, France; [de AndresClara] Hosp Gen Univ Gregorio Maranon, Dept Neurol, Madrid, Spain; [VillarLuisa Maria] Hosp Ramon &amp; Cajal, Dept Immunol, Madrid, Spain; [Alvarez CermenoJose Carlos] Hosp Ramon &amp; Cajal, Dept Neurol, Madrid, Spain; [ArroyoRafael; Oreja-GuevaraCelia; Garcia MartinezMaria Angel; Alvarez LafuenteRoberto] Hosp Clin San Carlos, Dept Neurol, Madrid, Spain; [Tejera-AlhambraMarta; NavarroJoaquin] Hosp Gen Univ Gregorio Maranon, Dept Immunol, Madrid, Spain; [Lopez TrascasaMargarita] Hosp Univ La Paz, IdiPAZ Inst Hlth Res, Immunol Unit, Madrid, Spain; [SeyfferthAnsgar] STAT UP Stat Consulting &amp; Data Sci Serv, Madrid, Spain</t>
  </si>
  <si>
    <t>Sanchez-Ramon, S (reprint author), Hosp Clin San Carlos, Dept Clin Immunol, CalleProf Martin Lagos SN, Madrid 2040, Spain.</t>
  </si>
  <si>
    <t>1521-6616</t>
  </si>
  <si>
    <t>Espinosa, L; Camblor, CF; Melgar, AA; Melgosa, M; Zarauza, A; Pena, A; Urrutia, MJM</t>
  </si>
  <si>
    <t>IS LIVE DONOR TRANSPLANTATION THE BEST OPTION FOR RECIPIENTS UNDER 15 KG?</t>
  </si>
  <si>
    <t>PEDIATRIC TRANSPLANTATION</t>
  </si>
  <si>
    <t>[Espinosa, L.; Camblor, C. F.; Melgar, A. A.; Melgosa, M.; Zarauza, A.; Pena, A.; Urrutia, M. J. M.] Hosp Univ la Paz, Nefrol &amp; Urol Infantil, Madrid, Spain</t>
  </si>
  <si>
    <t>1397-3142</t>
  </si>
  <si>
    <t>Alonso, A; Rodriguez, S; Espinosa, L; Garcia, C; Melgosa, M; Camarena, A; Fernandez, C</t>
  </si>
  <si>
    <t>CALCIDIOL INSUFFICIENCY IN KIDNEY TRANSPLANTED CHILDREN IMPROVE MORE WITH SPORT PRACTICE THAN ISOLATED ORALLY CHOLECALCIFEROL.</t>
  </si>
  <si>
    <t>[Alonso, A.; Rodriguez, S.; Espinosa, L.; Garcia, C.; Melgosa, M.; Camarena, A.; Fernandez, C.] Hosp La Paz, Paediat Nephrol, Madrid, Spain</t>
  </si>
  <si>
    <t>Melgar, AA; Rodriguez, S; Espinosa, L; Camarena, A; Meseguer, CG; Melgosa, M; Fernandez, C; Zarauza, A</t>
  </si>
  <si>
    <t>Calcidiol insufficiency in transplanted children improve more with sport practice than isolated orally cholecalciferol</t>
  </si>
  <si>
    <t>[Alonso Melgar, A.; Rodriguez, S.; Espinosa, L.; Camarena, A.; Garcia Meseguer, C.; Melgosa, M.; Fernandez, C.; Zarauza, A.] Hosp La Paz, Serv Nefrol Pediat, Madrid, Spain</t>
  </si>
  <si>
    <t>Lopez, SR; Moya, EB; Carrion, AP; Torres, EI; Camblor, CF; Roman, LE</t>
  </si>
  <si>
    <t>The maintained hypocomplementemia and the positivity of the nephritic factor seem to be poor prognostic factors in patients diagnosed with C3 glomerulopathy.</t>
  </si>
  <si>
    <t>[Rodriguez Lopez, S.; Ballesteros Moya, E.; Pena Carrion, A.; Ingles Torres, E.; Fernandez Camblor, C.; Espinosa Roman, L.] Hosp Univ La Paz, Unidad Nefrol Pediat, Madrid, Spain</t>
  </si>
  <si>
    <t>Rodriguez-Jimenez, C; Santos-Simarro, F; Campos-Barros, A; Camarena, C; Lledin, D; Vallespin, E; del Pozo, A; Mena, R; Lapunzina, P; Rodriguez-Novoa, S</t>
  </si>
  <si>
    <t>A new variant in PHKA2 is associated with glycogen storage disease type IXa</t>
  </si>
  <si>
    <t>MOLECULAR GENETICS AND METABOLISM REPORTS</t>
  </si>
  <si>
    <t>[Rodriguez-Jimenez, Carmen; Santos-Simarro, Fernando; Campos-Barros, Angel; Vallespin, Elena; del Pozo, Angela; Mena, Rocio; Lapunzina, Pablo; Rodriguez-Novoa, Sonia] Univ Autonoma Madrid, IdiPAZ, Hosp Univ La Paz, Inst Med &amp; Mol Genet INGEMM, Madrid, Spain; [Camarena, Carmen; Lledin, Dolores] Hosp Univ La Paz, Hepatol Unit, Madrid, Spain; [Santos-Simarro, Fernando; Campos-Barros, Angel; Vallespin, Elena; del Pozo, Angela; Lapunzina, Pablo] Inst Carlos III, U753, CIBERER, Madrid, Spain</t>
  </si>
  <si>
    <t>Rodriguez-Novoa, S (reprint author), Hosp Univ La Paz, Genet Metab Dis Lab INGEMM, Paseo Castellana 261, Madrid 28046, Spain.</t>
  </si>
  <si>
    <t>2214-4269</t>
  </si>
  <si>
    <t>Hidalgo, MS; Merinero, HM; Lopez, A; Anter, J; Garcia, SP; Gonzalez-Fernandez, FA; Fores, R; Lopez-Trascasa, M; Villegas, A; Ojeda, E; de Cordoba, SR</t>
  </si>
  <si>
    <t>Extravascular hemolysis and complement consumption in Paroxysmal Nocturnal Hemoglobinuria patients undergoing eculizumab treatment</t>
  </si>
  <si>
    <t>IMMUNOBIOLOGY</t>
  </si>
  <si>
    <t>[Subias Hidalgo, Marta; Martin Merinero, Hector; Lopez, Alicia; Anter, Jaouad; Pinto Garcia, Sheila; Rodriguez de Cordoba, Santiago] Ctr Invest Biol &amp; Ciber Enfermedades Rares, Madrid, Spain; [Ataulfo Gonzalez-Fernandez, Fernando; Villegas, Ana] Hosp Clin San Carlos Madrid, Serv Hematol, Madrid, Spain; [Fores, Rafael; Ojeda, Emilio] Hosp Univ Puerta Hierro, Serv Hematol, Madrid, Spain; [Lopez-Trascasa, Margarita] Hosp Univ La Paz &amp; Ciber Enfermedades Raras, Unidad Inmunol, Madrid, Spain</t>
  </si>
  <si>
    <t>de Cordoba, SR (reprint author), Ctr Invest Biol, Dept Med Celular &amp; Mol, Ramiro Maeztu 9, Madrid 28040, Spain.</t>
  </si>
  <si>
    <t>0171-2985</t>
  </si>
  <si>
    <t>Francisco-Recuero, I; Gil, AI; Madejon, A; Sanchez-Pacheco, A; Romero, M; Garcia, A; Olveira, A; Castillo, P; Erdonzain, JC; Perales, C; Domingo, E; Mena, R; Garcia-Samaniego, J</t>
  </si>
  <si>
    <t>Allelic variantes of Aurora B kinase gene can be related with fibrosis progression in chronic hepatitis C</t>
  </si>
  <si>
    <t>JOURNAL OF HEPATOLOGY</t>
  </si>
  <si>
    <t>[Francisco-Recuero, I.; Gil, A. I.; Madejon, A.; Romero, M.; Garcia, A.; Olveira, A.; Castillo, P.; Erdonzain, J. C.; Garcia-Samaniego, J.] Hosp Univ La Paz, Hepatol Unit, Madrid, Spain; [Francisco-Recuero, I.; Garcia-Samaniego, J.] Hosp Univ La Paz, Fdn Invest Biomed, Madrid, Spain; [Francisco-Recuero, I.; Gil, A. I.; Madejon, A.; Romero, M.; Garcia, A.; Olveira, A.; Castillo, P.; Erdonzain, J. C.; Perales, C.; Domingo, E.; Garcia-Samaniego, J.] Ctr Invest Biomed Red Enfermedades Hepat &amp; Digest, Madrid, Spain; [Sanchez-Pacheco, A.] Univ Autonoma Madrid, Biochem Dept, Madrid, Spain; [Perales, C.] HUVH, VHIR, Lab Malalties Hepat, Liver Unit,Internal Med, Barcelona, Spain; [Domingo, E.] Consejo Super Invest Cient CSIC UAM, CBMSO, Madrid, Spain; [Mena, R.] Inst Genet Med &amp; Mol INGEMM, Madrid, Spain</t>
  </si>
  <si>
    <t>0168-8278</t>
  </si>
  <si>
    <t>S319</t>
  </si>
  <si>
    <t>S320</t>
  </si>
  <si>
    <t>Gil, AI; Francisco-Recuero, I; Madejon, A; Romero, M; Garcia, A; Carrillo, MS; Castillo, P; Erdozain, JC; Olveira, A; Mena, R; Garcia-Samaniego, J</t>
  </si>
  <si>
    <t>PreS1/PreS2/S and precore/core mutations related with major risk of hepatocellular carcinoma in patients with "grey-zone" chronic hepatitis B</t>
  </si>
  <si>
    <t>[Gil, A. I.; Francisco-Recuero, I.; Madejon, A.; Romero, M.; Garcia, A.; Castillo, P.; Erdozain, J. C.; Olveira, A.; Garcia-Samaniego, J.] Hosp Univ La Paz, Hepatol Unit, Madrid, Spain; [Gil, A. I.; Francisco-Recuero, I.; Romero, M.; Garcia, A.; Erdozain, J. C.; Olveira, A.; Garcia-Samaniego, J.] CIBEREHD, Madrid, Spain; [Francisco-Recuero, I.; Garcia-Samaniego, J.] Hosp Univ La Paz, Fdn Invest Biomed, Madrid, Spain; [Carrillo, M. S.] Inst Salud Carlos III, Madrid, Spain; [Mena, R.] Inst Genet Med &amp; Mol, Madrid, Spain</t>
  </si>
  <si>
    <t>S482</t>
  </si>
  <si>
    <t>Human plasma C3 is essential for the development of memory B, but not T, lymphocytes.</t>
  </si>
  <si>
    <t>Jimenez-Reinoso, Anais; Marin, Ana V; Subias, Marta; Lopez-Lera, Alberto; Roman-Ortiz, Elena; Payne, Kathryn; Ma, Cindy S; Arbore, Giuseppina; Kolev, Martin; Freeley, Simon J; Kemper, Claudia; Tangye, Stuart G; Fernandez-Malave, Edgar; Rodriguez de Cordoba, Santiago; Lopez-Trascasa, Margarita; Regueiro, Jose R</t>
  </si>
  <si>
    <t>2017 Nov 04 (Epub 2017 Nov 04)</t>
  </si>
  <si>
    <t>Department of Immunology, Complutense University School of Medicine and 12 de Octubre Health Research Institute (imas12), Madrid, Spain.</t>
  </si>
  <si>
    <t>1097-6825</t>
  </si>
  <si>
    <t>Journal of allergy and clinical immunology</t>
  </si>
  <si>
    <t>Gutierrez-camino, A; Martin-guerrero, I; De Andoin, NG; Navajas, A; Sastre, A; Carbone-baneres, A; Garcia-ariza, M; Astigarraga, I; Garcia-orad, A</t>
  </si>
  <si>
    <t>MIR-3117 and MIR-3689D2 in MAPK Signaling Pathway: Implication in Childhood Acute Lymphoblastic Leukemia Susceptibility</t>
  </si>
  <si>
    <t>PEDIATRIC BLOOD &amp; CANCER</t>
  </si>
  <si>
    <t>[Gutierrez-camino, A.; Martin-guerrero, I.; Garcia-orad, A.] Univ Basque Country UPV EHU, Genet Phys Anthropol &amp; Anim Physiol, Leioa, Spain; [Garcia De Andoin, N.] Univ Hosp Donostia, Pediat, Donostia San Sebastian, Spain; [Navajas, A.] BioCruces Hlth Res Inst, Pediat, Baracaldo, Spain; [Sastre, A.] Univ Hosp La Paz, Oncohaematol, Madrid, Spain; [Carbone-baneres, A.] Univ Hosp Miguel Servet, Pediat, Zaragoza, Spain; [Garcia-ariza, M.; Astigarraga, I.] Univ Hosp Cruces, Pediat, Baracaldo, Spain</t>
  </si>
  <si>
    <t>1545-5009</t>
  </si>
  <si>
    <t>S175</t>
  </si>
  <si>
    <t>S176</t>
  </si>
  <si>
    <t>Umerez, M; Gutierrez-Camino, A; Garcia-Ariza, M; Sastre, A; de Andoin, NG; Echebarria-Barona, A; Astigarraga, I; Navajas, A; Garcia-Orad, A</t>
  </si>
  <si>
    <t>SNPS in Micrornas Associated with Vincristine Induced Neurotoxicity in Spanish Children with Acute Lymphoblastic Leukemia</t>
  </si>
  <si>
    <t>[Umerez, M.; Gutierrez-Camino, A.; Garcia-Orad, A.] Univ Basque Country, Genet Phys Anthropol &amp; Anim Physiol, Leioa, Spain; [Garcia-Ariza, M.; Echebarria-Barona, A.; Astigarraga, I.] Univ Hosp Cruces, Dept Pediat, Bilbao, Spain; [Sastre, A.] Univ Hosp La Paz, Dept Oncohaematol, Madrid, Spain; [Garcia de Andoin, N.] Universitary Hosp Donostia, Dept Paediat, San Sebastian, Spain; [Navajas, A.] BioCruces Hlth Res Inst, Bilbao, Spain</t>
  </si>
  <si>
    <t>S402</t>
  </si>
  <si>
    <t>Brito-Zeron, P; Flores-Chavez, A; Moral, PM; Martinez-Zapico, A; Hernandez-Jimenez, P; Rodriguez, GF; Guerrero, PP; Fonseca, E; Robles, A; Herrero, MV; de la Pena, ARD; Forner, MJ; Larranaga, JR; Carballeira, MR; Llorente, LFV; Munoz, MR; Hurtado, R; Morcillo, C; Retamozo, S; Ramos-Casals, M</t>
  </si>
  <si>
    <t>Infection Is the Major Trigger of Adult Hemophagocytic Syndrome, an Orphan Systemic Hyperinflammatory, Life-Threatening Disease: Analysis in 147 Patients (GEAS-SEMI Registry)</t>
  </si>
  <si>
    <t>[Brito-Zeron, Pilar] Hosp Clin Barcelona, ICMID, Dept Syst Autoimmune Dis,Lab Syst Autoimmune Dis, Inst Invest Biomed August Pi i Sunyer IDIBAPS,CEL, Barcelona, Spain; [Flores-Chavez, Alejandra] Hosp Clin Barcelona, ICMiD, Dept Autoimmune Dis, Barcelona, Spain; [Flores-Chavez, Alejandra] Univ Colima, CUIB, Programa Doctorado Ciencias Med, Colima, Mexico; [Flores-Chavez, Alejandra] Hosp Especialidades Ctr Med La Raza, Inst Mexicano Seguro Social, Ctr Med Nacl Occidente, UMAE,Unidad Invest Biomed 02,Unidad Invest Epidem, Guadalajara, Jalisco, Mexico; [Moral Moral, Pedro] Hosp La Fe Valencia, Valencia, Spain; [Martinez-Zapico, A.] Hosp Univ Asturias, Oviedo, Oviedo, Spain; [Hernandez-Jimenez, Pilar] Hosp 12 Octubre, Internal Med, Madrid, Spain; [Fraile Rodriguez, Guadalupe] Hosp Ramon &amp; Cajal, Internal Med, Madrid, Spain; [Perez Guerrero, Patricia] Hosp Univ Puerta del Mar, Dept Internal Med, Cadiz, Cadiz, Spain; [Fonseca, Eva] Hosp Cabuenes, Internal Med, Gijon, Gijon, Spain; [Robles, Angel] Hosp La Paz, Internal Med, Madrid, Spain; [Vaquero Herrero, Maria] Complejo Asistencial Univ Salamanca, Salamanca, Spain; [de Temino de la Pena, Angela Ruiz] Hosp Rio Hortega Valladolid, Valladolid, Spain; [Jose Forner, Maria] Hosp Clin Valencia, Dept Internal Med, Valencia, Spain; [Ramon Larranaga, Jose] Hosp Xeral Vigo, Dept Internal Med, Vigo, Vigo, Spain; [Rodriguez Carballeira, Monica] Hosp Mutua Terrasa, Terrassa, Spain; [Viejo Llorente, Luis Fernando] Hosp Virgen Salud Toledo, Toledo, Spain; [Ruiz Munoz, Manuel] Hosp Univ Fdn Alcorcon, Dept Internal Med, Madrid, Spain; [Hurtado, Roberto] Hosp Vega Baja de Orihuela, Alicante, Spain; [Morcillo, Cesar] Hosp CIMA Sanitas, Dept Med, Barcelona, Barcelona, Spain; [Retamozo, Soledad] Univ Cordoba IUCBC, Inst Univ Biomed Sci, Hosp Privado Univ Cordoba, Rheumatol Unit, Cordoba, Argentina; [Ramos-Casals, Manuel] Hosp Clin Barcelona, ICMID, Dept Syst Autoimmune Dis,Lab Syst Autoimmune Dis, Inst Invest Biomed August Pi i Sunyer IDIBAPS,CEL, Barcelona, Spain; [Ramos-Casals, Manuel] Univ Barcelona, Dept Med, Barcelona, Spain</t>
  </si>
  <si>
    <t>Flores-Chavez, A; Retamozo, S; Robles, A; Rodriguez, GF; Arteaga, S; Galceran-Chaves, C; Perez-Alvarez, R; de Lis, MP; Kostov, B; Ramos-Casals, M; Brito-Zeron, P</t>
  </si>
  <si>
    <t>Protein-Losing Enteropathy in Patients with Systemic Autoimmune Diseases: Characterization of 263 Cases (GEAS-SEMI Spanish Cohort)</t>
  </si>
  <si>
    <t>[Flores-Chavez, Alejandra] Hosp Clin Barcelona, ICMiD, Dept Autoimmune Dis, Barcelona, Spain; [Flores-Chavez, Alejandra] Inst Mexicano Seguro Social, Ctr Med Nacl Occidente, Hosp Especialidades, UMAE,Unidad Invest Biomed 02,Unidad Invest Epidem, Tepatitlan De Morelos, Jalisco, Mexico; [Flores-Chavez, Alejandra] Univ Colima, CUIB, Programa Doctorado Ciencias Med, Colima, Mexico; [Retamozo, Soledad] Univ Nacl Cordoba, CONICET, INICSA, Inst Invest Ciencias Salud, Cordoba, Argentina; [Retamozo, Soledad; Ramos-Casals, Manuel; Brito-Zeron, Pilar] Hosp Clin Barcelona, ICMID, Dept Syst Autoimmune Dis,Lab Syst Autoimmune Dis, Inst Invest Biomed August Pi I Sunyer IDIBAPS,CEL, Barcelona, Spain; [Retamozo, Soledad] Univ Cordoba IUCBC, Inst Univ Biomed Sci, Hosp Privado Univ Cordoba, Rheumatol Unit, Cordoba, Argentina; [Robles, Angel] Hosp La Paz, Dept Internal Med, Madrid, Spain; [Fraile Rodriguez, Guadalupe] Hosp Ramon &amp; Cajal, Int Med, Madrid, Spain; [Arteaga, Sofia] Hosp Clin Barcelona, ICMiD, Dept Autoimmune Dis, Barcelona, Spain; [Arteaga, Sofia] Univ Antioquia, Medellin, Colombia; [Galceran-Chaves, Celeste] Hosp Clin Barcelona, Neurosci Clin Inst, Barcelona, Spain; [Perez-Alvarez, Roberto; Perez de Lis, Marta] Hosp Alvaro Cunqueiro, Dept Internal Med, Vigo, Spain; [Kostov, Belchin] CAPSE, Ctr Assistencia Primaria ABS Les Corts, IDIBAPS, Primary Care Res Grp, Barcelona, Spain; [Ramos-Casals, Manuel] Univ Barcelona, Dept Med, Barcelona, Spain; [Brito-Zeron, Pilar] Hosp CIMA Sanitas, Dept Med, Autoimmune Dis Unit, Barcelona, Bacelona, Spain</t>
  </si>
  <si>
    <t>Bautista, F; Gallego, S; Canete, A; Mora, J; de Heredia, CD; Cruz, O; Fernandez, JM; Rives, S; Berlanga, P; Hladun, R; Ribelles, AJ; Madero, L; Ramirez, M; Delgado, RF; Perez-Martinez, A; Mata, C; Llort, A; Broto, JM; Cela, ME; Ramirez, G; Sabado, C; Acha, T; Astigarraga, I; Sastre, A; Munoz, A; Guibelalde, M; Moreno, L</t>
  </si>
  <si>
    <t>Early clinical trials in paediatric oncology in Spain: a nationwide perspective</t>
  </si>
  <si>
    <t>[Bautista, Francisco; Madero, Luis; Ramirez, Manuel; Moreno, Lucas] Hosp Infantil Univ Nino Jesus, Unidad Invest Clin CNIO HNJ, Serv Hematol Oncol &amp; Trasplante Progenitores Hema, Madrid, Spain; [Gallego, Soledad; Diaz de Heredia, Cristina; Hladun, Raquel; Llort, Anna; Sabado, Constantino] Hosp Valle De Hebron, Unidad Oncol Pediat, Barcelona, Spain; [Canete, Adela; Maria Fernandez, Jose; Berlanga, Pablo; Juan Ribelles, Antonio] Hosp Univ &amp; Politecn La Fe, Unidad Oncol Pediat, Valencia, Spain; [Mora, Jaume; Cruz, Ofelia; Rives, Susana] Hosp St Joan de Deu, Unidad Oncol Pediat, Barcelona, Spain; [Fernandez Delgado, Rafael] Hosp Clin, Unidad Oncol Pediat, Valencia, Spain; [Perez-Martinez, Antonio; Sastre, Ana] Hosp La Paz, Unidad Oncol Pediat, Madrid, Spain; [Mata, Cristina; Elena Cela, Maria] Hosp Gregorio Maranon, Unidad Oncol Pediat, Madrid, Spain; [Martin Broto, Javier; Ramirez, Gema] Hosp Virgen del Rocio, Unidad Oncol Pediat, Seville, Spain; [Acha, Tomas] Hosp Carlos Haya, Unidad Oncol Pediat, Malaga, Spain; [Astigarraga, Itziar] Univ Basque Country, UPV EHU, Unidad Oncol Pediat, Hosp Univ Cruces,IIS BioCruces, Baracaldo, Spain; [Munoz, Ascension] Hosp Miguel Servet, Unidad Oncol Pediat, Zaragoza, Spain; [Guibelalde, Mercedes] Hosp Univ Son Espases, Unidad Oncol Pediat, Palma De Mallorca, Spain; [Moreno, Lucas] Inst Invest Princesa, Madrid, Spain</t>
  </si>
  <si>
    <t>Bautista, F (reprint author), Hosp Infantil Univ Nino Jesus, Unidad Invest Clin CNIO HNJ, Serv Hematol Oncol &amp; Trasplante Progenitores Hema, Madrid, Spain.</t>
  </si>
  <si>
    <t>Cortez, S; De Paz, R; Gasior, M; Martinez, A; Mozo, Y; Rosich, B; Valentin, J; Sastre, A; Perez, A</t>
  </si>
  <si>
    <t>MEMORY T CELLS DONOR LYMPHOCYTE INFUSIONS AFTER HAPLOIDENTICAL STEM CELL TRANSPLANTATION AS A SAFE PROCEDURE TO IMPROVE T-CELL RECONSTITUTION</t>
  </si>
  <si>
    <t>[Cortez, S.; De Paz, R.; Gasior, M.; Martinez, A.; Valentin, J.] Hosp Univ La Paz, Hematol, Madrid, Spain; [Mozo, Y.; Rosich, B.; Sastre, A.; Perez, A.] Hosp Univ La Paz, Pediat Hematol Oncol, Madrid, Spain</t>
  </si>
  <si>
    <t>Martinez-Velandia, A; Gasior, M; de Paz, R; Cortez, S; Bueno, D; Sastre, A; Canales, M; Perez-Martinez, A</t>
  </si>
  <si>
    <t>REDUCED INCIDENCE OF PRIMARY GRAFT FAILURE IN PATIENTS UNDERGOING HAPLOIDENTICAL STEM CELL TRANSPLANTATION: A SINGLE CENTER EXPERIENCE</t>
  </si>
  <si>
    <t>[Martinez-Velandia, A.; Gasior, M.; de Paz, R.; Cortez, S.; Canales, M.] Hosp Univ La Paz, Hematol &amp; Hemotherapy, Madrid, Spain; [Bueno, D.; Sastre, A.; Perez-Martinez, A.] Hosp Univ La Paz, Pediat Hematooncol, Madrid, Spain</t>
  </si>
  <si>
    <t>Garcia-Morato, MB; Garcia-Minaur, S; Garicano, JM; Simarro, FS; Molina, LDP; Lopez-Granados, E; Cerdan, AF; Pena, RR</t>
  </si>
  <si>
    <t>Mutations in PIK3R1 can lead to APDS2, SHORT syndrome or a combination of the two</t>
  </si>
  <si>
    <t>[Bravo Garcia-Morato, M.; Del Pino Molina, L.; Lopez-Granados, E.; Ferreira Cerdan, A.; Rodriguez Pena, R.] La Paz Univ Hosp, Dept Clin Immunol, IdiPAZ, Madrid, Spain; [Bravo Garcia-Morato, M.; Del Pino Molina, L.; Lopez-Granados, E.; Ferreira Cerdan, A.; Rodriguez Pena, R.] La Paz Inst Biomed Res, Lymphocyte Pathophysiol Grp, IdiPAZ, Madrid, Spain; [Garcia-Minaur, S.; Santos Simarro, F.] La Paz Univ Hosp, Inst Med &amp; Mol Genet INGEMM, Clin Genet Sect, IdiPAZ, Madrid, Spain; [Garcia-Minaur, S.; Santos Simarro, F.] Hlth Inst Carlos III, CIBERER, Biomed Res Networking Ctr Rare Dis, Unit 753, Madrid, Spain; [Molina Garicano, J.] Navarra Hosp Ctr, Dept Pediat, Pediat Oncol Unit, Pamplona, Spain</t>
  </si>
  <si>
    <t>Garcia-Morato, MB (reprint author), Hosp Univ La Paz, IdiPaz, Paseo Castellana 261, Madrid 28046, Spain.</t>
  </si>
  <si>
    <t>Kabat, MG; Badell, I; Torrent, M; Sisinni, L; Querol, S; Gimeno, R; Soria, L; Bueno, D; Sanroman, S; Plaza, D; De Paz, R; Marcos, A; Torres, J; Granados, EL; Sastre, A; Valentin, J; Perez-Martinez, A</t>
  </si>
  <si>
    <t>Clinical Outcome and Immune Cell Recovery after C45RA-Depleted Haplodentical Transplantation in Paediatric Patients with High Risk Acute Leukemia</t>
  </si>
  <si>
    <t>[Gasior Kabat, Mercedes; Badell, Isabel; Torrent, Montserrat; Sisinni, Laura; Querol, Sergi; Gimeno, Ramon; Soria, Laura; Bueno, David; Sanroman, Sonsoles; Plaza, Diego; De Paz, Raquel; Marcos, Antonio; Torres, Juan; Lopez Granados, Eduardo; Sastre, Ana; Valentin, Jaime; Perez-Martinez, Antonio] Hosp Univ La Paz, Madrid, Spain</t>
  </si>
  <si>
    <t>S98</t>
  </si>
  <si>
    <t>Carrillo, J; Calvete, O; Pintado-Berninches, L; Manguan-Garcia, C; Navarro, JS; Arias-Salgado, EG; Sastre, L; Guenechea, G; Granados, EL; de Villartay, JP; Revy, P; Benitez, J; Perona, R</t>
  </si>
  <si>
    <t>Mutations in XLF/NHEJ1/Cernunnos gene results in downregulation of telomerase genes expression and telomere shortening</t>
  </si>
  <si>
    <t>HUMAN MOLECULAR GENETICS</t>
  </si>
  <si>
    <t>[Carrillo, Jaime; Pintado-Berninches, Laura; Manguan-Garcia, Cristina; Sastre, Leandro; Perona, Rosario] CSIC UAM, Inst Invest Biomed, C Arturo Duperier 4, Madrid 28029, Spain; [Calvete, Oriol; Benitez, Javier] Spanish Natl Canc Res Ctr CNIO, Human Genet Grp, Madrid, Spain; [Calvete, Oriol; Manguan-Garcia, Cristina; Sevilla Navarro, Julian; Sastre, Leandro; Guenechea, Guillermo; Benitez, Javier; Perona, Rosario] Ctr Invest Biomed Red Enfermedades Raras CIBERER, Madrid, Spain; [Sevilla Navarro, Julian] Hosp Infantil Univ Nino Jesus, Madrid, Spain; [Arias-Salgado, Elena G.] Adv Med Projects, Madrid, Spain; [Sastre, Leandro; Perona, Rosario] IDIPaz, Biomarkers &amp; New Therapies, Madrid, Spain; [Guenechea, Guillermo] CIEMAT, Div Hematopoiet Innovat, Madrid, Spain; [Guenechea, Guillermo] Inst Invest Sanitaria Fdn Jimenez Diaz IIS FJD UA, Adv Therapies Unit, Madrid, Spain; [Lopez Granados, Eduardo] Hosp La Paz, Inmunol Dept, Madrid, Spain; [de Villartay, Jean-Pierre; Revy, Patrick] Univ Paris 05, Sorbonne Paris Cite, Inst Natl Sante &amp; Rech Med, Genome Dynam Immune Syst Lab,Inst Imagine,UMR 116, Paris, France</t>
  </si>
  <si>
    <t>Perona, R (reprint author), CSIC UAM, Inst Invest Biomed, C Arturo Duperier 4, Madrid 28029, Spain.</t>
  </si>
  <si>
    <t>0964-6906</t>
  </si>
  <si>
    <t>Gutierrez-Camino, A; Martin-Guerrero, I; de Andoin, NG; Sastre, A; Baneres, AC; Astigarraga, I; Navajas, A; Garcia-Orad, A</t>
  </si>
  <si>
    <t>Confirmation of involvement of new variants at CDKN2A/B in pediatric acute lymphoblastic leukemia susceptibility in the Spanish population</t>
  </si>
  <si>
    <t>[Gutierrez-Camino, Angela; Martin-Guerrero, Idoia; Garcia-Orad, Africa] Univ Basque Country, Dept Genet Phys Anthropol &amp; Anim Physiol, UPV EHU, Leioa, Spain; [Garcia de Andoin, Nagore] Univ Hosp Donostia, Dept Pediat, San Sebastian, Spain; [Garcia de Andoin, Nagore] BioDonostia Hlth Res Inst, San Sebastian, Spain; [Sastre, Ana] Univ Hosp La Paz, Dept Oncohematol, Madrid, Spain; [Carbone Baneres, Ana] Univ Hosp Miguel Servet, Dept Pediat, Zaragoza, Spain; [Astigarraga, Itziar] Univ Hosp Cruces, Dept Pediat, Baracaldo, Spain; [Astigarraga, Itziar; Navajas, Aurora; Garcia-Orad, Africa] BioCruces Hlth Res Inst, Baracaldo, Spain</t>
  </si>
  <si>
    <t>Garcia-Orad, A (reprint author), Univ Basque Country, Dept Genet Phys Anthropol &amp; Anim Physiol, UPV EHU, Leioa, Spain.; Garcia-Orad, A (reprint author), BioCruces Hlth Res Inst, Baracaldo, Spain.</t>
  </si>
  <si>
    <t>e0177421</t>
  </si>
  <si>
    <t>Martinez-Sanchez, N; Perez-Pinto, S; Robles-Marhuenda, A; Arnalich-Fernandez, F; Camean, MM; Zalvide, EH; Bartha, JL</t>
  </si>
  <si>
    <t>Obstetric and perinatal outcome in anti-Ro/SSA-positive pregnant women: a prospective cohort study</t>
  </si>
  <si>
    <t>IMMUNOLOGIC RESEARCH</t>
  </si>
  <si>
    <t>[Martinez-Sanchez, Nuria; Martin Camean, Maria; Hueso Zalvide, Edurne; Luis Bartha, Jose] Univ Hosp La Paz, Obstet &amp; Gynecol Dept, High Risk Pregnancy Unit, Autoimmune Dis &amp; Pregnancy Clin, Paseo Castella 261, Madrid 28046, Spain; [Martinez-Sanchez, Nuria] Calle Villanueva 2,Escalera 3,7B, Madrid 28001, Spain; [Perez-Pinto, Sergio] Univ Hosp La Paz, Internal Med External Rotating Internal Med Dept, Paseo Castellana 261, Madrid 28046, Spain; [Perez-Pinto, Sergio] Nuestra Senora Sonsoles Hosp, Internal Med Dept, Ave Juan Carlos I S-N, Avila 05004, Spain; [Robles-Marhuenda, Angel; Arnalich-Fernandez, Francisco] Univ Hosp La Paz, Internal Med Dept, Paseo Castellana 261, Madrid 28046, Spain</t>
  </si>
  <si>
    <t>Martinez-Sanchez, N (reprint author), Univ Hosp La Paz, Obstet &amp; Gynecol Dept, High Risk Pregnancy Unit, Autoimmune Dis &amp; Pregnancy Clin, Paseo Castella 261, Madrid 28046, Spain.; Martinez-Sanchez, N (reprint author), Calle Villanueva 2,Escalera 3,7B, Madrid 28001, Spain.</t>
  </si>
  <si>
    <t>0257-277X</t>
  </si>
  <si>
    <t>Cidre-Aranaz, F; Grunewald, TGP; Surdez, D; Garcia-Garcia, L; Lazaro, JC; Kirchner, T; Gonzalez-Gonzalez, L; Sastre, A; Garcia-Miguel, P; Lopez-Perez, SE; Monzon, S; Delattre, O; Alonso, J</t>
  </si>
  <si>
    <t>EWS-FLI1-mediated suppression of the RAS-antagonist Sprouty 1 (SPRY1) confers aggressiveness to Ewing sarcoma</t>
  </si>
  <si>
    <t>[Cidre-Aranaz, F.; Garcia-Garcia, L.; Lazaro, J. Carlos; Gonzalez-Gonzalez, L.; Lopez-Perez, S. E.; Monzon, S.; Alonso, J.] Inst Salud Carlos III, Inst Invest Enfermedades Raras, Unidad Tumores Solidos Infantiles, Ctra Majadahonda Pozuelo Km 2, Majadahonda Madrid 28220, Spain; [Gruenewald, T. G. P.; Surdez, D.; Delattre, O.] Genet &amp; Biol Canc Inst Curie Res Ctr, INSERM U830, Paris, France; [Gruenewald, T. G. P.] Ludwig Maximilians Univ Munchen, Inst Pathol, Lab Pediat Sarcoma Biol, Munich, Germany; [Sastre, A.; Garcia-Miguel, P.] Hosp Infantil Univ La Paz, Unidad Hematooncol Pediat, Madrid, Spain; [Monzon, S.] Inst Salud Carlos III, CIBERER U758, Madrid, Spain</t>
  </si>
  <si>
    <t>Alonso, J (reprint author), Inst Salud Carlos III, Inst Invest Enfermedades Raras, Unidad Tumores Solidos Infantiles, Ctra Majadahonda Pozuelo Km 2, Majadahonda Madrid 28220, Spain.</t>
  </si>
  <si>
    <t>Guterrez-Camino, A; Martin-Guerrero, I; de Andoin, NG; Navajas, A; Sastre, A; Baneres, AC; Astigarraga, I; Garcia-Orad, A</t>
  </si>
  <si>
    <t>Involvement of SNPS in mir3117 and mir3689 in pediatric acute lymphoblastic leukemia susceptibility</t>
  </si>
  <si>
    <t>EUROPEAN JOURNAL OF CANCER</t>
  </si>
  <si>
    <t>[Guterrez-Camino, A.; Martin-Guerrero, I.; Garcia-Orad, A.] Univ Basque Country, Genet, Leioa, Spain; [Garcia de Andoin, N.] Univ Hosp Donostia, Pediat, San Sebastian, Spain; [Navajas, A.; Astigarraga, I.; Garcia-Orad, A.] BioCruces Hlth Res Inst, Pediat, Baracaldo, Spain; [Sastre, A.] Univ Hosp La Paz, Oncohematol, Madrid, Spain; [Carbone Baneres, A.] Univ Hosp Miguel Servet, Pediat, Zaragoza, Spain; [Astigarraga, I.] Univ Hosp Cruces, Pediat, Baracaldo, Spain</t>
  </si>
  <si>
    <t>0959-8049</t>
  </si>
  <si>
    <t>S144</t>
  </si>
  <si>
    <t>Gutierrez-Camino, A; Martin-Guerrero, I; de Andoin, NG; Navajas, A; Sastre, A; Baneres, AC; Astigarraga, I; Garcia-Orad, A</t>
  </si>
  <si>
    <t>Involvement of SNPS in CDKN2A/B locus in childhood acute lymphoblastic leukemia susceptibility in the Spanish population</t>
  </si>
  <si>
    <t>[Gutierrez-Camino, A.; Martin-Guerrero, I.; Garcia-Orad, A.] Univ Basque Country, Genet, Leioa, Spain; [Garcia de Andoin, N.] Univ Hosp Donostia, Pediat, San Sebastian, Spain; [Navajas, A.; Astigarraga, I.; Garcia-Orad, A.] BioCruces Hlth Res Inst, Pediat, Baracaldo, Spain; [Sastre, A.] Univ Hosp La Paz, Oncohematol, Madrid, Spain; [Carbone Baneres, A.] Univ Hosp Miguel Servet, Pediat, Zaragoza, Spain; [Astigarraga, I.] Univ Hosp Cruces, Pediat, Baracaldo, Spain</t>
  </si>
  <si>
    <t>Umerez, M; Gutierrez-Camino, A; Martin-Guerrero, I; De Andoin, NG; Sastre, A; Navajas, A; Astigarraga, I; Garcia-Orad, A</t>
  </si>
  <si>
    <t>SNPS in microRNAs associated with methotrexate plasma levels in Spanish children with acute lymphoblastic leukemia</t>
  </si>
  <si>
    <t>[Umerez, M.; Gutierrez-Camino, A.; Martin-Guerrero, I.; Garcia-Orad, A.] Univ Basque Country, Genet, Leioa, Spain; [Garcia De Andoin, N.] Univ Hosp Donostia, Pediat, San Sebastian, Spain; [Sastre, A.] Univ Hosp La Paz, Oncohematol, Madrid, Spain; [Navajas, A.; Astigarraga, I.; Garcia-Orad, A.] BioCruces Hlth Res Inst, Pediat, Baracaldo, Spain; [Astigarraga, I.] Univ Hosp Cruces, Pediat, Baracaldo, Spain</t>
  </si>
  <si>
    <t>S143</t>
  </si>
  <si>
    <t>Huertas-Martinez, J; Court, F; Rello-Varona, S; Herrero-Martin, D; Almacellas-Rabaiget, O; Sainz-Jaspeado, M; Garcia-Monclus, S; Lagares-Tena, L; Buj, R; Hontecillas-Prieto, L; Sastre, A; Azorin, D; Sanjuan, X; Lopez-Alemany, R; Moran, S; Roma, J; Gallego, S; Mora, J; del Muro, XG; Giangrande, PH; Peinado, MA; Alonso, J; de Alava, E; Monk, D; Esteller, M; Tirado, OM</t>
  </si>
  <si>
    <t>DNA methylation profiling identifies PTRF/Cavin-1 as a novel tumor suppressor in Ewing sarcoma when co-expressed with caveolin-1</t>
  </si>
  <si>
    <t>CANCER LETTERS</t>
  </si>
  <si>
    <t>[Huertas-Martinez, Juan; Rello-Varona, Santiago; Herrero-Martin, David; Almacellas-Rabaiget, Olga; Sainz-Jaspeado, Miguel; Garcia-Monclus, Silvia; Lagares-Tena, Laura; Sanjuan, Xavier; Lopez-Alemany, Roser; Garcia del Muro, Xavier; Tirado, Oscar M.] Inst Invest Biomed Bellvitge IDIBELL, Sarcoma Res Grp, Barcelona 08908, Spain; [Court, Franck; Moran, Sebastian; Monk, Dave; Esteller, Manel] Inst Invest Biomed Bellvitge IDIBELL, Canc Epigenet &amp; Biol Programme PEBC, Barcelona 08908, Spain; [Buj, Raquel; Peinado, Miguel A.] Inst Germans Trias &amp; Pujol, Program Predict &amp; Personalized Med Canc IMPPC, Barcelona 08916, Spain; [Hontecillas-Prieto, Lourdes; de Alava, Enrique] Inst Biomed Sevilla IBiS, Lab Mol Pathol, Seville 41013, Spain; [Sastre, Ana] Hosp Univ La Paz, Unidad Hematol &amp; Oncol Pediat, Madrid, Spain; [Azorin, Daniel] Hosp Infantil Univ Nino Jesus, Serv Anat Patol, Madrid 28009, Spain; [Sanjuan, Xavier] Hosp Univ Bellvitge, Dept Pathol, Barcelona 08908, Spain; [Roma, Josep; Gallego, Soledad] Univ Autonoma Barcelona, Hosp Univ Vall dHebron, Vall dHebron Res Inst, Lab Translat Res Pediat Canc, Barcelona 08035, Spain; [Mora, Jaume] Hosp St Joan de Deu, Dev Tumor Biol Lab, Barcelona 08950, Spain; [Garcia del Muro, Xavier] Inst Catala Oncol, Sarcoma Multidisciplinary Unit, Barcelona 08908, Spain; [Giangrande, Paloma H.] Univ Iowa, Dept Internal Med, Iowa City, IA 52242 USA; [Alonso, Javier] ISCIII, Inst Invest Enfermedades Raras, Unidad Tumores Solidos Infantiles, Madrid 28029, Spain; [de Alava, Enrique] Univ Seville, CSIC, Hosp Univ Virgen del Rocio, Seville 41013, Spain; [Esteller, Manel] Univ Barcelona, Sch Med, Dept Physiol Sci 2, Barcelona, Catalonia, Spain; [Esteller, Manel] Inst Catalana Recerca &amp; Estudis Avancats, Barcelona, Catalonia, Spain</t>
  </si>
  <si>
    <t>Tirado, OM (reprint author), Hosp Duran I Reynals, Inst Invest Biomed Bellvitge IDIBELL, Lab Oncol Mol, Gran Via 199,3a Planta, Barcelona 08908, Spain.</t>
  </si>
  <si>
    <t>0304-3835</t>
  </si>
  <si>
    <t>Reply to Observations on native valve endocarditis caused by Kocuria kristinae.</t>
  </si>
  <si>
    <t>Robles Marhuenda, Angel</t>
  </si>
  <si>
    <t>Servicio de Medicina Interna, Hospital La Paz, Madrid, Espana. Electronic address: aroblesmarhuenda@gmail.com.</t>
  </si>
  <si>
    <t>Selection and validation of antibody clones against IgG and IgA subclasses in switched memory B-cells and plasma cells.</t>
  </si>
  <si>
    <t>Blanco, Elena; Perez-Andres, Martin; Sanoja-Flores, Luzalba; Wentink, Marjolein; Pelak, Ondrej; Martin-Ayuso, Marta; Grigore, Georgiana; Torres-Canizales, Juan; Lopez-Granados, Eduardo; Kalina, Tomas; van der Burg, Mirjam; Arriba-Mendez, Sonia; Santa Cruz, Santiago; Puig, Noemi; van Dongen, Jacques J M; Orfao, Alberto</t>
  </si>
  <si>
    <t>Journal of immunological methods</t>
  </si>
  <si>
    <t>2017 Sep 28 (Epub 2017 Sep 28)</t>
  </si>
  <si>
    <t>Cancer Research Centre (IBMCC, USAL-CSIC), Institute for Biomedical Research of Salamanca (IBSAL) and Department of Medicine and Cytometry Service (NUCLEUS Research Support Platform), University of Salamanca (USAL), Salamanca, Spain.</t>
  </si>
  <si>
    <t>1872-7905</t>
  </si>
  <si>
    <t>Effect of ethnicity on clinical presentation and risk of antiphospholipid syndrome in Roma and Caucasian patients with systemic lupus erythematosus: a multicenter cross-sectional study.</t>
  </si>
  <si>
    <t>Manzano-Gamero, Victoria; Pardo-Cabello, Alfredo J; Vargas-Hitos, Jose A; Zamora-Pasadas, Monica; Navarrete-Navarrete, Nuria; Sabio, Jose M; Jaimez-Gamiz, Laura; Rios-Fernandez, Raquel; Ortego-Centeno, Norberto; Ayala-Gutierrez, M Mar; de Ramon, Enrique; Colodro-Ruiz, Agustin; Mico-Giner, Luisa; Castillo-Palma, Maria J; Robles-Marhuenda, Angel; Luna-Del Castillo, Juan de Dios; Jimenez-Alonso, Juan</t>
  </si>
  <si>
    <t>International journal of rheumatic diseases</t>
  </si>
  <si>
    <t>2017 Jun 07 (Epub 2017 Jun 07)</t>
  </si>
  <si>
    <t>Department of Internal Medicine, Complejo Hospitalario Universitario de Granada, Granada, Spain.</t>
  </si>
  <si>
    <t>1756-185X</t>
  </si>
  <si>
    <t>Fernandez, LS; Sanz, MMS; Botello, LN; Gullon, GR</t>
  </si>
  <si>
    <t>Not as Good as it Looks</t>
  </si>
  <si>
    <t>ACTAS DERMO-SIFILIOGRAFICAS</t>
  </si>
  <si>
    <t>[Salguero Fernandez, L.; Siguenza Sanz, M. M.; Roustan Gullon, G.] Hosp Puerta de Hierro, Dermatol, Madrid, Spain; [Najera Botello, L.] Hosp Puerta de Hierro, Anat Patol, Madrid, Spain</t>
  </si>
  <si>
    <t>Fernandez, LS (reprint author), Hosp Puerta de Hierro, Dermatol, Madrid, Spain.</t>
  </si>
  <si>
    <t>0001-7310</t>
  </si>
  <si>
    <t>1578-2190</t>
  </si>
  <si>
    <t>Garcia-Lledo, A; de Santiago-Nocito, AM; de Abajo, FJ</t>
  </si>
  <si>
    <t>Cardiovascular safety of noninsulin antidiabetic drugs: facts and promises</t>
  </si>
  <si>
    <t>REVISTA CLINICA ESPANOLA</t>
  </si>
  <si>
    <t>[Garcia-Lledo, A.] Hosp Univ Principe Asturias, Serv Cardiol, Alcala De Henares, Spain; [Garcia-Lledo, A.] Univ Alcala De Henares, Dept Med &amp; Especialidades Med, Fac Med &amp; Ciencias Salud, Madrid, Spain; [de Santiago-Nocito, A. M.] SESCAM, EAP Cogolludo, Guadalajara, Jalisco, Mexico; [de Santiago-Nocito, A. M.] Univ Alcala De Henares, Catedra SEMERGEN, Madrid, Spain; [de Abajo, F. J.] Hosp Univ Principe Asturias, Unidad Farmacol Clin, Alcala De Henares, Spain; [de Abajo, F. J.] Univ Alcala De Henares, Fac Med &amp; Ciencias Salud, Dept Ciencias Biomed, Madrid, Spain</t>
  </si>
  <si>
    <t>Garcia-Lledo, A (reprint author), Hosp Univ Principe Asturias, Serv Cardiol, Alcala De Henares, Spain.; Garcia-Lledo, A (reprint author), Univ Alcala De Henares, Dept Med &amp; Especialidades Med, Fac Med &amp; Ciencias Salud, Madrid, Spain.</t>
  </si>
  <si>
    <t>0014-2565</t>
  </si>
  <si>
    <t>Gonzalez-Herrada, C; Rodriguez-Martin, S; Cachafeiro, L; Lerma, V; Gonzalez, O; Lorente, JA; Rodriguez-Miguel, A; Gonzalez-Ramos, J; Roustan, G; Ramirez, E; Bellon, T; de Abajo, FJ</t>
  </si>
  <si>
    <t>Cyclosporine Use in Epidermal Necrolysis Is Associated with an Important Mortality Reduction: Evidence from Three Different Approaches</t>
  </si>
  <si>
    <t>JOURNAL OF INVESTIGATIVE DERMATOLOGY</t>
  </si>
  <si>
    <t>[Gonzalez-Herrada, Carlos; Gonzalez, Olga] Univ Hosp Getafe, Dept Dermatol, Madrid, Spain; [Rodriguez-Martin, Sara; Lerma, Victoria; Rodriguez-Miguel, Antonio; de Abajo, Francisco J.] Univ Alcala De Henares, Inst Hlth Res IRYCIS, Dept Biomed Sci, Clin Pharmacol Unit,Principe Asturias Univ Hosp, Madrid, Spain; [Cachafeiro, Lucia] La Paz Univ Hosp, Intens Care Unit, Burn Unit, Madrid, Spain; [Lorente, Jose A.] Univ Hosp Getafe, Intens Care Unit, Burn Unit, Madrid, Spain; [Lorente, Jose A.] Resp Dis Networking Biomed Res Ctr CibeRes, Madrid, Spain; [Lorente, Jose A.] European Univ Madrid, Madrid, Spain; [Gonzalez-Ramos, Jessica] La Paz Univ Hosp, Dermatol Dept, Madrid, Spain; [Roustan, Gaston] Puerta Hierro Univ Hosp, Dept Dermatol, Madrid, Spain; [Ramirez, Elena] La Paz Univ Hosp, Clin Pharmacol Dept, Madrid, Spain; [Bellon, Teresa] La Paz Univ Hosp, Inst Hlth Res IdiPAZ, Drug Hypersensit Lab, Madrid, Spain</t>
  </si>
  <si>
    <t>de Abajo, FJ (reprint author), Principe Asturias Univ Hosp, Clin Pharmacol Unit, Carretera Alcala Meco S-N, Madrid 28805, Spain.</t>
  </si>
  <si>
    <t>0022-202X</t>
  </si>
  <si>
    <t>Fernandez, IS; Roldan, FA; Gullon, GR</t>
  </si>
  <si>
    <t>Greater Detection of Small Caliber Blood Vessels in Port Wine Stain with X Mode Than With Conventional Doppler: A Pilot Study</t>
  </si>
  <si>
    <t>[Salguero Fernandez, I.; Alfageme Roldan, F.; Roustan Gullon, G.] Hosp Puerta Hierro, Dermatol, Madrid, Spain</t>
  </si>
  <si>
    <t>Fernandez, IS (reprint author), Hosp Puerta Hierro, Dermatol, Madrid, Spain.</t>
  </si>
  <si>
    <t>Lopez-Oliva, MO; Flores, J; Madero, R; Escuin, F; Santana, MJ; Bellon, T; Selgas, R; Jimenez, C</t>
  </si>
  <si>
    <t>Cytomegalovirus infection after kidney transplantation and long-term graft loss</t>
  </si>
  <si>
    <t>NEFROLOGIA</t>
  </si>
  <si>
    <t>[Ovidia Lopez-Oliva, Maria; Escuin, Fernando; Jose Santana, Maria; Selgas, Rafael; Jimenez, Carlos] Hosp Univ La Paz IdiPaz, Serv Nefrol, Madrid, Spain; [Flores, Julio] Hosp Rosales, Serv Nefrol, San Salvador, El Salvador; [Madero, Rosario] Hosp Univ La Paz IdiPaz, Secc Bioestadist, Madrid, Spain; [Bellon, Teresa] Hosp Univ La Paz IdiPaz, Inst Invest Sanitaria, Madrid, Spain</t>
  </si>
  <si>
    <t>Lopez-Oliva, MO (reprint author), Hosp Univ La Paz IdiPaz, Serv Nefrol, Madrid, Spain.</t>
  </si>
  <si>
    <t>0211-6995</t>
  </si>
  <si>
    <t>Vila-Nadal, G; Rodriguez-Sanz, A; Sanchez-Villanueva, R; Fiandor-Roman, A; Dominguez-Ortega, J; Bellon-Heredia, T</t>
  </si>
  <si>
    <t>Hypersensitivity reactions to synthetic hemodialysis membranes. Study of the differences in ex vivo response</t>
  </si>
  <si>
    <t>ALLERGY</t>
  </si>
  <si>
    <t>[Vila-Nadal, G.; Rodriguez-Sanz, A.; Sanchez-Villanueva, R.; Fiandor-Roman, A.; Dominguez-Ortega, J.; Bellon-Heredia, T.] La Paz Univ Hosp, Madrid, Spain</t>
  </si>
  <si>
    <t>0105-4538</t>
  </si>
  <si>
    <t>Guilarte, M; Sala-Cunill, A; Baeza, ML; Cabanas, R; Hernandez, MD; Ibanez, E; Larramendi, CH; Lleonart, R; Lobera, T; Marques, L; De San Pedro, BS; Pommie, C; Andresen, I; Caballero, T</t>
  </si>
  <si>
    <t>Real-world outcomes in C1 inhibitor hereditary angioedema: experience from the icatibant outcome survey in Spain</t>
  </si>
  <si>
    <t>[Guilarte, M.; Sala-Cunill, A.] Univ Autonoma Barcelona, Hosp Univ Vall dHebron, Med Dept, Allergy Sect, Barcelona, Spain; [Baeza, M. L.] Hosp Gen Univ Gregorio Maranon, Allergy Dept, Madrid, Spain; [Cabanas, R.] Hosp La Paz, Inst Hlth Res IdiPaz, Allergy Dept, Madrid, Spain; [Hernandez, M. D.; Ibanez, E.] Hosp Univ &amp; Politecn La Fe, Allergy Dept, Valencia, Spain; [Larramendi, C. H.] Hosp Marina Baixa, Allergy Sect, Villajoyosa, Spain; [Larramendi, C. H.] Ctr Especialidades Foietes, Alicante, Spain; [Lleonart, R.] Hosp Univ Bellvitge, IDIBELL, Med Dept, Allergy Unit, Barcelona, Spain; [Lobera, T.] Hosp San Pedro, Allergy Dept, Logrono, Spain; [Marques, L.] Hosp Univ Santa Maria, IRBLleida, Allergy Sect, Lleida, Spain; [Marques, L.] Hosp Arnau Vilanova, Lleida, Spain; [Saenz De San Pedro, B.] Jaen Hosp Complex, Allergy Unit, Jaen, Spain; [Pommie, C.; Andresen, I] Shire, Zug, Switzerland; [Caballero, T.] Hosp La Paz, Inst Hlth Res IdiPaz, Biomed Res Network Rare Dis CIBERER, U754,Allergy Dept, Madrid, Spain</t>
  </si>
  <si>
    <t>Martorell, A; Wortsman, X; Alfageme, F; Roustan, G; Arias-Santiago, S; Catalano, O; di Santolo, MS; Zarchi, K; Bouer, M; Gaitini, D; Gonzalez, C; Bard, R; Garcia-Martinez, FJ; Mandava, A</t>
  </si>
  <si>
    <t>Ultrasound Evaluation as a Complementary Test in Hidradenitis Suppurativa: Proposal of a Standarized Report</t>
  </si>
  <si>
    <t>DERMATOLOGIC SURGERY</t>
  </si>
  <si>
    <t>[Martorell, Antonio] Hosp Manises, Dept Dermatol, Ave Generalitat 50, Valencia 46940, Spain; [Wortsman, Ximena] Univ Chile, Inst Diagnost Imaging &amp; Res Skin &amp; Soft Tissues, Fac Med, Dept Radiol,Clin Servet, Santiago, Chile; [Wortsman, Ximena] Univ Chile, Inst Diagnost Imaging &amp; Res Skin &amp; Soft Tissues, Fac Med, Dept Dermatol,Clin Servet, Santiago, Chile; [Alfageme, Fernando; Roustan, Gaston] Hosp Puerta Hierro, Dept Dermatol, Madrid, Spain; [Arias-Santiago, Salvador] Virgen Las Nieves Univ Hosp, Dept Dermatol, Granada, Spain; [Catalano, Orlando] Natl Canc Inst Fdn Pascale, Dept Radiol, Naples, Italy; [di Santolo, Maria Scotto] Univ Naples Federico II, Dept Radiol, Naples, Italy; [Zarchi, Kian] Univ Copenhagen, Roskilde Hosp, Fac Hlth &amp; Med Sci, Dept Dermatol, Copenhagen, Denmark; [Bouer, Marcio] Affiliat Hosp Clin, Fac Med Sao Paulo, Dept Radiol, Sao Paulo, SP, Brazil; [Gaitini, Diana] Rambam Hlth Care Ctr, Dept Med Imaging, Haifa, Israel; [Gonzalez, Claudia] IDIME Inst Imagenes Diagnost, Dept Radiol, Bogota, Colombia; [Bard, Robert] Bard Canc Ctr, New York, NY USA; [Javier Garcia-Martinez, F.] Univ Navarra Clin, Dept Dermatol, Madrid, Spain; [Mandava, Anitha] South Cent Railway, Cent Hosp, Dept Radiodiag, Telangana, India</t>
  </si>
  <si>
    <t>Martorell, A (reprint author), Hosp Manises, Dept Dermatol, Ave Generalitat 50, Valencia 46940, Spain.</t>
  </si>
  <si>
    <t>1076-0512</t>
  </si>
  <si>
    <t>de Abajo, FJ; Rodriguez-Martin, S; Rodriguez-Miguel, A; Gil, MJ</t>
  </si>
  <si>
    <t>Risk of Ischemic Stroke Associated With Calcium Supplements With or Without Vitamin D: A Nested Case-Control Study</t>
  </si>
  <si>
    <t>[de Abajo, Francisco J.; Rodriguez-Martin, Sara; Rodriguez-Miguel, Antonio] Univ Hosp Principe Asturias, Clin Pharmacol Unit, Madrid, Spain; [de Abajo, Francisco J.] Univ Alcala De Henares, Dept Biomed Sci, Pharmacol Sect, Madrid, Spain; [Gil, Miguel J.] Spanish Agcy Med &amp; Med Devices, Div Pharmacoepidemiol &amp; Pharmacovigilance, Madrid, Spain</t>
  </si>
  <si>
    <t>de Abajo, FJ (reprint author), Univ Alcala De Henares, Dept Ciencias Biomed, Ctra Madrid Barcelona Km 33-6, Madrid 28871, Spain.</t>
  </si>
  <si>
    <t>e005795</t>
  </si>
  <si>
    <t>Su, SC; Mockenhaupt, M; Wolkenstein, P; Dunant, A; Le Gouvello, S; Chen, CB; Chosidow, O; Valeyrie-Allanore, L; Bellon, T; Sekula, P; Wang, CW; Schumacher, M; Kardaun, SH; Hung, SI; Roujeau, JC; Chung, WH</t>
  </si>
  <si>
    <t>Interleukin-15 Is Associated with Severity and Mortality in Stevens-Johnson Syndrome/Toxic Epidermal Necrolysis</t>
  </si>
  <si>
    <t>[Su, Shih-Chi; Chung, Wen-Hung] Chang Gung Mem Hosp, Whole Genome Res Core Lab Human Dis, Keelung, Taiwan; [Su, Shih-Chi; Chen, Chun-Bing; Wang, Chuang-Wei; Chung, Wen-Hung] Chang Gung Mem Hosp, Drug Hypersensit Clin &amp; Res Ctr, Dept Dermatol, Taipei, Taiwan; [Su, Shih-Chi; Chen, Chun-Bing; Wang, Chuang-Wei; Chung, Wen-Hung] Chang Gung Mem Hosp, Drug Hypersensit Clin &amp; Res Ctr, Dept Dermatol, Linkou, Taiwan; [Su, Shih-Chi; Chen, Chun-Bing; Wang, Chuang-Wei; Chung, Wen-Hung] Chang Gung Mem Hosp, Drug Hypersensit Clin &amp; Res Ctr, Dept Dermatol, Keelung, Taiwan; [Mockenhaupt, Maja] Univ Freiburg, Fac Med, Dept Dermatol, Dokumentationszentrum Schwerer Hautreaktionen, Freiburg, Germany; [Mockenhaupt, Maja] Univ Freiburg, Med Ctr, Freiburg, Germany; [Wolkenstein, Pierre; Chosidow, Olivier; Valeyrie-Allanore, Laurence; Roujeau, Jean-Claude] Hosp Henri Mondor, Dept Dermatol, F-94010 Creteil, France; [Dunant, Ariane] Gustave Roussy, Biostat &amp; Epidemiol Unit, Villejuif, France; [Le Gouvello, Sabine] Univ Med Ctr Henri Mondor, Dept Immunobiol, Creteil, France; [Le Gouvello, Sabine] INSERM, U955, F-75654 Paris 13, France; [Chen, Chun-Bing] Chang Gung Univ, Grad Inst Clin Med Sci, Coll Med, Taoyuan, Taiwan; [Chen, Chun-Bing; Chung, Wen-Hung] Chang Gung Mem Hosp, Chang Gung Immunol Consortium, Taoyuan, Taiwan; [Chen, Chun-Bing; Chung, Wen-Hung] Chang Gung Univ, Taoyuan, Taiwan; [Bellon, Teresa] Hosp La Paz Hlth Res Inst IdiPAZ, Res Unit, Madrid, Spain; [Sekula, Peggy; Schumacher, Martin] Univ Freiburg, Fac Med, Inst Med Biometry &amp; Stat, Freiburg, Germany; [Sekula, Peggy; Schumacher, Martin] Univ Freiburg, Med Ctr, Freiburg, Germany; [Kardaun, Sylvia H.] Univ Groningen, Univ Med Ctr Groningen, Dept Dermatol, Reference Ctr Cutaneous Adverse React, NL-9700 AB Groningen, Netherlands; [Hung, Shuen-Iu] Natl Yang Ming Univ, Inst Pharmacol, Sch Med, Infect &amp; Immun Res Ctr, Taipei, Taiwan; [Chung, Wen-Hung] Chang Gung Univ, Coll Med, Taoyuan, Taiwan; [Chung, Wen-Hung] Xiamen Chang Gung Hosp, Dept Dermatol, Xiamen, Peoples R China</t>
  </si>
  <si>
    <t>Roujeau, JC (reprint author), Hosp Henri Mondor, Dept Dermatol, F-94010 Creteil, France.; Chung, WH (reprint author), Chang Gung Mem Hosp, Dept Dermatol, Drug Hypersensit Clin &amp; Res Ctr, 5 Fusing St, Taoyuan 333, Taiwan.</t>
  </si>
  <si>
    <t>Ossorio, M; Bajo, MA; del Peso, G; Martinez, V; Fernandez, M; Castro, MJ; Rodriguez-Sanz, A; Madero, R; Bellon, T; Selgas, R</t>
  </si>
  <si>
    <t>Sustained low peritoneal effluent CCL18 levels are associated with preservation of peritoneal membrane function in peritoneal dialysis</t>
  </si>
  <si>
    <t>[Ossorio, Marta; Auxiliadora Bajo, Maria; del Peso, Gloria; Fernandez, Maria; Jose Castro, Maria; Selgas, Rafael] La Paz Univ Hosp, Dept Nephrol, Hosp La Paz Hlth Res Inst IdiPAZ, REDinREN,Fibroteam, Madrid, Spain; [Martinez, Virginia; Rodriguez-Sanz, Aranzazu; Bellon, Teresa; Selgas, Rafael] Hosp La Paz Hlth Res Inst IdiPAZ, Madrid, Spain; [Madero, Rosario] La Paz Univ Hosp, Dept Stat, Hosp La Paz Hlth Res Inst IdiPAZ, Madrid, Spain</t>
  </si>
  <si>
    <t>Bellon, T (reprint author), Hosp La Paz Hlth Res Inst IdiPAZ, Madrid, Spain.</t>
  </si>
  <si>
    <t>APR 17</t>
  </si>
  <si>
    <t>e0175835</t>
  </si>
  <si>
    <t>Fernandez, IS; Roldan, FA; Massa, DS; Gullon, GR</t>
  </si>
  <si>
    <t>Rapidly progressive infiltrated plaques in a transplant recipient</t>
  </si>
  <si>
    <t>[Salguero Fernandez, I.; ALfageme Roldan, F.; Suarez Massa, D.; Roustan Gullon, G.] Hosp Puerta de Hierro, Madrid, Spain</t>
  </si>
  <si>
    <t>Fernandez, IS (reprint author), Hosp Puerta de Hierro, Madrid, Spain.</t>
  </si>
  <si>
    <t>Ramirez, E; Medrano-Casique, N; Tong, HY; Bellon, T; Cabanas, R; Fiandor, A; Gonzalez-Ramos, J; Herranz, P; Trigo, E; Munoz, M; Borobia, AM; Carcas, AJ; Frias, J</t>
  </si>
  <si>
    <t>Eosinophilic drug reactions detected by a prospective pharmacovigilance programme in a tertiary hospital</t>
  </si>
  <si>
    <t>BRITISH JOURNAL OF CLINICAL PHARMACOLOGY</t>
  </si>
  <si>
    <t>[Ramirez, Elena; Medrano-Casique, Nicolas; Tong, Hoi Y.; Munoz, Mario; Borobia, Alberto M.; Carcas, Antonio J.; Frias, Jesus] Autonomous Univ Madrid, Dept Clin Pharmacol, La Paz Univ Hosp Carlos 3, IdiPAZ,Sch Med, Paseo Castellana 261, Madrid 28046, Spain; [Bellon, Teresa] La Paz Univ Hospital Carlos III, IdiPAZ, Inst Hlth Res, Madrid, Spain; [Cabanas, Rosario; Fiandor, Ana] La Paz Univ Hospital Carlos III, IdiPAZ, Dept Allergy, Madrid, Spain; [Gonzalez-Ramos, Jessica; Herranz, Pedro] La Paz Univ Hospital Carlos III, IdiPAZ, Dept Dermatol, Madrid, Spain; [Trigo, Elena] La Paz Univ Hospital Carlos III, IdiPAZ, Trop Med &amp; Travel Hlth Unit, Dept Internal Med, Madrid, Spain</t>
  </si>
  <si>
    <t>Ramirez, E; Frias, J (reprint author), Autonomous Univ Madrid, Dept Clin Pharmacol, La Paz Univ Hosp Carlos 3, IdiPAZ,Sch Med, Paseo Castellana 261, Madrid 28046, Spain.</t>
  </si>
  <si>
    <t>0306-5251</t>
  </si>
  <si>
    <t>de Abajo, FJ; Albanell, J; Sanchez, OD; Klein, K; Moreno-Muelas, JV; Ruiz, S; Ferrando, MJS; Thorpe, R; Zaragoza, F</t>
  </si>
  <si>
    <t>Roundtable on biosimilars: pharmacovigilance, traceability, immunogenicity, 15 November 2016, Madrid, Spain</t>
  </si>
  <si>
    <t>GABI JOURNAL-GENERICS AND BIOSIMILARS INITIATIVE JOURNAL</t>
  </si>
  <si>
    <t>2033-6403</t>
  </si>
  <si>
    <t>Ramirez, E; Bellon, T; Tong, HY; Borobia, AM; de Abajo, FJ; Lerma, V; Hidalgo, MAM; Castaner, JL; Cabanas, R; Fiandor, A; Gonzalez-Ramos, J; Herranz, P; Cachafeiro, L; Gonzalez-Herrada, C; Gonzalez, O; Aramburu, JA; Laosa, O; Hernandez, R; Carcas, AJ; Frias, J</t>
  </si>
  <si>
    <t>Significant HLA class I type associations with aromatic antiepileptic drug (AED)-induced SJS/TEN are different from those found for the same AED-induced DRESS in the Spanish population</t>
  </si>
  <si>
    <t>PHARMACOLOGICAL RESEARCH</t>
  </si>
  <si>
    <t>[Ramirez, Elena; Tong, Hoi Y.; Borobia, Alberto M.; Hernandez, Rafael; Carcas, Antonio J.; Frias, Jesus] Autonomous Univ Madrid, Sch Med, La Paz Univ Hosp Carlos 3, IdiPAZ,Dept Clin Pharmacol, Madrid, Spain; [Bellon, Teresa] La Paz Univ Hosp, IdiPAZ, Inst Hlth Res, Madrid, Spain; [de Abajo, Francisco J.; Lerma, Victoria] Univ Alcala De Henares, Dept Biomed Sci Pharmacol, Principe Asturias Univ Hosp, Clin Pharmacol Unit, Madrid, Spain; [Moreno Hidalgo, Miguel A.; Castaner, Jose L.] Ramon y Cajal Univ Hosp, Dept Immunol, Madrid, Spain; [Cabanas, Rosario; Fiandor, Ana] La Paz Univ Hosp Carlos III, IdiPAZ, Dept Allergy, Madrid, Spain; [Gonzalez-Ramos, Jessica; Herranz, Pedro] La Paz Univ Hosp Carlos III, IdiPAZ, Dept Dermatol, Madrid, Spain; [Cachafeiro, Lucia] La Paz Univ Hosp Carlos III, IdiPAZ, Dept Intens Care, Madrid, Spain; [Gonzalez-Herrada, Carlos; Gonzalez, Olga] Getafe Univ Hosp, Dept Dermatol, Madrid, Spain; [Aramburu, Jose A.] Getafe Univ Hosp, Dept Pathol Anat, Madrid, Spain; [Laosa, Olga] Getafe Univ Hosp, Dept Geriatr, Clin Pharmacol Unit, Madrid, Spain</t>
  </si>
  <si>
    <t>Ramirez, E (reprint author), Autonomous Univ Madrid, Sch Med, La Paz Univ Hosp Carlos 3, IdiPAZ,Dept Clin Pharmacol, Madrid, Spain.</t>
  </si>
  <si>
    <t>1043-6618</t>
  </si>
  <si>
    <t>Feohifomicosis in a renal and pulmonary transplant patient.</t>
  </si>
  <si>
    <t>Salguero Fernandez, Irene; Suarez Massa, Dolores; Roustan Gullon, Gaston</t>
  </si>
  <si>
    <t>2017 Dec 11 (Epub 2017 Dec 11)</t>
  </si>
  <si>
    <t>Servicio de Dermatologia, Hospital Universitario Puerta de Hierro-Majadahonda, Majadahonda, Madrid, Espana. Electronic address: irenebsf@hotmail.com.</t>
  </si>
  <si>
    <t>Mucocutaneous Leishmaniasis in Immunocompromised Patients: Report of 4 Cases in Spain.</t>
  </si>
  <si>
    <t>Habibi Naderizadeh, S; Valcarcel Sierra, C; Medrano Gallego, L; Flores Robles, B J; Roustan-Gullon, L G</t>
  </si>
  <si>
    <t>Actas dermo-sifiliograficas</t>
  </si>
  <si>
    <t>2017 Oct 31 (Epub 2017 Oct 31)</t>
  </si>
  <si>
    <t>Servicio de Medicina Familiar y Comunitaria, Hospital Universitario Puerta de Hierro, Majadahonda, Madrid, Espana. Electronic address: shabnamhab@hotmail.com.</t>
  </si>
  <si>
    <t>Monge-Ortega, Olga Patricia; Dominguez-Ortega, Javier; Gonzalez-Munoz, Miguel; Cabanas, Rosario; Lluch-Bernal, Magdalena; Fiandor, Ana; Bravo-Gallego, Luz Yadira; Quirce, Santiago</t>
  </si>
  <si>
    <t>Revista alergia Mexico (Tecamachalco, Puebla, Mexico : 1993)</t>
  </si>
  <si>
    <t>505-508</t>
  </si>
  <si>
    <t>Hospital San Juan de Dios, Departamento de Alergia. San Jose, Costa Rica. patmo-nor@hotmail.com.</t>
  </si>
  <si>
    <t>0002-5151</t>
  </si>
  <si>
    <t>Sarcoidosis developing after treatment with interferon alpha in a patient with hepatitis C: An association every physician should know.</t>
  </si>
  <si>
    <t>Flores-Robles, B J; Sanguesa-Gomez, C P; Barbadillo Mateos, C; Roustan-Gullon, L G; Kovtun, I</t>
  </si>
  <si>
    <t>Revista de gastroenterologia de Mexico</t>
  </si>
  <si>
    <t>185-186</t>
  </si>
  <si>
    <t>2017  (Epub 2016 May 06)</t>
  </si>
  <si>
    <t>Servicio de Reumatologia, Hospital Universitario Puerta de Hierro-Majadahonda, Majadahonda, Madrid, Espana. Electronic address: aldolasa@hotmail.com.</t>
  </si>
  <si>
    <t>0375-0906</t>
  </si>
  <si>
    <t>Hyperkeratotic nodule with rapid growth.</t>
  </si>
  <si>
    <t>Salguero Fernandez, Irene; Alfageme Roldan, Fernando; Lopez Negrete, Elena; Cabezas, Rita; Suarez Massa, Dolores; Roustan Gullon, Gaston</t>
  </si>
  <si>
    <t>e5</t>
  </si>
  <si>
    <t>2017 Jan 06 (Epub 2016 May 18)</t>
  </si>
  <si>
    <t>Servicio de Dermatologia, Hospital Puerta de Hierro, Majadahonda, Madrid, Espana. Electronic address: irenebsf@hotmail.com.</t>
  </si>
  <si>
    <t>Delayed allergic reaction to amlodipine with a positive lymphocyte transformation test</t>
  </si>
  <si>
    <t>Garcia-Garcia, ML; Calvo, C; Ruiz, S; Pozo, F; del Pozo, V; Remedios, L; Exposito, N; Tellez, A; Casas, I</t>
  </si>
  <si>
    <t>Role of viral coinfections in asthma development</t>
  </si>
  <si>
    <t>[Luz Garcia-Garcia, Maria; Ruiz, Sara; Remedios, Laura; Exposito, Nadia; Tellez, Ana] Severo Ochoa Hosp, Pediat Dept, Leganes, Spain; [Luz Garcia-Garcia, Maria; Ruiz, Sara; Remedios, Laura; Exposito, Nadia; Tellez, Ana] Alfonso X El Sabio Univ, Madrid, Spain; [Luz Garcia-Garcia, Maria; Calvo, Cristina] Alfonso X El Sabio Univ, Traslat Res Network Pediat Infect Dis RITIP, La Paz Hosp, Madrid, Spain; [Calvo, Cristina] Alfonso X El Sabio Univ, TEDDY Network, European Network Excellence Pediat Clin Res, La Paz Hosp, Madrid, Spain; [Calvo, Cristina] Alfonso X El Sabio Univ, La Paz Hosp, Pediat Dept, Madrid, Spain; [Pozo, Francisco; Casas, Inmaculada] Natl Microbiol Ctr ISCIII, Resp Virus &amp; Influenza Unit, Madrid, Spain; [del Pozo, Victoria] Fdn Jimenez Diaz, IIS, CIBERES, Dept Immunol, Madrid, Spain</t>
  </si>
  <si>
    <t>Garcia-Garcia, ML (reprint author), Severo Ochoa Hosp, Pediat Dept, Leganes, Spain.; Garcia-Garcia, ML (reprint author), Alfonso X El Sabio Univ, Madrid, Spain.; Garcia-Garcia, ML (reprint author), Alfonso X El Sabio Univ, Traslat Res Network Pediat Infect Dis RITIP, La Paz Hosp, Madrid, Spain.</t>
  </si>
  <si>
    <t>Cabrerizo, M; Garcia-Iniguez, JP; Munell, F; Amado, A; Madurga-Revilla, P; Rodrigo, C; Perez, S; Martinez-Sapina, A; Anton, A; Suarez, G; Rabella, N; del Campo, V; Otero, A; Masa-Calles, J</t>
  </si>
  <si>
    <t>First Cases of Severe Flaccid Paralysis Associated With Enterovirus D68 Infection in Spain, 2015-2016</t>
  </si>
  <si>
    <t>PEDIATRIC INFECTIOUS DISEASE JOURNAL</t>
  </si>
  <si>
    <t>[Cabrerizo, Maria; Otero, Almudena] Inst Hlth Carlos III, Spanish Natl Poliovirus Lab, Natl Ctr Microbiol, Madrid, Spain; [Garcia-Iniguez, Juan Pablo; Madurga-Revilla, Paula] Miguel Servet Hosp, Dept Pediat, Zaragoza, Spain; [Martinez-Sapina, Ana] Miguel Servet Hosp, Dept Microbiol, Zaragoza, Spain; [Munell, Francina; Rodrigo, Carlos] Vall dHebron Univ Hosp, Dept Pediat, Barcelona, Spain; [Munell, Francina; Rodrigo, Carlos] Autonoma Univ, Barcelona, Spain; [Perez, Sonia; Suarez, Gerardo] Alvaro Cunqueiro Hosp, Univ Hosp Vigo, Dept Pediat, Vigo, Pontevedra, Spain; [del Campo, Victor] Alvaro Cunqueiro Hosp, Univ Hosp Vigo, Dept Prevent Med, Vigo, Pontevedra, Spain; [Rodrigo, Carlos] Univ Hosp Germans Trias &amp; Pujol, Sch Med, Barcelona, Spain; [Perez, Sonia] Meixoeiro Hosp, Univ Hosp Vigo, Dept Microbiol, Vigo, Spain; [Anton, Andres] Vall dHebron Univ Hosp, Vall dHebron Res Inst, Dept Microbiol, Barcelona, Spain; [Rabella, Nuria] Santa Creu &amp; St Pau Hosp, Dept Microbiol, Barcelona, Spain; [Masa-Calles, Josefa] Inst Hlth Carlos III, Natl Ctr Epidemiol, Madrid, Spain; [Masa-Calles, Josefa] CIBERESP, Madrid, Spain</t>
  </si>
  <si>
    <t>Cabrerizo, M (reprint author), Inst Salud Carlos III, Enterovirus Unit, Natl Ctr Microbiol, Majadahonda Pozuelo Km 2, Madrid, Spain.</t>
  </si>
  <si>
    <t>0891-3668</t>
  </si>
  <si>
    <t>1532-0987</t>
  </si>
  <si>
    <t>Reina, J; Cabrerizo, M; Ferres, F</t>
  </si>
  <si>
    <t>Analysis of the clinical features of infections caused by enterovirus A71 (EV-A71) in Balearic Islands</t>
  </si>
  <si>
    <t>[Reina, Jordi] Hosp Univ Son Espases, Serv Microbiol, Unidad Virol, Palma De Mallorca, Islas Baleares, Spain; [Cabrerizo, Maria] Ctr Nacl Microbiol Virol &amp; Inmunol Sanitarias Maja, Unidad Enterovirus, Madrid, Spain; [Ferres, Francesc] Hosp Univ Son Espases, Serv Pediat, Secc Urgencias, Palma De Mallorca, Islas Baleares, Spain</t>
  </si>
  <si>
    <t>Reina, J (reprint author), Hosp Univ Son Espases, Serv Microbiol, Unidad Virol, Palma De Mallorca, Islas Baleares, Spain.</t>
  </si>
  <si>
    <t>Casas-Alba, D; de Sevilla, MF; Valero-Rello, A; Fortuny, C; Garcia-Garcia, JJ; Ortez, C; Muchart, J; Armangue, T; Jordan, I; Luaces, C; Barrabeig, I; Gonzalez-Sanz, R; Cabrerizo, M; Munoz-Almagro, C; Launes, C</t>
  </si>
  <si>
    <t>Outbreak of brainstem encephalitis associated with enterovirus-A71 in Catalonia, Spain (2016): a clinical observational study in a children's reference centre in Catalonia</t>
  </si>
  <si>
    <t>[Casas-Alba, D.; de Sevilla, M. F.; Fortuny, C.; Garcia-Garcia, J. -J.; Launes, C.] Univ Barcelona, Hosp St Joan de Deu, Dept Paediat, Barcelona, Spain; [de Sevilla, M. F.; Valero-Rello, A.; Fortuny, C.; Garcia-Garcia, J. -J.; Jordan, I.; Munoz-Almagro, C.; Launes, C.] Inst Recerca St Joan de Deu, Paediat Infect Dis Res Grp, Esplugas de Llobregat, Spain; [de Sevilla, M. F.; Fortuny, C.; Garcia-Garcia, J. -J.; Jordan, I.; Munoz-Almagro, C.; Launes, C.] CIBERESP, CIBER Epidemiol &amp; Salud Publ, Madrid, Spain; [Valero-Rello, A.] Hosp St Joan de Deu, Dept Mol Microbiol, Esplugas de Llobregat, Spain; [Ortez, C.; Armangue, T.] Univ Barcelona, Hosp St Joan de Deu, Dept Paediat Neurol, Barcelona, Spain; [Muchart, J.] Univ Barcelona, Hosp St Joan de Deu, Dept Diagnost Imaging, Barcelona, Spain; [Jordan, I.] Univ Barcelona, Hosp St Joan de Deu, Paediat Intens Care Unit, Barcelona, Spain; [Luaces, C.; Munoz-Almagro, C.] Univ Barcelona, Hosp St Joan de Deu, Emergency Dept, Barcelona, Spain; [Barrabeig, I.] Publ Hlth Agcy Catalonia, Barcelona South, Epidemiol Surveillance Unit Hlth Reg, Lhospitalet De Llobregat, Spain; [Gonzalez-Sanz, R.; Cabrerizo, M.] Inst Publ Hlth Carlos III, Natl Ctr Microbiol, Enterovirus Unit, Madrid, Spain; [Munoz-Almagro, C.] Univ Int Catalunya, Sch Med, Barcelona, Spain</t>
  </si>
  <si>
    <t>Launes, C (reprint author), Hosp St Joan de Deu, Inst Recerca Pediat, Paediat Dept, Paediat Infect Dis Res Grp, P St Joan de Deu 2, Barcelona 08950, Spain.</t>
  </si>
  <si>
    <t>Quesada, U; Cabello, J; Moran, GG; Calvo, C</t>
  </si>
  <si>
    <t>Neuropathic physeal injury: Differential diagnosis with osteomyelitis</t>
  </si>
  <si>
    <t>[Quesada, Ursula; Calvo, Cristina] Hosp La Paz, Serv Pediat Enfermedades Infecciosas &amp; Trop, Madrid, Spain; [Cabello, Juan; Gonzalez Moran, Gaspar] Hosp La Paz, Serv Traumatol Infantil, Madrid, Spain</t>
  </si>
  <si>
    <t>Calvo, C (reprint author), Hosp La Paz, Serv Pediat Enfermedades Infecciosas &amp; Trop, Madrid, Spain.</t>
  </si>
  <si>
    <t>Mendez-Echevarria, A; Coronado-Poggio, M; Baquero-Artigao, F; Del Rosal, T; Rodado-Marina, S; Calvo, C; Dominguez-Gadea, L</t>
  </si>
  <si>
    <t>Septic pulmonary emboli detected by F-18-FDG PET/CT in children with S-aureus catheter-related bacteremia</t>
  </si>
  <si>
    <t>INFECTION</t>
  </si>
  <si>
    <t>[Mendez-Echevarria, A.; Baquero-Artigao, F.; Del Rosal, T.; Calvo, C.] La Paz Univ Hosp, Gen Paediat &amp; Infect &amp; Trop Dis Dept, Madrid 28046, Spain; [Coronado-Poggio, M.; Rodado-Marina, S.; Dominguez-Gadea, L.] La Paz Univ Hosp, Dept Nucl Med, Madrid, Spain</t>
  </si>
  <si>
    <t>Mendez-Echevarria, A (reprint author), La Paz Univ Hosp, Gen Paediat &amp; Infect &amp; Trop Dis Dept, Madrid 28046, Spain.</t>
  </si>
  <si>
    <t>0300-8126</t>
  </si>
  <si>
    <t>1439-0973</t>
  </si>
  <si>
    <t>Bustamante, J; Calzado, I; Sainz, T; Calvo, C; Del Rosal, T; Mendez-Echevarria, A</t>
  </si>
  <si>
    <t>Epidemiological factors related to hospitalization due to influenza in children below 6 months of age</t>
  </si>
  <si>
    <t>EUROPEAN JOURNAL OF PEDIATRICS</t>
  </si>
  <si>
    <t>[Bustamante, J.; Calzado, I.; Sainz, T.; Calvo, C.; Del Rosal, T.; Mendez-Echevarria, A.] Hosp La Paz, Gen Paediat &amp; Infect &amp; Trop Dis Dept, Paseo Castellana 261, Madrid 28046, Spain</t>
  </si>
  <si>
    <t>Bustamante, J (reprint author), Hosp La Paz, Gen Paediat &amp; Infect &amp; Trop Dis Dept, Paseo Castellana 261, Madrid 28046, Spain.</t>
  </si>
  <si>
    <t>0340-6199</t>
  </si>
  <si>
    <t>Salas-Mera, D; Sainz, T; Mira, MRGG; Mendez-Echevarria, A</t>
  </si>
  <si>
    <t>Gentamicin resistant E. coil as a cause of urinary tract infections in children</t>
  </si>
  <si>
    <t>[Salas-Mera, Diana; Sainz, Talia; Mendez-Echevarria, Ana] Hosp Univ La Paz, Serv Pediat Hosp Enfermedades Infecciosas &amp; Trop, Madrid, Spain; [Gomez-Gil Mira, Maria Rosa] Hosp Univ La Paz, Serv Microbiol, Madrid, Spain</t>
  </si>
  <si>
    <t>Salas-Mera, D (reprint author), Hosp Univ La Paz, Serv Pediat Hosp Enfermedades Infecciosas &amp; Trop, Madrid, Spain.</t>
  </si>
  <si>
    <t>AUG-SEP</t>
  </si>
  <si>
    <t>Calvo, C; de Ceano-Vivas, M</t>
  </si>
  <si>
    <t>Fever without source in infants less than 3 months of age. What's new?</t>
  </si>
  <si>
    <t>[Calvo, Cristina] Hosp Infantil La Paz IdiPaz, Serv Pediat Hosp Enfermedades Infecciosas &amp; Trop, RITIP, Madrid, Spain; [de Ceano-Vivas, Maria] Hosp Infantil La Paz, Serv Urgencias Pediat, Madrid, Spain</t>
  </si>
  <si>
    <t>Calvo, C (reprint author), Hosp Infantil La Paz IdiPaz, Serv Pediat Hosp Enfermedades Infecciosas &amp; Trop, RITIP, Madrid, Spain.</t>
  </si>
  <si>
    <t>Mendez-Echevarria, A; Amador, JB; Fernandez-Miranda, MD</t>
  </si>
  <si>
    <t>Immunization of pregnant women against pertussis. Are we using the best approach?</t>
  </si>
  <si>
    <t>[Mendez-Echevarria, Ana; Bustamante Amador, Jorge] Hosp La Paz, Serv Pediat Enfermedades Infecciosas &amp; Trop, Madrid, Spain; [de la Calle Fernandez-Miranda, Maria] Hosp Univ La Paz, Serv Ginecol &amp; Obstet, Madrid, Spain</t>
  </si>
  <si>
    <t>Mendez-Echevarria, A (reprint author), Hosp La Paz, Serv Pediat Enfermedades Infecciosas &amp; Trop, Madrid, Spain.</t>
  </si>
  <si>
    <t>Goycochea-Valdivia, WA; Baquero-Artigao, F; del Rosal, T; Frick, MA; Rojo, P; Echeverra, MJ; Noguera-Julian, A; Bringue, X; Saavedra-Lozano, J; Vives-Onos, I; Moliner, E; Cilleruelo, MJ; Cuadrado, I; Colino, E; Castells, L; Tagarro, A; Vilas, J; Soler-Palacin, P; Blazquez-Gamero, D</t>
  </si>
  <si>
    <t>Cytomegalovirus DNA Detection by Polymerase Chain Reaction in Cerebrospinal Fluid of Infants With Congenital Infection: Associations With Clinical Evaluation at Birth and Implications for Follow-up</t>
  </si>
  <si>
    <t>[Goycochea-Valdivia, Walter-Alfredo; Baquero-Artigao, Fernando; del Rosal, Teresa] Hosp Univ La Paz, Pediat Infect Dis Unit, Madrid, Spain; [Frick, Marie-Antoinette; Vives-Onos, Isabel; Soler-Palacin, Pere] Univ Autonoma Barcelona, Vall dHebron Res Inst, Hosp Univ Vall d Hebron, Pediat Infect Dis &amp; Immunodeficiencies Unit, Barcelona, Spain; [Rojo, Pablo; Blazquez-Gamero, Daniel] Univ Complutense, Inst Invest Hosp Octubre I 12 12, Hosp Univ Octubre 12, Pediat Infect Dis Unit, Madrid, Spain; [Echeverra, Maria-Juncal] Hosp Univ Donostia, Neonatol Unit, San Sebastian, Spain; [Noguera-Julian, Antoni] Hosp St Joan de Deu, Inst Recerca Pediat, Servei Pediat,Univ Barcelona,Unitat Infecc, Malalties Infeccioses &amp; Resposta Inflamatoria Sis, Barcelona, Spain; [Noguera-Julian, Antoni] Univ Barcelona, Dept Pediat, Barcelona, Spain; [Noguera-Julian, Antoni] CIBER Epidemiol &amp; Salud Publ Ciberesp Spain, Barcelona, Spain; [Bringue, Xavier] Hosp Arnau Vilanova, Dept Pediat, Lleida, Spain; [Bringue, Xavier; Spanish Registry Congenital] Hosp Arnau Vilanova, Neonatal Unit, Lleida, Spain; [Saavedra-Lozano, Jesus] Hosp Univ Gregorio Maranon, Pediat Infect Dis Unit, Madrid, Spain; [Vives-Onos, Isabel] Hosp Quironsalud Barcelona, Dept Pediat, Barcelona, Spain; [Moliner, Elisenda] Hosp Santa Creu &amp; Sant Pau, Pediat Infect Dis Unit, Barcelona, Spain; [Cilleruelo, Maria-Jose] Hosp Univ Puerta Hierro, Pediat Infect Dis Unit, Madrid, Spain; [Cuadrado, Irene] Hosp Getafe, Dept Pediat, Madrid, Spain; [Colino, Elena] Hosp Las Palmas Gran Canaria, Pediat Infect Dis Unit, Las Palmas Gran Canaria, Spain; [Castells, Laura] Hosp Univ Gen Cataluna, Dept Pediat, Barcelona, Spain; [Castells, Laura] Hosp Univ Gen Cataluna, Neonatol Unit, Barcelona, Spain; [Tagarro, Alfredo] Univ Europea Madrid, Hosp Univ Infanta Sofia, Dept Pediat, Madrid, Spain; [Vilas, Javier] Complejo Hosp Pontevedra, Dept Pediat Infect Dis, Pontevedra, Spain</t>
  </si>
  <si>
    <t>Goycochea-Valdivia, WA (reprint author), Hosp Univ La Paz, Dept Pediat Infect Dis, Paseo Castellana 261, Madrid 28046, Spain.</t>
  </si>
  <si>
    <t>Rabes, TDR; Baquero-Artigao, F; Mendez-Echevarria, AM; Pena, MJM</t>
  </si>
  <si>
    <t>Reply to "Tuberculosis in infants less than 3 months of age of Risaralda, Colombim"</t>
  </si>
  <si>
    <t>[del Rosal Rabes, Teresa; Baquero-Artigao, Fernando; Maria Mendez-Echevarria, Ana; Mellado Pena, Maria Jose] Hosp Univ La Paz, Hosp Univ Paz, Serv Pediat Hospitalaria Enfermedades Infecciosas, Madrid, Spain</t>
  </si>
  <si>
    <t>Rabes, TDR (reprint author), Hosp Univ La Paz, Hosp Univ Paz, Serv Pediat Hospitalaria Enfermedades Infecciosas, Madrid, Spain.</t>
  </si>
  <si>
    <t>Vacas, B; Rosal, T; Mendez-Echevarria, A; Royo, A</t>
  </si>
  <si>
    <t>Asymmetry of the tongue</t>
  </si>
  <si>
    <t>[Vacas, Beatriz; del Rosal, Teresa; Mendez-Echevarria, Ana] Hosp Univ La Paz, Dept Pediat Gen &amp; Enfermedades Infecciosas, Madrid, Spain; [Royo, Aranzazu] Hosp Univ La Paz, Dept Radiol, Secc Neurorradiol, Madrid, Spain</t>
  </si>
  <si>
    <t>Vacas, B (reprint author), Hosp Univ La Paz, Dept Pediat Gen &amp; Enfermedades Infecciosas, Madrid, Spain.</t>
  </si>
  <si>
    <t>Rabes, TD; Baquero-Artigao, F; Mendez-Echevarria, AM; Pena, MJM</t>
  </si>
  <si>
    <t>Tuberculosis in infants less than 3 months of age</t>
  </si>
  <si>
    <t>[del Rosal Rabes, Teresa; Baquero-Artigao, Fernando; Maria Mendez-Echevarria, Ana; Mellado Pena, Maria Jose] Hosp Univ La Paz, Serv Pediat Hosp Enfermedades Infecciosas &amp; Trop, Madrid, Spain</t>
  </si>
  <si>
    <t>Rabes, TDR (reprint author), Hosp Univ La Paz, Serv Pediat Hosp Enfermedades Infecciosas &amp; Trop, Madrid, Spain.</t>
  </si>
  <si>
    <t>de la Mata, S; Escobar, M; Cabrerizo, M; Gomez, M; Gonzalez, R; Cid, JLH</t>
  </si>
  <si>
    <t>Pediatric and neonatal transport in Spain, Portugal and Latin America</t>
  </si>
  <si>
    <t>MEDICINA INTENSIVA</t>
  </si>
  <si>
    <t>[de la Mata, S.] Univ Complutense Madrid, Fac Med, Dept Pediat, Hosp Gen Univ Gregorio Maranon, Madrid, Spain; [Escobar, M.; Cabrerizo, M.; Gomez, M.; Lopez-Herce Cid, J.] Univ Complutense Madrid, Fac Med, Dept Pediat, Hosp Gen Univ Gregorio Maranon,Serv Cuidados Inte, Madrid, Spain; [Gonzalez, R.] Hosp Gen Univ Gregorio Maranon, Inst Invest Sanitaria, Hosp Gregorio Maranon, Red Salud Materno Infantil &amp; Desarrollo, Madrid, Spain</t>
  </si>
  <si>
    <t>Cid, JLH (reprint author), Univ Complutense Madrid, Fac Med, Dept Pediat, Hosp Gen Univ Gregorio Maranon,Serv Cuidados Inte, Madrid, Spain.</t>
  </si>
  <si>
    <t>0210-5691</t>
  </si>
  <si>
    <t>Infecciones respiratorias agudas comunitarias causadas por enterovirus D68 (EV-D68)</t>
  </si>
  <si>
    <t>[Reina, Jordi] Hosp Univ Son Espases, Serv Microbiol, Unidad Virol, Palma De Mallorca, Baleares, Spain; [Cabrerizo, Maria] Ctr Nacl Microbiol Virol &amp; Inmunol Sanitarias Maja, Unidad Enterovirus, Madrid, Spain; [Ferres, Francesc] Hosp Univ Son Espases, Serv Pediat, Secc Urgencias, Palma De Mallorca, Baleares, Spain</t>
  </si>
  <si>
    <t>Reina, J (reprint author), Hosp Univ Son Espases, Serv Microbiol, Unidad Virol, Palma De Mallorca, Baleares, Spain.</t>
  </si>
  <si>
    <t>Reina, J; Cabrerizo, M; Aliaga, F</t>
  </si>
  <si>
    <t>Community acute respiratory infections caused by enterovirus in the paediatric population</t>
  </si>
  <si>
    <t>[Reina, Jordi] Hosp Univ Son Espases, Microbiol Serv, Unidad Virol, Palma De Mallorca, Baleares, Spain; [Cabrerizo, Maria] Ctr Nacl Microbiol Virol &amp; Inmunol Sanitarias Maja, Ctr Referencia Enterovirus, Madrid, Spain; [Aliaga, Francisco] Clin Rotger, Microbiol Lab, Palma De Mallorca, Baleares, Spain</t>
  </si>
  <si>
    <t>Reina, J (reprint author), Hosp Univ Son Espases, Microbiol Serv, Unidad Virol, Palma De Mallorca, Baleares, Spain.</t>
  </si>
  <si>
    <t>Cabrerizo, M</t>
  </si>
  <si>
    <t>Importance of enteroviruses in neuropaediatrics: from polioviruses to other enteroviruses</t>
  </si>
  <si>
    <t>[Cabrerizo, Maria; Grp El Estudio Infecciones Enterov] Inst Salud Carlos III, Ctr Nacl Microbiol, Unidad Enterovirus &amp; Gastroenteritis Virales, Ctra Majadahonda Pozuelo,Km 2, E-28220 Madrid, Spain</t>
  </si>
  <si>
    <t>Cabrerizo, M (reprint author), Inst Salud Carlos III, Ctr Nacl Microbiol, Unidad Enterovirus &amp; Gastroenteritis Virales, Ctra Majadahonda Pozuelo,Km 2, E-28220 Madrid, Spain.</t>
  </si>
  <si>
    <t>S35</t>
  </si>
  <si>
    <t>S38</t>
  </si>
  <si>
    <t>Blanco-Sanchez, AI; Mendez-Echevarria, A; Alonso-Quintela, P; Garcia-Perea, A; Baquero-Artigao, F</t>
  </si>
  <si>
    <t>Fever, parotid swelling, otorrhea and retroauricular fistula in a child</t>
  </si>
  <si>
    <t>[Isabel Blanco-Sanchez, Ana; Mendez-Echevarria, Ana; Alonso-Quintela, Paula; Baquero-Artigao, Fernando] Hosp Univ La Paz, Serv Pediat Hosp Enfermedades Infecciosas &amp; Trop, Madrid, Spain; [Garcia-Perea, Adela] Hosp Univ La Paz, Microbiol Serv, Madrid, Spain</t>
  </si>
  <si>
    <t>Blanco-Sanchez, AI (reprint author), Hosp Univ La Paz, Serv Pediat Hosp Enfermedades Infecciosas &amp; Trop, Madrid, Spain.</t>
  </si>
  <si>
    <t>Launes, C; Casas-Alba, D; Fortuny, C; Valero-Rello, A; Cabrerizo, M; Munoz-Almagro, C</t>
  </si>
  <si>
    <t>Utility of FilmArray Meningitis/Encephalitis Panel during Outbreak of Brainstem Encephalitis Caused by Enterovirus in Catalonia in 2016</t>
  </si>
  <si>
    <t>JOURNAL OF CLINICAL MICROBIOLOGY</t>
  </si>
  <si>
    <t>[Launes, Cristian; Casas-Alba, Didac] Univ Barcelona, Hosp St Joan Deu, Dept Pediat, Barcelona, Spain; [Launes, Cristian; Fortuny, Claudia; Munoz-Almagro, Carmen] Hosp St Joan Deu, Inst Recerca Pediat, Pediat Infect Dis Res Grp, Barcelona, Spain; [Launes, Cristian; Fortuny, Claudia; Munoz-Almagro, Carmen] Hlth Inst Carlos III, CIBER Epidemiol &amp; Salud Publ CIBERESP, Madrid, Spain; [Fortuny, Claudia] Univ Barcelona, Hosp St Joan Deu, Dept Pediat, Pediat Infect Dis Unit, Barcelona, Spain; [Valero-Rello, Ana; Munoz-Almagro, Carmen] Univ Barcelona, Hosp St Joan Deu, Dept Mol Microbiol, Barcelona, Spain; [Cabrerizo, Maria] Inst Salud Carlos III, Natl Ctr Microbiol, Enterovirus Unit, Madrid, Spain; [Munoz-Almagro, Carmen] Univ Int Catalunya, Sch Med, Barcelona, Spain</t>
  </si>
  <si>
    <t>Launes, C (reprint author), Univ Barcelona, Hosp St Joan Deu, Dept Pediat, Barcelona, Spain.; Launes, C (reprint author), Hosp St Joan Deu, Inst Recerca Pediat, Pediat Infect Dis Res Grp, Barcelona, Spain.; Launes, C (reprint author), Hlth Inst Carlos III, CIBER Epidemiol &amp; Salud Publ CIBERESP, Madrid, Spain.</t>
  </si>
  <si>
    <t>0095-1137</t>
  </si>
  <si>
    <t>Neonatal epididymo-orchitis with pyocele caused by Escherichia coli: Successful treatment with antimicrobial therapy alone.</t>
  </si>
  <si>
    <t>Aguilera-Alonso, David; Del Rosal, Teresa; Perez Munoz, Sara; Baquero-Artigao, Fernando</t>
  </si>
  <si>
    <t>2017 Dec 07 (Epub 2017 Dec 07)</t>
  </si>
  <si>
    <t>Department of Infectious Diseases and Tropical Pediatrics, Hospital La Paz, Madrid, Spain. Electronic address: davidaguilera1988@gmail.com.</t>
  </si>
  <si>
    <t>Difficulties in establishing the source of infection in recurrent neonatal group B streptococcal disease.</t>
  </si>
  <si>
    <t>Mendez-Echevarria, A; Ferreira, E; Del Rosal, T; Romero, M P; Baquero-Artigao, F</t>
  </si>
  <si>
    <t>Infection</t>
  </si>
  <si>
    <t>2017 Sep 13 (Epub 2017 Sep 13)</t>
  </si>
  <si>
    <t>General Paediatrics and Infectious and Tropical Diseases Department, Hospital La Paz, Paseo de la Castellana 261, 28046, Madrid, Spain. amendezes@yahoo.es.</t>
  </si>
  <si>
    <t>Acalculous Cholecystitis in a Pediatric Patient with Plasmodium falciparum Infection: A Case Report and Literature Review.</t>
  </si>
  <si>
    <t>Aguilera-Alonso, David; Medina, Eva Maria Lopez; Del Rosal, Teresa; Arrieta, Julian Villota; Escosa-Garcia, Luis; Hortelano, Milagros Garcia</t>
  </si>
  <si>
    <t>2017 Aug 02 (Epub 2017 Aug 02)</t>
  </si>
  <si>
    <t>Department of Infectious Diseases and Tropical Pediatrics. Hospital La Paz, Madrid, Spain.</t>
  </si>
  <si>
    <t>The Contemporary Microbiology of Osteoarticular Infections in Young Children.</t>
  </si>
  <si>
    <t>Alcobendas, Rosa; Murias, Sara; Remesal, Agustin; Calvo, Cristina</t>
  </si>
  <si>
    <t>2017 Jun</t>
  </si>
  <si>
    <t>Pediatric Rheumatology Unit, University Hospital La Paz, Madrid, Spain Infectious Diseases Unit, University Hospital La Paz, Madrid, Spain.</t>
  </si>
  <si>
    <t>Martin Del Valle, Fernando; Calvo, Cristina; Martinez-Rienda, Ines; Cilla, Amaia; Romero, Maria P; Menasalvas, Ana Isabel; Reis-Iglesias, Leticia; Roda, Diana; Pena, Maria J; Rabella, Nuria; Portugues de la Red, Maria Del Mar; Megias, Gregoria; Moreno-Docon, Antonio; Otero, Almudena; Cabrerizo, Maria</t>
  </si>
  <si>
    <t>Anales de pediatria (Barcelona, Spain : 2003)</t>
  </si>
  <si>
    <t>2017 Mar 29 (Epub 2017 Mar 29)</t>
  </si>
  <si>
    <t>Servicio de Pediatria, Hospital Universitario Severo Ochoa, Leganes, Madrid, Espana.</t>
  </si>
  <si>
    <t>1695-9531</t>
  </si>
  <si>
    <t>Epidemiological and clinical characteristics of infants admitted to hospital due to human parechovirus infections: A prospective study in Spain</t>
  </si>
  <si>
    <t>Pediatric infectious disease journal</t>
  </si>
  <si>
    <t>Gomez, BG; Perez, MV; Rabes, TD; Santos, FJA; Baquero-Artigao, F</t>
  </si>
  <si>
    <t>Pyomyositis in a non-tropical area. 12 years of cased-based experience</t>
  </si>
  <si>
    <t>[Gonzalez Gomez, Beatriz; del Rosal Rabes, Teresa; Aracil Santos, Franciso Javier; Baquero-Artigao, Fernando] Hosp Infantil La Paz, Serv Pediat Hosp Enfermedades Infecciosas &amp; Trop, Madrid, Spain; [Vargas Perez, Manuel] Hosp Poniente, Serv Pediat, El Ejido, Almeria, Spain</t>
  </si>
  <si>
    <t>Gomez, BG (reprint author), Hosp Infantil La Paz, Serv Pediat Hosp Enfermedades Infecciosas &amp; Trop, Madrid, Spain.</t>
  </si>
  <si>
    <t>Goycochea-Valdivia, WA; Moreno-Ramos, F; Pano-Pardo, JR; Aracil-Santos, FJ; Baquero-Artigao, F; del Rosal-Rabes, T; Mellado-Pena, MJ; Escosa-Garcia, L</t>
  </si>
  <si>
    <t>Identifying priorities to improve.paediatric in-hospital antimicrobial use by cross-sectional evaluation of prevalence and appropriateness of prescription</t>
  </si>
  <si>
    <t>[Alfredo Goycochea-Valdivia, Walter; Javier Aracil-Santos, Francisco; Baquero-Artigao, Fernando; del Rosal-Rabes, Teresa; Jose Mellado-Pena, Maria; Escosa-Garcia, Luis] Hosp Univ La Paz, Dept Enfermedades Infecciosas Pediat, Madrid, Spain; [Moreno-Ramos, Francisco] Hosp Univ La Paz, Dept Farm, Madrid, Spain; [Ramon Pano-Pardo, Jose] Hosp Univ La Paz, Dept Enfermedades Infecciosas Microbiol Clin, Madrid, Spain; [Ramon Pano-Pardo, Jose] Hosp Clin Univ Lozano Blesa IIS Aragon, Div Enfermedades Infecciosas, Zaragoza, Spain; [Escosa-Garcia, Luis] Hosp Univ La Paz, Pediat Programa Optimizac Uso Antibioticos, Unidad Pediat Cuidados Intensivos, Madrid, Spain</t>
  </si>
  <si>
    <t>Goycochea-Valdivia, WA (reprint author), Hosp Univ La Paz, Dept Enfermedades Infecciosas Pediat, Madrid, Spain.</t>
  </si>
  <si>
    <t>Duran, MJP; Sanz-Gadea, BM; Raves, TD; Pena, MJM; Baquero-Artigao, F</t>
  </si>
  <si>
    <t>Osteoarticular tuberculosis in paediatrics: A review of 20 years of cases in a tertiary hospital</t>
  </si>
  <si>
    <t>[Perez Duran, Maria Jose; Moreno Sanz-Gadea, Barbara] Hosp Univ La Paz, Madrid, Spain; [del Rosal Raves, Teresa; Mellado Pena, Maria Jose; Baquero-Artigao, Fernando] Hosp Univ La Paz, Serv Pediat Enfermedades Infecciosas &amp; Trop, Madrid, Spain</t>
  </si>
  <si>
    <t>Duran, MJP (reprint author), Hosp Univ La Paz, Madrid, Spain.</t>
  </si>
  <si>
    <t>Asmuth, DM; Thompson, CG; Chun, TW; Ma, ZM; Mann, S; Sainz, T; Serrano-Villar, S; Utay, NS; Garcia, JC; Troia-Cancio, P; Pollard, RB; Miller, CJ; Landay, A; Kashuba, AD</t>
  </si>
  <si>
    <t>Tissue Pharmacologic and Virologic Determinants of Duodenal and Rectal Gastrointestinal-Associated Lymphoid Tissue Immune Reconstitution in HIV-Infected Patients Initiating Antiretroviral Therapy</t>
  </si>
  <si>
    <t>[Asmuth, David M.; Mann, Surinder; Garcia, Juan Carlos; Troia-Cancio, Paolo; Pollard, Richard B.; Miller, Christopher J.] Univ Calif Davis, Med Ctr, Sacramento, CA 95817 USA; [Thompson, Corbin G.; Kashuba, Angela D.] Univ N Carolina, Eshelman Sch Pharm, Chapel Hill, NC USA; [Chun, Tae-Wook] NIAID, Lab Immunoregulat, NIH, 9000 Rockville Pike, Bethesda, MD 20892 USA; [Ma, Zhong-Min; Miller, Christopher J.] Calif Natl Primate Res Ctr, Davis, CA USA; [Sainz, Talia] Univ Hosp La Paz, La Paz, Mexico; [Sainz, Talia] IdiPAZ, La Paz, Mexico; [Serrano-Villar, Sergio] Univ Hosp Ramon y Cajal, Madrid, Spain; [Serrano-Villar, Sergio] IRYCIS, Madrid, Spain; [Utay, Netanya S.] Univ Texas Med Branch, Galveston, TX 77555 USA; [Landay, Alan] Rush Univ, Med Ctr, Chicago, IL 60612 USA</t>
  </si>
  <si>
    <t>Asmuth, DM (reprint author), Univ Calif Davis, Med Ctr, Div Infect Immunol Dis, Med, 4150 V St,PSSB G500, Sacramento, CA 95817 USA.</t>
  </si>
  <si>
    <t>Soriano-Arandes, A; Lopez-Hortelano, MG; Frick, MA; Tato, LP; Fumado, V; Navarro, ML; Sulleiro, E; Martin-Nalda, A; Mellado, MJ; Soler-Palacin, P</t>
  </si>
  <si>
    <t>Epidemiological and clinical data of children exposed to zika virus registered in Spanish database - how often is microcephaly?</t>
  </si>
  <si>
    <t>TROPICAL MEDICINE &amp; INTERNATIONAL HEALTH</t>
  </si>
  <si>
    <t>[Soriano-Arandes, A.; Frick, M. A.; Martin-Nalda, A.; Soler-Palacin, P.] Univ Hosp Vall dHebron, Vall dHebron Res Inst, Paediat Infect Dis &amp; Immunodeficiencies Unit, Barcelona, Spain; [Garcia Lopez-Hortelano, M.; Mellado, M. J.] Hosp Univ Infantil La Paz, Dept Infect Dis &amp; Trop Paediat, 2014 2016 CSUR Natl Reference Ctr Minist Hlth Imp, Madrid, Spain; [Prieto Tato, L.] Hosp Univ Getafe, Dept Paediat, Madrid, Spain; [Fumado, V.] Univ Hosp St Joan de Deu, Natl Referral Unit Trop Dis, Infect &amp; Imported Dis, Barcelona, Spain; [Navarro, M. L.] Univ Complutense, Hosp Univ Gregorio Maranon, Pediat Infect Dis Unit, Madrid, Spain; [Sulleiro, E.] Univ Hosp Vall dHebron, Vall dHebron Res Inst, Dept Microbiol, Barcelona, Spain</t>
  </si>
  <si>
    <t>1360-2276</t>
  </si>
  <si>
    <t>de Ory, SJ; Gonzalez-Tome, MI; Fortuny, C; Mellado, MJ; Soler-Palacin, P; Bustillo, M; Ramos, JT; Munoz-Fernandez, MA; Navarro, ML</t>
  </si>
  <si>
    <t>New diagnoses of human immunodeficiency virus infection in the Spanish pediatric HIV Cohort (CoRISpe) from 2004 to 2013</t>
  </si>
  <si>
    <t>[Jimenez de Ory, Santiago; Angeles Munoz-Fernandez, Maria] Hosp Gen Univ Gregorio Maranon, Inst Invest Sanitaria Gregorio Maranon, Lab InmunoBiol Mol, Secc Inmunol, Barcelona, Spain; [Jimenez de Ory, Santiago; Angeles Munoz-Fernandez, Maria] Spanish Human Immunodeficiency Virus Hosp, Maranon BioBank, Spanish HIV HGM BioBank, Barcelona, Spain; [Jimenez de Ory, Santiago; Angeles Munoz-Fernandez, Maria] BioMat &amp; Nanomed CIBER BBN, Networking Res Ctr Bioengn, Barcelona, Spain; [Isabel Gonzalez-Tome, Maria] Hosp Univ Doce Octubre, Inst Invest Hosp Octubre 12, Serv Infecciosas Pediat, Barcelona, Spain; [Fortuny, Claudia] Univ Barcelona, Hosp Sant Joan De Deu, Serv Pediat, Unidad Enfermedades Infecciosas, Barcelona, Spain; [Jose Mellado, Maria] Hosp Univ Infantil La Paz, Serv Pediat Hosp &amp; Enfermedacies Infecciosas &amp; Tr, Barcelona, Spain; [Jose Mellado, Maria] Hosp Carlos III, Barcelona, Spain; [Soler-Palacin, Pere] Univ Autonoma Barcelona, Inst Recerca Hebron, Hosp Univ Hebron, Unitat Patol Infecciosa &amp; Immunodefibiencies Pedi, Barcelona, Spain; [Bustillo, Matilde] Hosp Infantil Univ Miguel Servet, Unidad Infectol, Serv Pediat, Zaragoza, Spain; [Jimenez de Ory, Santiago; Tomas Ramos, Jose] Hosp Clin San Carlos, Serv Pediat, Madrid, Spain; [Luisa Navarro, Maria] Univ Complutense Madrid, Hosp Gen Univ Gregorio Maranon, Inst Invest Sanitaria Gregorio Maranon, Secc Enfermedades Infecciosas,Serv Pediat, Madrid, Spain</t>
  </si>
  <si>
    <t>Munoz-Fernandez, MA (reprint author), Hosp Gen Univ Gregorio Marahon, Spanish HIV HGM BioBank, Lab InmunoBiol Mol, Secc Inmunol, C Doctor Esquerdo 46, Madrid 28007, Spain.</t>
  </si>
  <si>
    <t>e7858</t>
  </si>
  <si>
    <t>Serrano-Villar, S; Vazquez-Castellanos, JF; Vallejo, A; Latorre, A; Sainz, T; Ferrando-Martinez, S; Rojo, D; Martinez-Botas, J; del Romero, J; Madrid, N; Leal, M; Mosele, JI; Motilva, MJ; Barbas, C; Ferrer, M; Moya, A; Moreno, S; Gosalbes, MJ; Estrada, V</t>
  </si>
  <si>
    <t>The effects of prebiotics on microbial dysbiosis, butyrate production and immunity in HIV-infected subjects</t>
  </si>
  <si>
    <t>MUCOSAL IMMUNOLOGY</t>
  </si>
  <si>
    <t>[Serrano-Villar, S.; Vallejo, A.; Madrid, N.; Moreno, S.] Univ Alcala IRYCIS, Dept Infect Dis, Hosp Univ Ramon y Cajal, Fac Med, Madrid, Spain; [Vazquez-Castellanos, J. F.; Latorre, A.; Moya, A.; Gosalbes, M. J.] Univ Valencia, Unidad Mixta Invest Genom &amp; Salud, Fdn Fomento Invest Sanitaria &amp; Biomed Comunidad V, Valencia, Spain; [Vazquez-Castellanos, J. F.; Latorre, A.; Moya, A.; Gosalbes, M. J.] Univ Valencia, Inst Cavanilles Biodiversidad &amp; Biol Evolut, Valencia, Spain; [Vazquez-Castellanos, J. F.; Latorre, A.; Moya, A.; Gosalbes, M. J.] CIBERESP, Madrid, Spain; [Sainz, T.] Univ Hosp La Paz, Dept Pediat Infect Dis, Madrid, Spain; [Sainz, T.] La Paz Res Inst, Madrid, Spain; [Ferrando-Martinez, S.; Leal, M.] Univ Hosp Virgen del Rocio, Dept Infect Dis, Lab Immunovirol, Biomed Inst Seville IBIS, Seville, Spain; [Rojo, D.; Barbas, C.] CEUSan Pablo Univ, Fac Farm, Ctr Metabol &amp; Bioanal CEMBIO, Madrid, Spain; [Martinez-Botas, J.] Univ Hosp Ramon y Cajal IRYCIS, Dept Biochem, Madrid, Spain; [Martinez-Botas, J.] CIBER Obes &amp; Nutr Pathophysiol CIBEROBN, Madrid, Spain; [del Romero, J.] Ctr Sandoval, Madrid, Spain; [Mosele, J. I.; Motilva, M. J.] Univ Lleida, Food Technol Dept, Agrotecnio Ctr, Lleida, Spain; [Ferrer, M.] CSIC, Inst Catalysis, Madrid, Spain; [Estrada, V.] Univ Hosp Clin San Carlos, Dept Internal Med, HIV Unit, Madrid, Spain</t>
  </si>
  <si>
    <t>Serrano-Villar, S (reprint author), Univ Alcala IRYCIS, Dept Infect Dis, Hosp Univ Ramon y Cajal, Fac Med, Madrid, Spain.; Gosalbes, MJ (reprint author), Univ Valencia, Unidad Mixta Invest Genom &amp; Salud, Fdn Fomento Invest Sanitaria &amp; Biomed Comunidad V, Valencia, Spain.; Gosalbes, MJ (reprint author), Univ Valencia, Inst Cavanilles Biodiversidad &amp; Biol Evolut, Valencia, Spain.; Gosalbes, MJ (reprint author), CIBERESP, Madrid, Spain.</t>
  </si>
  <si>
    <t>1933-0219</t>
  </si>
  <si>
    <t>Prieto, LM; McPhee, CF; Rojas, P; Mazariegos, D; Munoz, E; Mellado, MJ; Holguin, A; Navarro, ML; Gonzalez-Tome, M; Ramos, JT</t>
  </si>
  <si>
    <t>Pregnancy outcomes in perinatally HIV-infected young women in Madrid, Spain: 2000-2015</t>
  </si>
  <si>
    <t>[Prieto, Luis M.] Hosp Univ Getafe, Paediat Dept, Madrid, Spain; [Fernandez McPhee, Carolina; Luisa Navarro, Maria] Hosp Gen Univ Gregorio Maranon, Paediat Dept, Infect Dis Unit, Madrid, Spain; [Rojas, Patricia; Holguin, Africa] Hosp Ramon &amp; Cajal IRYCIS, HIV Mol Epidemiol Lab 1, Microbiol &amp; Parasitol Dept, Madrid, Spain; [Rojas, Patricia; Holguin, Africa] CIBER ESP, Madrid, Spain; [Mazariegos, Diana; Tomas Ramos, Jose] Hosp Clin Univ San Carlos, Paediat Dept, Madrid, Spain; [Munoz, Eloy] Hosp Univ 12 Octubre, Obstet &amp; Ginecol Dept, Madrid, Spain; [Jose Mellado, Maria] Hosp Univ La Paz, Paediat Dept, Trop &amp; Infect Dis Unit, Madrid, Spain; [Isabel Gonzalez-Tome, Maria] Hosp Univ 12 Octubre, Paediat Dept, Infect Dis Unit, Madrid, Spain</t>
  </si>
  <si>
    <t>Prieto, LM (reprint author), Hosp Univ Getafe, Paediat Dept, Madrid, Spain.</t>
  </si>
  <si>
    <t>e0183558</t>
  </si>
  <si>
    <t>Ruiz-Contreras, J; Picazo, J; Casado-Flores, J; Baquero-Artigao, F; Hernandez-Sampelayo, T; Otheo, E; Mendez, C; del Amo, M; Balseiro, C</t>
  </si>
  <si>
    <t>Impact of 1.3-valent pneumococcal conjugate vaccine on pneumococcal meningitis in children</t>
  </si>
  <si>
    <t>VACCINE</t>
  </si>
  <si>
    <t>[Ruiz-Contreras, Jesus; Picazo, Juan; Hernandez-Sampelayo, Teresa] Univ Complutense, Fac Med, Pza Raman Cajal S-N,Ciudad Univ, E-28040 Madrid, Spain; [Ruiz-Contreras, Jesus] Hosp Univ 12 Octubre, Paediat Dept, Carretera Cordoba S-N, Madrid 28041, Spain; [Casado-Flores, Juan] Hosp Infantil Univ Nino Jesus, Paediat Intens Care Unit, Avda Menendez Pelayo 65, Madrid 28009, Spain; [Casado-Flores, Juan; Baquero-Artigao, Fernando] Univ Autonoma, Fac Med, C Arzobispo Morcillo 4, Madrid 28029, Spain; [Baquero-Artigao, Fernando] Hosp La Paz, Paediat Dept, Paseo Castellana 261, Madrid, Spain; [Hernandez-Sampelayo, Teresa] Hosp Gen Univ Gregorio Maranon, Paediat Dept, C Dr Esquerdo 46, Madrid 28007, Spain; [Otheo, Enrique] Hosp Univ Ramon &amp; Cajal, Paediat Dept, Cra Colmenar Viejo,Km 9-1, Madrid 28034, Spain; [Mendez, Cristina; del Amo, Maria; Balseiro, Cesar] Pfizer Spain, Med Dept, Madrid, Spain</t>
  </si>
  <si>
    <t>Ruiz-Contreras, J (reprint author), Hosp Univ 12 Octubre, Paediat Dept, Carretera Cordoba S-N, Madrid 28041, Spain.</t>
  </si>
  <si>
    <t>0264-410X</t>
  </si>
  <si>
    <t>AUG 16</t>
  </si>
  <si>
    <t>Tagarro, A; Otheo, E; Baquero-Artigao, F; Navarro, ML; Velasco, R; Ruiz, M; Penin, M; Moreno, D; Rojo, P; Madero, R</t>
  </si>
  <si>
    <t>Dexamethasone for Parapneumonic Pleural Effusion: A Randomized, Double-Blind, Clinical Trial</t>
  </si>
  <si>
    <t>JOURNAL OF PEDIATRICS</t>
  </si>
  <si>
    <t>[Tagarro, Alfredo] Univ Hosp Infanta Sofia, Dept Pediat, San Sebastion Reyes, Spain; [Tagarro, Alfredo] Univ Europea, Biomed Sch, Madrid, Spain; [Otheo, Enrique] Univ Hosp Ramon &amp; Cajal, Dept Pediat, Madrid, Spain; [Otheo, Enrique] Univ Alcala De Henares, Med Sch, Madrid, Spain; [Baquero-Artigao, Fernando] Univ Hosp La Paz, Pediat Trop &amp; Infect Dis Dept, Madrid, Spain; [Navarro, Maria-Luisa] Univ Hosp Gregorio Maranon, Pediat Infect Dis Unit, Madrid, Spain; [Velasco, Rosa] Toledo Univ Hosp, Dept Pediat, Toledo, Castilla La Man, Spain; [Ruiz, Marta] Getafe Univ Hosp, Dept Pediat, Getafe, Spain; [Penin, Maria] Univ Hosp Principe Asturias, Dept Pediat, Madrid, Spain; [Moreno, David] Univ Hosp Carlos Haya, Dept Pediat, Malaga, Andalucia, Spain; [Rojo, Pablo] Univ Hosp 12 Octubre, Pediat Infect Dis Unit, Madrid, Spain; [Madero, Rosario] Univ Hosp La Paz, Biostat Unit, Madrid, Spain</t>
  </si>
  <si>
    <t>Tagarro, A (reprint author), Hosp Univ Infanta Sofia, Dept Pediat, Ave Europa 34, Madrid 28702, Spain.</t>
  </si>
  <si>
    <t>0022-3476</t>
  </si>
  <si>
    <t>Jimenez, B; Sainz, T; Diaz, L; Mellado, MJ; Navarro, ML; Rojo, P; Gonzalez-Tome, MI; Prieto, L; Martinez, J; de Jose, MI; Ramos, JT; Munoz-Fernandez, MA</t>
  </si>
  <si>
    <t>Low Bone Mineral Density in Vertically HIV-infected Children and Adolescents</t>
  </si>
  <si>
    <t>[Jimenez, Beatriz; Tomas Ramos, Jose] Hlth Res Inst San Carlos IdISSC, Dept Pediat, Madrid, Spain; [Jimenez, Beatriz; Tomas Ramos, Jose] Hosp Univ Clin San Carlos, Fac Med, Madrid, Spain; [Jimenez, Beatriz; Diaz, Laura; Angeles Munoz-Fernandez, Maria] Hosp Gen Univ Gregorio Maranon, Dept Immunol, Lab InmunoBiol Mol, Madrid, Spain; [Jimenez, Beatriz; Diaz, Laura; Angeles Munoz-Fernandez, Maria] Hlth Res Inst Gregorio Maranon, Spanish HIV HGM BioBank, Madrid 6, Spain; [Jimenez, Beatriz; Diaz, Laura; Angeles Munoz-Fernandez, Maria] Networking Res Ctr Bioengn Biomat &amp; Nanomed CIBER, Madrid, Spain; [Sainz, Talia; Diaz, Laura; Isabel de Jose, Maria] Hosp Univ La Paz, Dept Pediat Infect &amp; Trop Dis, Madrid, Spain; [Sainz, Talia; Diaz, Laura; Isabel de Jose, Maria] IdiPaz, Madrid, Spain; [Luisa Navarro, Maria] Hosp Gen Univ Gregorio Maranon, Dept Pediat, Pediat Infect Dis Unit, Madrid, Spain; [Rojo, Pablo; Isabel Gonzalez-Tome, Maria] Hosp Univ 12 Octubre, Pediat Infect Dis &amp; Immunodeficiencies Unit, Madrid, Spain; [Prieto, Luis] Hosp Univ Getafe, Dept Pediat, Getafe, Spain; [Martinez, Jorge] Hosp Univ Nino Jesus, Dept Pediat, Madrid, Spain</t>
  </si>
  <si>
    <t>Munoz-Fernandez, MA (reprint author), Hosp Gen Univ Gregorio Maranon, Lab InmunoBiol Mol, C Dr Esquerdo,46, Madrid 28007, Spain.</t>
  </si>
  <si>
    <t>Rabes, TD (reprint author), Hosp Univ La Paz, Hosp Univ Paz, Serv Pediat Hospitalaria Enfermedades Infecciosas, Madrid, Spain.</t>
  </si>
  <si>
    <t>Rabes, TD (reprint author), Hosp Univ La Paz, Serv Pediat Hosp Enfermedades Infecciosas &amp; Trop, Madrid, Spain.</t>
  </si>
  <si>
    <t>Serrano-Villar, S; Vasquez-Dominguez, E; Perez-Molina, JA; Sainz, T; de Benito, A; Latorre, A; Moya, A; Gosalbes, MJ; Moreno, S</t>
  </si>
  <si>
    <t>HIV, HPV, and microbiota: partners in crime?</t>
  </si>
  <si>
    <t>[Serrano-Villar, Sergio; Antonio Perez-Molina, Jose; Moreno, Santiago] Univ Alcala IRYCIS, Fac Med, Hosp Univ Ramon y Cajal, Dept Infect Dis, Madrid, Spain; [Vasquez-Dominguez, Emilia; Latorre, Amparo; Moya, Andres; Jose Gosalbes, Maria] Univ Valencia, Unidad Mixta Invest Genom &amp; Salud, Fdn Fomento Invest Sanitaria &amp; Biomed Comunidad V, Valencia, Spain; [Vasquez-Dominguez, Emilia; Latorre, Amparo; Moya, Andres; Jose Gosalbes, Maria] Univ Valencia, Inst Cavanilles Biodiversidad &amp; Biol Evolut, Valencia, Spain; [Sainz, Talia] Hosp Univ La Paz IdiPAZ, Dept Pediat Infect Dis, Madrid, Spain; [de Benito, Amparo] Hosp Univ Ramon y Cajal, Dept Pathol, Madrid, Spain; [Latorre, Amparo; Moya, Andres; Jose Gosalbes, Maria] CIBER ESP, Madrid, Spain</t>
  </si>
  <si>
    <t>Serrano-Villar, S (reprint author), Univ Alcala IRYCIS, Fac Med, Hosp Univ Ramon y Cajal, Madrid, Spain.</t>
  </si>
  <si>
    <t>Picazo, J; Ruiz-Contreras, J; Casado-Flores, J; Negreira, S; Baquero, F; Hernandez-Sampelayo, T; Otheo, E; Mendez, C</t>
  </si>
  <si>
    <t>Effect of the different 13-valent pneumococcal conjugate vaccination uptakes on the invasive pneumococcal disease in children: Analysis of a hospital-based and population-based surveillance study in Madrid, Spain, 2007-2015</t>
  </si>
  <si>
    <t>[Picazo, Juan] Univ Complutense, Sch Med, Dept Med, Madrid, Spain; [Ruiz-Contreras, Jesus; Negreira, Sagrario] Hosp Univ 12 Octubre, Dept Pediat, Madrid, Spain; [Ruiz-Contreras, Jesus; Negreira, Sagrario; Hernandez-Sampelayo, Teresa] Univ Complutense, Sch Med, Dept Pediat, Madrid, Spain; [Casado-Flores, Juan] Hosp Univ Infantil Nino Jesus, Pediat ICU, Madrid, Spain; [Casado-Flores, Juan; Baquero, Fernando] Univ Autonoma Madrid, Sch Med, Dept Pediat, Madrid, Spain; [Baquero, Fernando] Hosp Univ La Paz, Dept Pediat, Madrid, Spain; [Hernandez-Sampelayo, Teresa] Hosp Gen Univ Gregorio Maranon, Dept Pediat, Madrid, Spain; [Hernandez-Sampelayo, Teresa] CIBERES, CIBER Resp Dis, Madrid, Spain; [Otheo, Enrique] Hosp Univ Ramoon y Cajal, Dept Pediat, Madrid, Spain; [Mendez, Cristina] Pfizer SLU, Dept Med, Madrid, Spain</t>
  </si>
  <si>
    <t>Picazo, J (reprint author), Univ Complutense, Sch Med, Dept Med, Madrid, Spain.</t>
  </si>
  <si>
    <t>e0172222</t>
  </si>
  <si>
    <t>Perez, RP; Sainz-Costa, T; Mellado-Pena, MJ</t>
  </si>
  <si>
    <t>It May Be Too Early to Try to Prove the Effect of Deworming on Tuberculin Reactivity</t>
  </si>
  <si>
    <t>[Pineiro Perez, Roi] Villalba Gen Hosp, Dept Pediat, Madrid, Spain; [Sainz-Costa, Talia; Jose Mellado-Pena, Maria] Univ Hosp La Paz, Dept Pediat Infect Dis, Madrid, Spain</t>
  </si>
  <si>
    <t>Perez, RP (reprint author), Villalba Gen Hosp, Dept Pediat, Madrid, Spain.</t>
  </si>
  <si>
    <t>Sainz, T; Navarro, ML</t>
  </si>
  <si>
    <t>HIV-Infected Youths: Transition in Spain Compared to the Netherlands</t>
  </si>
  <si>
    <t>[Sainz, Talia] Hosp Univ La Paz, IdiPAZ, Dept Pediat, Infect &amp; Trop Dis Unit, Madrid, Spain; [Sainz, Talia; Navarro, Mana L.] Spanish Cohort HIV Infected Children CoRISpe, Madrid, Spain; [Navarro, Mana L.] Hosp Gen Univ Gregorio Maranon, Dept Pediat, Infect Dis Unit, Madrid, Spain</t>
  </si>
  <si>
    <t>Sainz, T (reprint author), Hosp Univ Infantil La Paz, Serv Pediat Hosp Enfermedades Infecciosas &amp; Trop, Paseo Castellana 261, Madrid 28046, Spain.</t>
  </si>
  <si>
    <t>Thorne, C; Turkova, A; Indolfi, G; Venturini, E; Giaquinto, C; Goetghebuer, T; Hainaut, M; Van der Kelen, E; Konigs, C; Mantzsch, K; Baumann, U; de Martino, M; Galli, L; Giacomet, V; Nicolini, LA; Del Puente, F; Gabiano, C; Guarino, A; Martinazzi, S; Miniaci, A; Dobsz, S; Marczynska, M; Ene, L; Duiculescu, D; Miloenko, M; Dodonov, K; Latysheva, I; Voronin, E; Rojo, P; Ramos, JT; Navarro, M; de Ory, SJ; Sainz, T; Mellado, MJ; Garcia, M; Perez, C; Moreno, D; Nunez, E; Gracia, M; Terol, P; Neth, O; Falcon, L; Otero, C; Rincon, E; Lopez, C; Santos, JL; Couceiro, J; Noguera-Julian, A; Fortuny, C; Soler-Palacin, P; Espiau, M; Mur, A; Coll, MT; Valmanya, MT; Mayol, L; Mendez, MJ; Rodrigo, C; Escribano, J; Rius, N; Rovira, N; Calavia, O; Garcia, L; Pineda, V; Soriano-Arandes, A; Rudin, C; Duppenthaler, A; Judd, A; Malyuta, R; Volokha, A; Raus, I; Kaleeva, T; Baryshnikova, Y; Soloha, S; Bashkatova, N; Glutshenko, O; Ruban, Z; Primak, N; Kiseleva, G</t>
  </si>
  <si>
    <t>Coinfection with HIV and hepatitis C virus in 229 children and young adults living in Europe</t>
  </si>
  <si>
    <t>[Thorne, Claire] UCL, Inst Child Hlth, London, England; [Turkova, Anna] UCL, MRC Clin Trials Unit, London, England; [Indolfi, Giuseppe; Venturini, Elisabetta] Meyer Childrens Univ Hosp Florence, Florence, Italy; [Giaquinto, Carlo] Univ Padua, I-35100 Padua, Italy; [Giacomet, Vania] Univ Milan, Luigi Sacco Hosp, I-20122 Milan, Italy; [Nicolini, Laura Ambra; Del Puente, Filippo] Univ Genoa, IRCCS AOU San Martino IST, I-16126 Genoa, Italy; [Miloenko, Milana; Dodonov, Konstantin; Latysheva, Inga; Voronin, Evgeny] RHID, St Petersburg, Russia; [Rojo, Pablo] Univ Complutense, Hosp 12 Octubre, Madrid, Spain; [Tomas Ramos, Jose] Hosp Clin Barcelona, Barcelona, Spain; [Navarro, Marisa; Jimenez de Ory, Santiago; Sainz, Talia] Gregorio Maranon Hosp, Madrid, Spain; [Mellado, Maria J.; Garcia, Miluca; Otero, Carmen; Rincon, Elena] Hosp La Paz, Madrid, Spain; [Perez, Carlos] Hosp Cabuenes, Gijon, Asturias, Spain; [Moreno, David; Nunez, Esmeralda] Hosp Carlos Haya, Malaga, Spain; [Gracia, Mercedes] Hosp Clin Zaragoza, Zaragoza, Spain; [Terol, Pedro] Hosp Virgen Macarena, Seville, Spain; [Neth, Olaf; Falcon, Lola] Hosp Virgen Rocio, Seville, Spain; [Lopez, Carmen] Hosp Castellon, Castellon de La Plana, Spain; [Luis Santos, Juan] Hosp Virgen Nieves, Granada, Spain; [Couceiro, Jose] Hosp Pontevedra, Pontevedra, Spain; [Noguera-Julian, Antoni] Univ Barcelona, Hosp St Joan Deu, E-08007 Barcelona, Spain; [Judd, Ali] UCL, MRC Clin Trials Unit, London WC1E 6BT, England; [Malyuta, Ruslan] PPAI, Odessa, Ukraine; [Volokha, Alla] Shupyk Natl Med Acad Postgrad Educ, Kiev, Ukraine; [Raus, Irina] Kiev City Ctr HIV AIDS, Kiev, Ukraine; [Kaleeva, T.; Baryshnikova, Y.] Odessa Reg Ctr HIV AIDS, Odessa, Ukraine; [Soloha, Svetlana] Donetsk Reg Ctr HIV AIDS, Donetsk, Ukraine; [Bashkatova, N.] Mariupol AIDS Ctr, Mariupol, Ukraine; [Glutshenko, O.; Ruban, Z.] Mykolaiv Reg Ctr HIV AIDS, Mykolaiv, Ukraine; [Primak, Natalia] Kryvyi Rih City Ctr HIV AIDS, Kryvyi Rih, Ukraine; [Kiseleva, Galina] Simferopol Ctr HIV AIDS, Simferopol, Ukraine; [de Martino, Maurizio; Galli, Luisa] Meyer Childrens Univ Hosp Florence, Florence, Italy</t>
  </si>
  <si>
    <t>Thorne, C (reprint author), UCL, Inst Child Hlth, Populat Policy &amp; Practice Programme, 30 Guilford St, London WC1N 1EH, England.</t>
  </si>
  <si>
    <t>JAN 2</t>
  </si>
  <si>
    <t>Baquero-Artigao, F</t>
  </si>
  <si>
    <t>Update on congenital and neonatal herpes infections: infection due to cytomegalovirus and herpes simplex</t>
  </si>
  <si>
    <t>[Baquero-Artigao, Fernando] Hosp Univ Materno Infantil La Paz, Unidad Enfermedades Infecc, Paseo Castellana 261, E-28046 Madrid, Spain</t>
  </si>
  <si>
    <t>Baquero-Artigao, F (reprint author), Hosp Univ Materno Infantil La Paz, Unidad Enfermedades Infecc, Paseo Castellana 261, E-28046 Madrid, Spain.</t>
  </si>
  <si>
    <t>S29</t>
  </si>
  <si>
    <t>S33</t>
  </si>
  <si>
    <t>Prevention and treatment of fetal cytomegalovirus infection with cytomegalovirus hyperimmune globulin: a multicenter study in Madrid.</t>
  </si>
  <si>
    <t>Blazquez-Gamero, Daniel; Galindo Izquierdo, Alberto; Del Rosal, Teresa; Baquero-Artigao, Fernando; Izquierdo Mendez, Nuria; Soriano-Ramos, Maria; Rojo Conejo, Pablo; Gonzalez-Tome, Maria Isabel; Garcia-Burguillo, Antonio; Perez Perez, Noelia; Sanchez, Virginia; Ramos-Amador, Jose Tomas; De la Calle, Maria</t>
  </si>
  <si>
    <t>2017 Oct 26 (Epub 2017 Oct 26)</t>
  </si>
  <si>
    <t>a Pediatric Infectious Disease Unit, Hospital Universitario 12 de Octubre, Universidad Complutense, Instituto de Investigacion Hospital 12 de Octubre (imas12), RITIP , Madrid , Spain.</t>
  </si>
  <si>
    <t>1476-4954</t>
  </si>
  <si>
    <t>Mellado Pena, Maria Jose; Santiago Garcia, Begona; Baquero-Artigao, Fernando; Moreno Perez, David; Pineiro Perez, Roi; Mendez Echevarria, Ana; Ramos Amador, Jose Tomas; Gomez-Pastrana Duran, David; Noguera Julian, Antoni</t>
  </si>
  <si>
    <t>2017 Jul 18 (Epub 2017 Jul 18)</t>
  </si>
  <si>
    <t>Red Espanola de Estudio de la Tuberculosis Pediatrica (pTBred), Espana; Sociedad Espanola de Infectologia Pediatrica (SEIP), Espana; Red Espanola de Investigacion Traslacional en Infectologia Pediatrica (RITIP), Espana; European Network of Excellence for Paediatric Clinical Research (TEDDY), Espana. Electronic address: mariajose.mellado@salud.madrid.org.</t>
  </si>
  <si>
    <t>Successful treatment of intrauterine cytomegalovirus infection with an intraventricular cyst in a dichorionic diamniotic twin gestation using cytomegalovirus immunoglobulin.</t>
  </si>
  <si>
    <t>De la Calle, M; Baquero, F; Rodriguez, R; Gonzalez, M; Fernandez, A; Omenaca, F; Bartha, J L</t>
  </si>
  <si>
    <t>a Department of Obstetrics and Gynaecology, Maternal-Fetal Medicine Unit , La Paz University Hospital , Madrid , Spain.</t>
  </si>
  <si>
    <t>Climent Alcala, Francisco Jose; Garcia Fernandez de Villalta, Marta; Escosa Garcia, Luis; Rodriguez Alonso, Aroa; Albajara Velasco, Luis Adolfo</t>
  </si>
  <si>
    <t>2017 May 09 (Epub 2017 May 09)</t>
  </si>
  <si>
    <t>Unidad de Patologia Compleja, Servicio de Pediatria, Hospital La Paz, Madrid, Espana. Electronic address: Franciscojose.climent@salud.madrid.org.</t>
  </si>
  <si>
    <t>Correction: Effects of Combined CCR5/Integrase Inhibitors-Based Regimen on Mucosal Immunity in HIV-Infected Patients Naive to Antiretroviral Therapy: A Pilot Randomized Trial.</t>
  </si>
  <si>
    <t>Serrano-Villar, Sergio; Sainz, Talia; Ma, Zhong-Min; Utay, Netanya S; Wook-Chun, Tae; Mann, Surinder; Kashuba, Angela D; Siewe, Basile; Albanese, Anthony; Troia-Cancio, Paolo; Sinclair, Elizabeth; Somasunderam, Anoma; Yotter, Tammy; Deeks, Steven G; Landay, Alan; Pollard, Richard B; Miller, Christopher J; Moreno, Santiago; Asmuth, David M</t>
  </si>
  <si>
    <t>PLoS pathogens</t>
  </si>
  <si>
    <t>e1006368</t>
  </si>
  <si>
    <t>2017 May</t>
  </si>
  <si>
    <t>Baquero-Artigao, Fernando; Michavila, Antonio; Suarez-Rodriguez, Angeles; Hernandez, Anselmo; Martinez-Campos, Leticia; Calvo, Cristina</t>
  </si>
  <si>
    <t>99.e1-99.e9</t>
  </si>
  <si>
    <t>2017 Feb (Epub 2016 Jul 15)</t>
  </si>
  <si>
    <t>Sociedad Espanola de Infectologia Pediatrica.</t>
  </si>
  <si>
    <t xml:space="preserve"> journal of maternal-fetal &amp; neonatal medicine</t>
  </si>
  <si>
    <t>Anales de pediatria</t>
  </si>
  <si>
    <t>journal of maternal-fetal &amp; neonatal medicine</t>
  </si>
  <si>
    <t xml:space="preserve">Anales de pediatria </t>
  </si>
  <si>
    <t>Children's medically complex diseases unit. A model required in all our hospitals].</t>
  </si>
  <si>
    <t>Tuberculosis treatment for children: An update].</t>
  </si>
  <si>
    <t>Spanish Society of Pediatric Infectious Diseases, Spanish Society of Paediatric Clinical Immunology and Allergy, Spanish Association of Paediatric Primary Care, and the Spanish Society of Extra-hospital Paediatrics and Primary Health Care consensus document on antibiotic treatment in penicillin or amoxicillin allergy].</t>
  </si>
  <si>
    <t>Chamorro-Vina, C; Valentin, J; Fernandez, L; Gonzalez-Vicent, M; Perez-Ruiz, M; Lucia, A; Culos-Reed, SN; Diaz, MA; Perez-Martinez, A</t>
  </si>
  <si>
    <t>Influence of a Moderate-Intensity Exercise Program on Early NK Cell Immune Recovery in Pediatric Patients After Reduced-Intensity Hematopoietic Stem Cell Transplantation</t>
  </si>
  <si>
    <t>INTEGRATIVE CANCER THERAPIES</t>
  </si>
  <si>
    <t>[Chamorro-Vina, Carolina; Culos-Reed, S. Nicole] Univ Calgary, Fac Kinesiol, Calgary, AB, Canada; [Valentin, Jaime] IdiPAZ, Innate Immune Res Grp, Madrid, Spain; [Fernandez, Lucia] Canc Res Natl Ctr, Madrid, Spain; [Gonzalez-Vicent, Marta; Angel Diaz, Miguel] Hosp Univ Nino Jesus, Madrid, Spain; [Perez-Ruiz, Margarita; Lucia, Alejandro] Univ Europea Madrid, Madrid, Spain; [Culos-Reed, S. Nicole] Fac Med, Dept Oncol, Calgary, AB, Canada; [Culos-Reed, S. Nicole; Angel Diaz, Miguel] Hosp Infantil Univ La Paz, Madrid, Spain; [Culos-Reed, S. Nicole] Tom Baker Canc Clin, Dept Psychosocial Resources, Calgary, AB, Canada</t>
  </si>
  <si>
    <t>Perez-Martinez, A (reprint author), Hosp Infantil Univ La Paz, Serv Hematooncol Pediat, Paseo Castellana 261, Madrid 28046, Spain.</t>
  </si>
  <si>
    <t>1534-7354</t>
  </si>
  <si>
    <t>Fiuza-Luces, C; Padilla, JR; Valentin, J; Santana-Sosa, E; Santos-Lozano, A; Sanchis-Gomar, F; Pareja-Galeano, H; Morales, JS; Fleck, SJ; Perez, M; Lassaletta, A; Soares-Miranda, L; Perez-Martinez, A; Lucia, A</t>
  </si>
  <si>
    <t>Effects of Exercise on the Immune Function of Pediatric Patients With Solid Tumors Insights From the PAPEC Randomized Trial</t>
  </si>
  <si>
    <t>[Fiuza-Luces, Carmen; Santana-Sosa, Elena; Santos-Lozano, Alejandro; Sanchis-Gomar, Fabian; Pareja-Galeano, Helios; Lucia, Alejandro] Hosp 12 Octubre I 12, Res Inst, Madrid, Spain; [Fiuza-Luces, Carmen] Spanish Network Biomed Res Rare Dis CIBERER, U723, Valencia, Spain; [Padilla, Julio R.; Santana-Sosa, Elena; Pareja-Galeano, Helios; Morales, Javier S.; Perez, Margarita; Lucia, Alejandro] European Univ, Madrid 28670, Spain; [Valentin, Jaime] IdiPAZ, Innate Immune Res Grp, Madrid, Spain; [Santos-Lozano, Alejandro] European Univ Miguel Cervantes, I HeALTH Dept Hlth Sci, Valladolid, Spain; [Sanchis-Gomar, Fabian] Univ Valencia, Fac Med, Dept Physiol, Valencia, Spain; [Sanchis-Gomar, Fabian] Fdn Invest Hosp Clin Univ INCLIVA, Valencia, Spain; [Fleck, Steven J.] Andrews Res &amp; Educ Fdn, Gulf Breeze, FL USA; [Lassaletta, Alvaro] Childrens Hosp Nino Jesus, Dept Hematol Oncol &amp; Stem Cell Transplantat, Madrid, Spain; [Soares-Miranda, Luisa] Univ Porto, Fac Sport, Res Ctr Phys Act Hlth &amp; Leisure, Oporto, Portugal; [Perez-Martinez, Antonio] Univ Hosp La Paz, Dept Pediat Hematooncol &amp; Stem Cell Transplantat, Madrid, Spain</t>
  </si>
  <si>
    <t>Lucia, A (reprint author), European Univ, Madrid 28670, Spain.</t>
  </si>
  <si>
    <t>Fernandez, L; Metais, JY; Escudero, A; Vela, M; Valentin, J; Vallcorba, I; Leivas, A; Torres, J; Valeri, A; Patino-Garcia, A; Martinez, J; Leung, W; Perez-Martinez, A</t>
  </si>
  <si>
    <t>Memory T Cells Expressing an NKG2D-CAR Efficiently Target Osteosarcoma Cells</t>
  </si>
  <si>
    <t>[Fernandez, Lucia; Leivas, Alejandra; Martinez, Joaquin] Spanish Natl Canc Res Ctr CNIO, Dept Clin Res, Haematol Malignancies H12O, Madrid, Spain; [Fernandez, Lucia; Escudero, Adela; Vela, Maria; Valentin, Jaime; Perez-Martinez, Antonio] Hosp Univ La Paz, IdiPAZ, Translat Res Pediat Oncol Hematopoiet Transplanta, Madrid, Spain; [Metais, Jean-Yves] St Jude Childrens Res Hosp, Haematol Dept, Memphis, TN USA; [Escudero, Adela; Vallcorba, Isabel] Hosp Univ La Paz, Inst Genet Med &amp; Mol INGEMM, Paediat Oncol Dept, Madrid, Spain; [Leivas, Alejandra; Valeri, Antonio; Martinez, Joaquin] Hosp Univ 12 Octubre, Haematol Dept, Madrid, Spain; [Torres, Juan] Hosp Univ La Paz, Dept Clin Immunol, Madrid, Spain; [Torres, Juan] Hosp Univ La Paz, IdiPAZ, Physiopathol Lymphocytes Immunodeficiencies Grp, Madrid, Spain; [Patino-Garcia, Ana] Univ Navarra, Paediat Lab, Pamplona, Spain; [Leung, Wing] Miltenyi Biotec, Clin Dev, Cambridge, MA USA; [Perez-Martinez, Antonio] Hosp Univ La Paz, Paediat Hematooncol, Madrid, Spain</t>
  </si>
  <si>
    <t>Perez-Martinez, A (reprint author), Hosp Univ La Paz, Paseo Castellana 261, Madrid 28046, Spain.</t>
  </si>
  <si>
    <t>Salas, PC; Lapunzina, P; Perez-Martinez, A</t>
  </si>
  <si>
    <t>Genetic predisposition to childhood cancer</t>
  </si>
  <si>
    <t>[Carrasco Salas, Pilar; Perez-Martinez, Antonio] Hosp Univ La Paz, Inst Genet Med &amp; Mol INGEMM, Lab Oncohematol Pediat Mol, Madrid, Spain; [Lapunzina, Pablo; Perez-Martinez, Antonio] Hosp Infantil Univ La Paz, Serv Hematooncol Pediat, Madrid, Spain</t>
  </si>
  <si>
    <t>Perez-Martinez, A (reprint author), Hosp Univ La Paz, Inst Genet Med &amp; Mol INGEMM, Lab Oncohematol Pediat Mol, Madrid, Spain.; Perez-Martinez, A (reprint author), Hosp Infantil Univ La Paz, Serv Hematooncol Pediat, Madrid, Spain.</t>
  </si>
  <si>
    <t>Fernandez, L; Metais, JY; Valentin, J; Escudero, A; Vela, M; Leivas, A; Martinez, J; Leung, W; Perez-Martinez, A</t>
  </si>
  <si>
    <t>CD45RA-MEMORY T CELLS EXPRESSING AN NKG2D-CAR TARGET PEDIATRIC ACUTE LEUKEMIA</t>
  </si>
  <si>
    <t>[Fernandez, L.; Leivas, A.; Martinez, J.] CNIO, Clin Res, Madrid, Spain; [Metais, J. -Y.] St Jude Childrens Res Hosp, Haematol, 332 N Lauderdale St, Memphis, TN 38105 USA; [Valentin, J.; Vela, M.] IdiPAZ, Infect Dis &amp; Immun, Madrid, Spain; [Escudero, A.] INGEMM, Pediat Oncol, Madrid, Spain; [Leung, W.] Miltenyi, Clin Dev, Gaithersburg, MD USA; [Perez-Martinez, A.] Hosp Univ La Paz, Pediat Hematooncol, Madrid, Spain</t>
  </si>
  <si>
    <t>Leivas, A; Rapado, I; Fernandez, L; Perez-Martinez, A; Lahuerta, JJ; Martinez-Lopez, J</t>
  </si>
  <si>
    <t>ACTIVATED AND EXPANDED NATURAL KILLER CELLS FROM MULTIPLE MYELOMA PATIENTS DESTROY TUMOR DRUG RESISTANT CELLS AND CLONOGENIC TUMOR CELLS</t>
  </si>
  <si>
    <t>[Leivas, A.; Rapado, I.; Fernandez, L.; Martinez-Lopez, J.] Spanish Natl Canc Res Ctr, Hematol Malignancies Clin Res Unit, Madrid, Spain; [Leivas, A.; Rapado, I.; Lahuerta, J. J.; Martinez-Lopez, J.] Hosp Univ 12 Octubre, Hematol, Madrid, Spain; [Perez-Martinez, A.] Hosp Univ La Paz, Pediat, Madrid, Spain</t>
  </si>
  <si>
    <t>Escudero, A; Carrasco, P; Nevado, J; Palomares, M; Vallespin, E; Lapunzina, P; Fernandez, L; Vela, M; Gonzalo, I; Gonzalez, B; Bueno, D; del Pozo, A; Perez-Martinez, A</t>
  </si>
  <si>
    <t>HIGH RESOLUTION TECHNOLOGIES IN B-CELL ACUTE LYMPHOBLASTIC LEUKEMIA</t>
  </si>
  <si>
    <t>[Escudero, A.; Carrasco, P.; Nevado, J.; Palomares, M.; Vallespin, E.; Lapunzina, P.; Gonzalo, I.; del Pozo, A.] Hosp Univ Paz, INGEMM, Madrid, Spain; [Fernandez, L.] CNIO, Clin Res, Madrid, Spain; [Vela, M.] Hosp Univ Paz, IdiPAZ, Madrid, Spain; [Gonzalez, B.; Bueno, D.; Perez-Martinez, A.] Hosp Univ Paz, Pediat Hematooncol, Madrid, Spain</t>
  </si>
  <si>
    <t>Valentin, J; Vela, M; Fernandez, L; Escudero, A; Gonzalo, I; Perez-Martinez, A</t>
  </si>
  <si>
    <t>Improving Kinetic Expansion of Human Natural Killer Cells Used for Adoptive Immunotherapy</t>
  </si>
  <si>
    <t>[Valentin, Jaime; Vela, Maria; Fernandez, Lucia; Escudero, Adela; Gonzalo, Irene; Perez-Martinez, Antonio] Hosp Paz, Res Inst idiPAZ, Madrid, Spain</t>
  </si>
  <si>
    <t>S99</t>
  </si>
  <si>
    <t>S100</t>
  </si>
  <si>
    <t>Fiuza-Luces, C; Padilla, JR; Soares-Miranda, L; Santana-Sosa, E; Quiroga, JV; Santos-Lozano, A; Pareja-Galeano, H; Sanchis-Gomar, F; Lorenzo-Gonzalez, R; Verde, Z; Lopez-Mojares, LM; Lassaletta, A; Fleck, SJ; Perez, M; Perez-Martinez, A; Lucia, A</t>
  </si>
  <si>
    <t>Exercise Intervention in Pediatric Patients with Solid Tumors: The Physical Activity in Pediatric Cancer Trial</t>
  </si>
  <si>
    <t>MEDICINE AND SCIENCE IN SPORTS AND EXERCISE</t>
  </si>
  <si>
    <t>[Fiuza-Luces, Carmen; Santana-Sosa, Elena; Santos-Lozano, Alejandro; Pareja-Galeano, Helios; Sanchis-Gomar, Fabian; Lucia, Alejandro] Hosp 12 Octubre I 12, Res Inst, Madrid, Spain; [Fiuza-Luces, Carmen] Spanish Network Biomed Res Rare Dis CIBERER, U723, Madrid, Spain; [Padilla, Julio R.; Santana-Sosa, Elena; Pareja-Galeano, Helios; Verde, Zoraida; Lopez-Mojares, Luis M.; Perez, Margarita; Lucia, Alejandro] European Univ, Sch Doctorate Studies &amp; Res, Madrid, Spain; [Soares-Miranda, Luisa] Univ Porto, Fac Sport, Res Ctr Phys Act Hlth &amp; Leisure, Oporto, Portugal; [Quiroga, Jaime V.; Perez-Martinez, Antonio] IdiPAZ, Innate Immune Res Grp, Madrid, Spain; [Santos-Lozano, Alejandro] European Univ, GIDFYS, Dept Hlth Sci, Valladolid, Spain; [Lorenzo-Gonzalez, Rosalia; Lassaletta, Alvaro] Childrens Hosp Nino Jesus, Dept Hematol Oncol &amp; Stem Cell Transplantat, Madrid, Spain; [Fleck, Steven J.] Andrews Res &amp; Educ Fdn, Gulf Breeze, FL USA; [Perez-Martinez, Antonio] Univ Hosp La Paz, Dept Pediat Hematooncol &amp; Stem Cell Transplantat, Madrid, Spain</t>
  </si>
  <si>
    <t>0195-9131</t>
  </si>
  <si>
    <t>Carpio, MC; Alvarez, DN; Marques, CH; Martinez, AP; Atienza, AL; Lopez, LM</t>
  </si>
  <si>
    <t>Intracranial germ cell tumours: A 21-year review</t>
  </si>
  <si>
    <t>[Cormenzana Carpio, Maria] Ctr Salud Lucero, Madrid, Spain; [Nehme Alvarez, Daniel] Hosp Gen Villalba, Serv Neuropediat, Madrid, Spain; [Hernandez Marques, Carmen; Lassaletta Atienza, Alvaro; Madero Lopez, Luis] Hosp Infantil Nino Jesus, Serv Hematooncol Pediat, Madrid, Spain; [Perez Martinez, Antonio] Hosp Infantil La Paz, Serv Hematooncol Pediat, Madrid, Spain</t>
  </si>
  <si>
    <t>Carpio, MC (reprint author), Ctr Salud Lucero, Madrid, Spain.</t>
  </si>
  <si>
    <t>Exome array analysis identifies GPR35 as a novel susceptibility gene for anthracycline-induced cardiotoxicity in childhood cancer.</t>
  </si>
  <si>
    <t>Ruiz-Pinto, Sara; Pita, Guillermo; Patino-Garcia, Ana; Alonso, Javier; Perez-Martinez, Antonio; Carton, Antonio J; Gutierrez-Larraya, Federico; Alonso, Maria R; Barnes, Daniel R; Dennis, Joe; Michailidou, Kyriaki; Gomez-Santos, Carmen; Thompson, Deborah J; Easton, Douglas F; Benitez, Javier; Gonzalez-Neira, Anna</t>
  </si>
  <si>
    <t>Pharmacogenetics and genomics</t>
  </si>
  <si>
    <t>445-453</t>
  </si>
  <si>
    <t>2017 Dec</t>
  </si>
  <si>
    <t>aHuman Genotyping Unit-CeGen bHuman Cancer Genetics Programme, Spanish National Cancer Research Centre (CNIO) cPediatric Solid Tumor Laboratory, Human Genetic Department, Research Institute of Rare Diseases, Instituto de Salud Carlos III dDepartment of Pediatric Hemato-Oncology eDepartment of Pediatric Cardiology, Hospital Universitario La Paz fDepartment of Pediatrics, Hospital Universitario Infanta Elena, Madrid gDepartment of Pediatrics, University Clinic of Navarra, Universidad de Navarra, Pamplona, Spain hDepartment of Public Health and Primary Care, Centre for Cancer Genetic Epidemiology iDepartment of Oncology, Centre for Cancer Genetic Epidemiology, University of Cambridge, Cambridge, UK jDepartment of Electron Microscopy/Molecular Pathology, Cyprus Institute of Neurology and Genetics, Nicosia, Cyprus.</t>
  </si>
  <si>
    <t>1744-6880</t>
  </si>
  <si>
    <t>SI</t>
  </si>
  <si>
    <t>Roldan, T; Villamanan, E; Rios, JJ; Waxman, AB</t>
  </si>
  <si>
    <t>Assessment of the quality of anticoagulation management in patients with pulmonary arterial hypertension</t>
  </si>
  <si>
    <t>THROMBOSIS RESEARCH</t>
  </si>
  <si>
    <t>[Roldan, Tamara] Brigham &amp; Womens Hosp, Dept Pharm, 75 Francis St, Boston, MA 02115 USA; [Villamanan, Elena] Hosp Univ La Paz, Dept Pharm, Madrid, Spain; [Rios, Juan J.] Hosp Univ La Paz, Dept Internal Med, Madrid, Spain; [Waxman, Aaron B.] Brigham &amp; Womens Hosp, Dept Pulm &amp; Crit Care Med, 75 Francis St, Boston, MA 02115 USA</t>
  </si>
  <si>
    <t>Waxman, AB (reprint author), Harvard Med, Brigham &amp; Womens Hosp, Pulm Vasc Dis Program, Heart &amp; Vasc Ctr,Ctr Pulm Heart Dis, 75 Francis St,PBB CA-3, Boston, MA 02115 USA.</t>
  </si>
  <si>
    <t>0049-3848</t>
  </si>
  <si>
    <t>Bordas, A; Cedillo, JL; Arnalich, F; Esteban-Rodriguez, I; Guerra-Pastrian, L; de Castro, J; Martin-Sanchez, C; Atienza, G; Fernandez-Capitan, C; Rios, JJ; Montiel, C</t>
  </si>
  <si>
    <t>Expression patterns for nicotinic acetylcholine receptor subunit genes in smoking-related lung cancers</t>
  </si>
  <si>
    <t>[Bordas, Anna; Luis Cedillo, Jose; Martin-Sanchez, Carolina; Atienza, Gema; Montiel, Carmen] Univ Autonoma Madrid, Fac Med, Dept Farmacol &amp; Terapeut, Madrid, Spain; [Arnalich, Francisco; Fernandez-Capitan, Carmen; Jose Rios, Juan] Hosp Univ La Paz, Serv Med Interna, Madrid, Spain; [Esteban-Rodriguez, Isabel; Guerra-Pastrian, Laura] Hosp Univ La Paz, Anat Patol, Madrid, Spain; [de Castro, Javier] Hosp Univ La Paz, Oncol Med, Madrid, Spain; [Bordas, Anna; Luis Cedillo, Jose; Arnalich, Francisco; Esteban-Rodriguez, Isabel; Guerra-Pastrian, Laura; de Castro, Javier; Martin-Sanchez, Carolina; Atienza, Gema; Fernandez-Capitan, Carmen; Jose Rios, Juan; Montiel, Carmen] Inst Invest Sanitarias IdiPAZ, Madrid, Spain</t>
  </si>
  <si>
    <t>Montiel, C (reprint author), Univ Autonoma Madrid, Fac Med, Dept Farmacol &amp; Terapeut, Madrid, Spain.; Arnalich, F (reprint author), Hosp Univ La Paz, Serv Med Interna, Madrid, Spain.; Arnalich, F; Montiel, C (reprint author), Inst Invest Sanitarias IdiPAZ, Madrid, Spain.</t>
  </si>
  <si>
    <t>Trapiella-Martinez, L; Diaz-Lopez, JB; Caminal-Montero, L; Tolosa-Vilella, C; Castillo, AGD; Colunga-Arguelles, D; Rubio-Rivas, M; Iniesta-Arandia, N; Castillo-Palma, MJ; Saez-Comet, L; Egurbide-Arberas, MV; Ortego-Centeno, N; Freire, M; Vargas-Hitos, JA; Rios-Blanco, JJ; Todoli-Parra, JA; Rodriguez-Carballeira, M; Marin-Ballve, A; Chamorro-Fernandez, AJ; Pla-Salas, X; Madronero-Vuelta, AB; Ruiz-Munoz, M; Fonollosa-Pla, V; Simeon-Aznar, CP</t>
  </si>
  <si>
    <t>Very early and early systemic sclerosis in the Spanish scleroderma Registry (RESCLE) cohort</t>
  </si>
  <si>
    <t>AUTOIMMUNITY REVIEWS</t>
  </si>
  <si>
    <t>[Trapiella-Martinez, Luis] Hosp Cabuenes, Dept Internal Med, Calle Prados 395, Gijon 33203, Asturias, Spain; [Bernardino Diaz-Lopez, Jose; Caminal-Montero, Luis; Colunga-Arguelles, Dolores] Hosp Univ Cent Asturias, Dept Internal Med, Oviedo, Asturias, Spain; [Tolosa-Vilella, Caries] Corp Sanitaria Univ Parc Tauli, Dept Internal Med, Barcelona, Spain; [Guillen-Del Castillo, Alfredo; Fonollosa-Pla, Vicent; Pilar Simeon-Aznar, Carmen] Hosp Univ Vall dHebron, Dept Internal Med, Autoimmune Unit, Barcelona, Spain; [Rubio-Rivas, Manuel] Hosp Univ Bellvitge, Dept Internal Med, Barcelona, Spain; [Iniesta-Arandia, Nerea] Hosp Clin Barcelona, Inst Clin Med &amp; Dermatol, Dept Autoimmune Dis, Barcelona, Spain; [Jesus Castillo-Palma, Maria] Hosp Univ Virgen del Rocio, Dept Internal Med, Seville, Spain; [Saez-Comet, Luis] Hosp Univ Miguel Servet, Dept Internal Med, Zaragoza, Spain; [Victoria Egurbide-Arberas, Maria] Hosp Univ Cruces, Dept Internal Med, Baracaldo, Vizcaya, Spain; [Ortego-Centeno, Norberto] Complejo Univ Granada, Hosp Campus Salud, Syst Autoimmune Dis Unit, Granada, Spain; [Freire, Mayka] Complexo Hosp Univ Vigo, Dept Internal Med, Thrombosis &amp; Vasculitis Unit, Vigo, Spain; [Jose Rios-Blanco, Juan] Hosp Univ Virgen de las Nieves, Dept Internal Med, Granada, Spain; [Jose Rios-Blanco, Juan] Hosp Univ La Paz, Dept Internal Med, Madrid, Spain; [Antonio Todoli-Parra, Jose] Hosp Univ &amp; Politecn La Fe, Dept Internal Med, Valencia, Spain; [Rodriguez-Carballeira, Monica] Hosp Univ Mutua Terrassa, Dept Internal Med, Barcelona, Spain; [Marin-Ballve, Adela] Hosp Clin Univ Lozano Blesa, Dept Internal Med, Zaragoza, Spain; [Javier Chamorro-Fernandez, Antonio] Complejo Asistencial Univ Salamanca, Dept Internal Med, Salamanca, Spain; [Pla-Salas, Xavier] Consorci Hosp Vic, Dept Internal Med, Barcelona, Spain; [Belen Madronero-Vuelta, Ana] Hosp Gen San Jorge, Dept Internal Med, Huesca, Spain; [Ruiz-Munoz, Manuel] Hosp Univ Fdn Alcorcon, Dept Internal Med, Madrid, Spain</t>
  </si>
  <si>
    <t>Trapiella-Martinez, L (reprint author), Hosp Cabuenes, Dept Internal Med, Calle Prados 395, Gijon 33203, Asturias, Spain.</t>
  </si>
  <si>
    <t>1568-9972</t>
  </si>
  <si>
    <t>Roldan, T; Rios, JJ; Villamanan, E; Waxman, AB</t>
  </si>
  <si>
    <t>Complications associated with the use of oral anticoagulation in patients with pulmonary arterial hypertension from two referral centers</t>
  </si>
  <si>
    <t>PULMONARY CIRCULATION</t>
  </si>
  <si>
    <t>[Roldan, Tamara] Brigham &amp; Womens Hosp, Dept Pharm, 75 Francis St, Boston, MA 02115 USA; [Roldan, Tamara; Villamanan, Elena] Hosp Univ La Paz, Dept Pharm, Madrid, Spain; [Rios, Juan J.] Hosp Univ La Paz, Dept Internal Med, Madrid, Spain; [Waxman, Aaron B.] Brigham &amp; Womens Hosp, Ctr Pulm Heart Dis, Heart &amp; Vasc Ctr, 75 Francis St, Boston, MA 02115 USA</t>
  </si>
  <si>
    <t>Waxman, AB (reprint author), Brigham &amp; Womens Hosp, 75 Francis St,PBB Clin 3, Boston, MA 02115 USA.</t>
  </si>
  <si>
    <t>2045-8932</t>
  </si>
  <si>
    <t>JUL-SEP</t>
  </si>
  <si>
    <t>Barrios, D; Chavant, J; Jimenez, D; Bertoletti, L; Rosa-Salazar, V; Muriel, A; Viallon, A; Fernandez-Capitan, C; Yusen, RD; Monreal, M</t>
  </si>
  <si>
    <t>Treatment of Right Heart Thrombi Associated with Acute Pulmonary Embolism (Vol 130, pg 588, 2017)</t>
  </si>
  <si>
    <t>AMERICAN JOURNAL OF MEDICINE</t>
  </si>
  <si>
    <t>[Barrios, Deisy; Jimenez, David] Univ Alcala IRYCIS, Hosp Ramon y Cajal, Resp Dept, Madrid, Spain; [Barrios, Deisy; Jimenez, David] Univ Alcala IRYCIS, Med Dept, Madrid, Spain; [Chavant, Jeremy; Viallon, Alain] CHU St Etienne, Serv Accueil Urgences, St Etienne, France; [Bertoletti, Laurent] CHU St Etienne, Serv Med Vasc &amp; Therapeut, St Etienne, France; [Rosa-Salazar, Vladimir] Hosp Clin Univ Virgen de la Arrixaca, Dept Internal Med, Murcia, Spain; [Muriel, Alfonso] CIBERESP, Ramon y Cajal Hosp, Biostat Unit, Madrid, Spain; [Muriel, Alfonso] CIBERESP, IRYCIS, Madrid, Spain; [Fernandez-Capitan, Carmen] Hosp La Paz, Dept Internal Med, Madrid, Spain; [Yusen, Roger D.] Washington Univ, Sch Med, Div Pulm &amp; Crit Care Med, St Louis, MO USA; [Yusen, Roger D.] Washington Univ, Sch Med, Div Gen Med Sci, St Louis, MO USA; [Monreal, Manuel] Univ Catolica Murcia, Hosp Univ Germans Trias &amp; Pujol, Dept Internal Med, Badalona, Spain</t>
  </si>
  <si>
    <t>Barrios, D (reprint author), Univ Alcala IRYCIS, Hosp Ramon y Cajal, Resp Dept, Madrid, Spain.; Barrios, D (reprint author), Univ Alcala IRYCIS, Med Dept, Madrid, Spain.</t>
  </si>
  <si>
    <t>0002-9343</t>
  </si>
  <si>
    <t>Robles, A; Nunez, MJ; Rodriguez-Castellano, E; Busca, C; Rios, JJ; Noblejas, A; Arnalich, F; Martinez, E</t>
  </si>
  <si>
    <t>VALVULOPATHY AND PULMONARY HYPERTENSION IN A SERIES OF PATIENTS WITH ANTIPHOSPHOLIPID SYNDROME</t>
  </si>
  <si>
    <t>[Robles, A.; Nunez, M. J.; Rodriguez-Castellano, E.; Busca, C.; Rios, J. J.; Noblejas, A.; Arnalich, F.; Martinez, E.] Hosp Univ la Paz, Internal Med, Madrid, Spain</t>
  </si>
  <si>
    <t>Busca, C; Rios, JJ; Robles, A; Noblejas, A; Martinez, E; Soto, C; Vives, I; Troncoso, JA; Bailon, L; Arnalich, F</t>
  </si>
  <si>
    <t>ANCA VASCULITIS AND CLASSIC CARDIOVASCULAR RISK FACTORS: COINCIDENCE OR CAUSALITY?</t>
  </si>
  <si>
    <t>[Busca, C.; Rios, J. J.; Robles, A.; Noblejas, A.; Martinez, E.; Soto, C.; Vives, I.; Troncoso, J. A.; Bailon, L.; Arnalich, F.] La Paz Hosp, Internal Med, Madrid, Spain</t>
  </si>
  <si>
    <t>Busca, C; Robles, A; Vives, I; Troncoso, JA; Bailon, L; Rios, JJ; Noblejas, A; Arnalich, F</t>
  </si>
  <si>
    <t>ANTISYNTHETASE SYNDROME: AUTOANTIBODIES, CLINICAL PATTERN AND MANAGEMENT OF 17 SPANISH PATIENTS</t>
  </si>
  <si>
    <t>[Busca, C.; Robles, A.; Vives, I.; Troncoso, J. A.; Bailon, L.; Rios, J. J.; Noblejas, A.; Arnalich, F.] la Paz Hosp, Internal Med, Madrid, Spain</t>
  </si>
  <si>
    <t>Fernandez, VM; Soto, C; Robles, A; Noblejas, A; Martinez, E; Guzman, G; Busca, C; Arnalich, F; Rios, JJ</t>
  </si>
  <si>
    <t>RELATIONSHIP BETWEEN BIOLOGICAL BIOMARKERS AND CHANGES IN RIGHT VENTRICLE THAT PRECEDE PULMONARY HYPERTENSION IN PATIENTS WITH SYSTEMIC SCLEROSIS</t>
  </si>
  <si>
    <t>[Marquez Fernandez, V.; Soto, C.; Robles, A.; Noblejas, A.; Martinez, E.; Busca, C.; Arnalich, F.; Rios, J. J.] Hosp Univ la Paz, Internal Med, Madrid, Spain; [Guzman, G.] Hosp Univ la Paz, Cardiol, Madrid, Spain</t>
  </si>
  <si>
    <t>Tong, HY; Borobia, AM; Avila, JCM; Lubomirov, R; Munoz, M; Banares, MJB; Hernandez, R; Capitan, CF; Ramirez, E; Frias, J; Carcas, AJ</t>
  </si>
  <si>
    <t>Influence of two variants of CYP450 oxidoreductase on the stable dose of acenocoumarol in a Spanish population</t>
  </si>
  <si>
    <t>PHARMACOGENOMICS</t>
  </si>
  <si>
    <t>[Tong, Hoi Y.; Borobia, Alberto M.; Martinez Avila, Jose Carlos; Munoz, Mario; Hernandez, Rafael; Ramirez, Elena; Frias, Jesus; Carcas, Antonio J.] La Paz Univ Hosp, Clin Pharmacol Dept, IdiPAZ, Madrid, Spain; [Borobia, Alberto M.; Lubomirov, Rubin; Ramirez, Elena; Frias, Jesus; Carcas, Antonio J.] Autonomous Univ Madrid, Sch Med, Pharmacol Dept, IdiPAZ, Madrid, Spain; [Blanco Banares, Maria J.] La Paz Univ Hosp, Haematol Dept, IdiPAZ, Madrid, Spain; [Fernandez Capitan, Carmen] La Paz Univ Hosp, Internal Med Dept, IdiPAZ, Madrid, Spain; UICEC La Paz Univ Hosp, Spanish Clin Res Network SCReN, IdiPAZ, Madrid, Spain</t>
  </si>
  <si>
    <t>Borobia, AM; Carcas, AJ (reprint author), La Paz Univ Hosp, Clin Pharmacol Dept, IdiPAZ, Madrid, Spain.; Borobia, AM; Carcas, AJ (reprint author), Autonomous Univ Madrid, Sch Med, Pharmacol Dept, IdiPAZ, Madrid, Spain.</t>
  </si>
  <si>
    <t>1462-2416</t>
  </si>
  <si>
    <t>Treatment of Right Heart Thrombi Associated with Acute Pulmonary Embolism</t>
  </si>
  <si>
    <t>[Barrios, Deisy; Jimenez, David] Hosp Ramon &amp; Cajal, Resp Dept, Madrid 28034, Spain; [Barrios, Deisy; Jimenez, David] Univ Alcala De Henares, IRYCIS, Dept Med, Madrid, Spain; [Chavant, Jeremy; Viallon, Alain] CHU St Etienne, Serv Accueil Urgences, St Etienne, France; [Bertoletti, Laurent] CHU St Etienne, Serv Med Vasc &amp; Therapeut, St Etienne, France; [Rosa-Salazar, Vladimir] Hosp Clin Univ Virgen de la Arrixaca, Dept Internal Med, Murcia, Spain; [Muriel, Alfonso] Ramon &amp; Cajal Hosp, Biostat Unit, Madrid, Spain; [Muriel, Alfonso] CIBERESP, IRYCIS, Madrid, Spain; [Fernandez-Capitan, Carmen] Hosp La Paz, Dept Internal Med, Madrid, Spain; [Yusen, Roger D.] Washington Univ, Sch Med, Div Pulm &amp; Crit Care Med, St Louis, MO USA; [Yusen, Roger D.] Washington Univ, Sch Med, Div Gen Med Sci, St Louis, MO USA; [Monreal, Manuel] Univ Catolica Murcia, Hosp Univ Germans Trias &amp; Pujol, Dept Internal Med, Badalona, Spain</t>
  </si>
  <si>
    <t>Jimenez, D (reprint author), Hosp Ramon &amp; Cajal, Resp Dept, Madrid 28034, Spain.; Jimenez, D (reprint author), Ramon &amp; Cajal Hosp, Dept Med, Madrid 28034, Spain.; Jimenez, D (reprint author), Univ Alcala De Henares, IRYCIS, Madrid 28034, Spain.</t>
  </si>
  <si>
    <t>Gouin, B; Blondon, M; Jimenez, D; Fernandez-Capitan, C; Bounameaux, H; Soler, S; Duce, R; Sahuquillo, JC; Ruiz-Gimenez, N; Monreal, M</t>
  </si>
  <si>
    <t>Clinical Prognosis of Nonmassive Central and Noncentral Pulmonary Embolism A Registry-Based Cohort Study</t>
  </si>
  <si>
    <t>CHEST</t>
  </si>
  <si>
    <t>[Gouin, Bobby; Blondon, Marc; Bounameaux, Henri] Univ Hosp Geneva, Div Angiol &amp; Hemostasis, Rue Gabrielle Perret Gentil 4, CH-1205 Geneva, Switzerland; [Gouin, Bobby; Blondon, Marc; Bounameaux, Henri] Fac Med, Geneva, Switzerland; [Gouin, Bobby] Univ Sherbrooke, Div Gen Internal Med, Sherbrooke, PQ, Canada; [Jimenez, David] Ramon &amp; Cajal Hosp, Resp Dept, Madrid, Spain; [Jimenez, David] Inst Ramon &amp; Cajal Invest Sanitaria IRYCIS, Madrid, Spain; [Fernandez-Capitan, Carmen] Hosp Univ La Paz, Dept Internal Med, Madrid, Spain; [Ruiz-Gimenez, Nuria] Hosp Univ La Princesa, Dept Internal Med, Madrid, Spain; [Soler, Silvia] Hosp Olot I Comarcal Garrotxa, Dept Internal Med, Girona, Spain; [Duce, Rita] Osped Galliera, Dept Lab Anal, Genoa, Italy; [Sahuquillo, Joan Carles] Hosp Municipal Badalona, Dept Internal Med, Barcelona, Spain; [Monreal, Manuel] Hosp Univ Germans Trias I Pujol Badalona, Dept Internal Med, Barcelona, Spain; Univ Catolica Murcia, Murcia, Spain</t>
  </si>
  <si>
    <t>Gouin, B (reprint author), Univ Hosp Geneva, Div Angiol &amp; Hemostasis, Rue Gabrielle Perret Gentil 4, CH-1205 Geneva, Switzerland.</t>
  </si>
  <si>
    <t>0012-3692</t>
  </si>
  <si>
    <t>Alonso-Fernandez, A; De la Pena, M; Carrera, M; Suquia, AG; Casitas, R; Garcia-Rio, F; Martinez-Ceron, E; Pierola, J; Barcelo, A; Soriano, JB; Fernandez-Capitan, C</t>
  </si>
  <si>
    <t>OSA and Recurrent VTE Causality or Cause? Response</t>
  </si>
  <si>
    <t>[Alonso-Fernandez, Alberto; de la Pena, Monica; Carrera, Miguel] Univ Hosp Son Espases, Dept Pneumol, Palma de Mallorca, Spain; [Garcia Suquia, Angela; Barcelo, Antonia] Univ Hosp Son Espases, Dept Clin Anal, Palma de Mallorca, Spain; [Pierola, Javier] Univ Hosp Son Espases, Res Unit, Palma de Mallorca, Spain; [Carrera, Miguel; Garcia-Rio, Francisco; Martinez-Ceron, Elizabet] Univ Hosp Paz, IdiPAZ, Dept Pneumol, Madrid, Spain; [Fernandez-Capitan, Carmen] Univ Hosp Paz, IdiPAZ, Dept Internal Med, Madrid, Spain; [Soriano, Joan B.] Hosp Univ de la Princesa IISP, Inst Investigac, Madrid, Spain; [Soriano, Joan B.] Univ Autonoma Madrid, Catedra UAM Linde, Madrid, Spain; [Alonso-Fernandez, Alberto; de la Pena, Monica; Carrera, Miguel; Casitas, Raquel; Garcia-Rio, Francisco; Martinez-Ceron, Elizabet; Pierola, Javier; Barcelo, Antonia] CIBER Enfermedades Respiratorias, Palma de Mallorca, Spain</t>
  </si>
  <si>
    <t>Alonso-Fernandez, A (reprint author), Hosp Univ Son Espases, Serv Neumolog, Carretera Valldemossa 79, Palma de Mallorca 07010, Spain.</t>
  </si>
  <si>
    <t>Solans-Laque, R; Fraile, G; Rodriguez-Carballeira, M; Caminal, L; Castillo, MJ; Martinez-Valle, F; Saez, L; Rios, JJ; Solanich, X; Oristrell, J; Pasquau, F; Fonseca, E; Zamora, M; Callejas, JL; Frutos, B; Abdilla, M; Fanlo, P; Garcia-Sanchez, I; Lopez-Dupla, M; Sopena, B; Perez-Iglesias, A; Bosch, JA</t>
  </si>
  <si>
    <t>Clinical characteristics and outcome of Spanish patients with ANCA-associated vasculitides Impact of the vasculitis type, ANCA specificity, and treatment on mortality and morbidity</t>
  </si>
  <si>
    <t>[Solans-Laque, Roser; Martinez-Valle, Ferran; Bosch, Josep A.] Hosp Valle De Hebron, Barcelona, Spain; [Fraile, Guadalupe] Hosp Ramon &amp; Cajal, Madrid, Spain; [Rodriguez-Carballeira, Monica] Mutua Terrassa, Barcelona, Spain; [Caminal, Luis] Hosp Cent Asturias, Oviedo, Spain; [Castillo, Maria J.] Hosp Virgen Rocio, Seville, Spain; [Saez, Luis] Hosp Miguel Servet, Zaragoza, Spain; [Rios, Juan J.] Hosp La Paz, Madrid, Spain; [Solanich, Xavier] Bellvitge Hosp, Lhospitalet De Llobregat, Spain; [Oristrell, Joaquim] Hosp Parc Tauli Sabadell, Barcelona, Spain; [Pasquau, Francisco] Hosp Marina Baixa, Alicante, Spain; [Fonseca, Eva] Hosp Cabuenes, Asturias, Spain; [Zamora, Monica] Hosp Virgen Nieves, Granada, Spain; [Callejas, Jose L.] Hosp Clin San Cecilio, Granada, Spain; [Frutos, Begona] Hosp Fuenlabrada, Madrid, Spain; [Abdilla, Monica] Hosp La Ribera, Valencia, Spain; [Fanlo, Patricia] Clin Navarra, Madrid, Spain; [Garcia-Sanchez, Isabel] Hosp Infanta Leonor, Madrid, Spain; [Lopez-Dupla, Miguel] Hosp Joan 23, Tarragona, Spain; [Sopena, Bernardo] Ctr Hosp Vigo, Vigo, Spain; [Perez-Iglesias, Almudena] Hosp Ourense, Galicia, Spain</t>
  </si>
  <si>
    <t>Solans-Laque, R (reprint author), Vall dHebron Univ Hosp, Dept Internal Med, System Autoimmune Dis Unit, Barcelona, Spain.</t>
  </si>
  <si>
    <t>1536-5964</t>
  </si>
  <si>
    <t>e6083</t>
  </si>
  <si>
    <t>Freire, M; Rivera, A; Sopena, B; Vilella, CT; Guillen-Del Castillo, A; Arguelles, DC; Rubio, JLC; Rivas, MR; Martinez, LT; Parra, JAT; Carballeira, MR; Arandia, NI; Hernandez, FJG; Arberas, MVE; Comet, LS; Hitos, JAV; Blanco, JJR; Ballve, AM; Salas, XP; Vuelta, ABM; Munoz, MR; Pla, VF; Aznar, CPS</t>
  </si>
  <si>
    <t>Clinical and epidemiological differences between men and women with systemic sclerosis: a study in a Spanish systemic sclerosis cohort and literature review</t>
  </si>
  <si>
    <t>[Freire, M.; Rivera, A.] Complexo Hosp Univ Vigo, Thrombosis &amp; Vasculitis Unit, Dept Internal Med, Estr Clara Campoamor 341, Vigo 36312, Spain; [Rivera, A.] Complexo Hosp Univ Santiago, Dept Internal Med, Santiago De Compostela, Spain; [Tolosa Vilella, C.] Corp Sanitaria Univ Parc Tauli, Dept Internal Med, Barcelona, Spain; [Guillen-Del Castillo, A.; Fonollosa Pla, V.; Simeon Aznar, C. P.] Hosp Univ Val DHebron, Dept Internal Med, Autoimmune Unit, Barcelona, Spain; [Colunga Arguelles, D.] Hosp Univ Cent Asturias, Dept Internal Med, Oviedo, Spain; [Callejas Rubio, J. L.] Hosp Univ San Cecilio, Dept Internal Med, Granada, Spain; [Rubio Rivas, M.] Hosp Univ Bellvitge, Dept Internal Med, Barcelona, Spain; [Trapiella Martinez, L.] Hosp Cabuenes, Dept Internal Med, Gijon, Asturias, Spain; [Todoli Parra, J. A.] Hosp Univ &amp; Politecn La Fe, Dept Internal Med, Valencia, Spain; [Rodriguez Carballeira, M.] Hosp Univ Mutua Terrassa, Dept Internal Med, Barcelona, Spain; [Iniesta Arandia, N.] Hosp Clin Barcelona, Inst Clin Med &amp; Dermatol, Dept Autoimmune Dis, Barcelona, Spain; [Garcia Hernandez, F. J.] Hosp Univ Virgen del Rocio, Dept Internal Med, Collagenosis &amp; Pulm Hypertens Unit, Seville, Spain; [Egurbide Arberas, M. V.] Hosp Univ Cruces, Dept Internal Med, Baracaldo, Vizcaya, Spain; [Saez Comet, L.] Hosp Univ Miguel Servet, Dept Internal Med, Zaragoza, Spain; [Vargas Hitos, J. A.] Hosp Univ Virgen de las Nieves, Dept Internal Med, Granada, Spain; [Rios Blanco, J. J.] Hosp Univ La Paz, Dept Internal Med, Madrid, Spain; [Marin Ballve, A.] Hosp Clin Univ Lozano Blesa, Dept Internal Med, Zaragoza, Spain; [Pla Salas, X.] Consorci Hosp Vic, Dept Internal Med, Barcelona, Spain; [Madronero Vuelta, A. B.] Hosp Gen San Jorge, Dept Internal Med, Huesca, Spain; [Ruiz Munoz, M.] Hosp Univ Fdn Alcorcon, Dept Internal Med, Madrid, Spain</t>
  </si>
  <si>
    <t>Freire, M (reprint author), Complexo Hosp Univ Vigo, Thrombosis &amp; Vasculitis Unit, Dept Internal Med, Estr Clara Campoamor 341, Vigo 36312, Spain.</t>
  </si>
  <si>
    <t>S89</t>
  </si>
  <si>
    <t>S97</t>
  </si>
  <si>
    <t>Arandia, NI; Simeon-Aznar, CP; del Castillo, AG; Arguelles, DC; Rubio-Rivas, M; Martinez, LT; Hernandez, FJG; Comet, LS; Arberas, MVE; Ortego-Centeno, N; Freire, M; Alfonso, BM; Hitos, JAV; Blanco, JJR; Parra, JAT; Rodriguez-Carballeira, M; Ballve, AM; Fernandez, AJC; Salas, XP; Vuelta, ABM; Munoz, MR; Pla, VF; Espinosa, G</t>
  </si>
  <si>
    <t>Influence of antibody profile in clinical features and prognosis in a cohort of Spanish patients with systemic sclerosis</t>
  </si>
  <si>
    <t>[Iniesta Arandia, N.; Espinosa, G.] Hosp Clin Barcelona, Dept Autoimmune Dis, Inst Clin Med &amp; Dermatol, Barcelona, Spain; [Simeon-Aznar, C. P.; Guillen del Castillo, A.; Fonollosa Pla, V.] Hosp Univ Vall dHebron, Dept Internal Med, Syst Autoimmune Dis Unit, Barcelona, Spain; [Colunga Arguelles, D.] Hosp Univ Cent Asturias, Dept Internal Med, Oviedo, Spain; [Rubio-Rivas, M.] Hosp Univ Bellvitge, Dept Internal Med, Barcelona, Spain; [Trapiella Martinez, L.] Hosp Cabuenes, Dept Internal Med, Gijon, Spain; [Garcia Hernandez, F. J.] Hosp Univ Virgen del Rocio, Dept Internal Med, Seville, Spain; [Saez Comet, L.] Hosp Univ Miguel Servet, Dept Internal Med, Zaragoza, Spain; [Egurbide Arberas, M. V.] Hosp Univ Cruces, Dept Internal Med, Baracaldo, Spain; [Ortego-Centeno, N.] Complejo Univ Granada, Hosp Campus Salud, Syst Autoimmune Dis Unit, Granada, Spain; [Freire, M.] Complexo Hosp Univ Vigo, Thrombosis &amp; Vasculitis Unit, Dept Internal Med, Vigo, Spain; [Mari Alfonso, B.] Corp Sanitaria Univ Parc Tauli, Dept Internal Med, Barcelona, Spain; [Vargas Hitos, J. A.] Hosp Univ Virgen de las Nieves, Dept Internal Med, Granada, Spain; [Rios Blanco, J. J.] Hosp Univ La Paz, Dept Internal Med, Madrid, Spain; [Todoli Parra, J. A.] Hosp Univ &amp; Politecn La Fe, Dept Internal Med, Valencia, Spain; [Rodriguez-Carballeira, M.] Hosp Univ Mutua Terrassa, Dept Internal Med, Barcelona, Spain; [Marin Ballve, A.] Hosp Clin Univ Lozano Blesa, Dept Internal Med, Zaragoza, Spain; [Chamorro Fernandez, A. J.] Complejo Asistencial Univ Salamanca, Dept Internal Med, Salamanca, Spain; [Pla Salas, X.] Consorci Hosp Vic, Dept Internal Med, Barcelona, Spain; [Madronero Vuelta, A. B.] Hosp Gen San Jorge, Dept Internal Med, Huesca, Spain; [Ruiz Munoz, M.] Hosp Univ Fdn Alcorcon, Dept Internal Med, Madrid, Spain</t>
  </si>
  <si>
    <t>Espinosa, G (reprint author), Hosp Clin Barcelona, Dept Autoimmune Dis, Villarroel 170, E-08036 Barcelona, Catalonia, Spain.</t>
  </si>
  <si>
    <t>S105</t>
  </si>
  <si>
    <t>Rubio-Rivas, M; Simeon-Aznar, CP; Velasco, C; Mari-Alfonso, B; Espinosa, G; Corbella, X; Colunga-Arguelles, D; Egurbide-Arberas, MV; Ortego-Centeno, N; Vargas-Hitos, JA; Freire, M; Rios-Blanco, JJ; Trapiella-Martinez, L; Rodriguez-Carballeira, M; Fonollosa-Pla, V</t>
  </si>
  <si>
    <t>Changes in the pattern of death of 987 patients with systemic sclerosis from 1990 to 2009 from the nationwide Spanish Scleroderma Registry (RESCLE)</t>
  </si>
  <si>
    <t>[Rubio-Rivas, M.] Bellvitge Univ Hosp IDIBELL, Autoimmune Dis Unit, Dept Internal Med, Barcelona, Spain; [Simeon-Aznar, C. P.; Fonollosa-Pla, V.] Vall dHebron Univ Hosp, Dept Internal Med, Barcelona, Spain; [Velasco, C.] Inst Invest Biomed August Pi &amp; Sunyer, Dept Epidemiol Med, Clin Hosp, Barcelona, Spain; [Mari-Alfonso, B.] Corp Sanitaria Univ Parc Tauli, Dept Internal Med, Barcelona, Spain; [Espinosa, G.] Inst Clin Med &amp; Dermatol, Hosp Clin, Dept Autoimmune Dis, Barcelona, Spain; [Corbella, X.] Bellvitge Univ Hosp IDIBELL, Dept Internal Med, Barcelona, Spain; [Corbella, X.] Univ Int Catalunya, Fac Med &amp; Hlth Sci, Barcelona, Spain; [Colunga-Arguelles, D.] Hosp Univ Cent Asturias, Dept Internal Med, Oviedo, Spain; [Egurbide-Arberas, M. V.] Hosp Univ Cruces, Dept Internal Med, Baracaldo, Spain; [Ortego-Centeno, N.] Hosp Univ San Cecilio, Dept Internal Med, Granada, Spain; [Vargas-Hitos, J. A.] Hosp Univ Virgen Nieves, Dept Internal Med, Granada, Spain; [Freire, M.] Complejo Hosp Univ Vigo, Dept Internal Med, Vigo, Spain; [Rios-Blanco, J. J.] Hosp La Paz, Dept Internal Med, Madrid, Spain; [Trapiella-Martinez, L.] Hosp Cabuenes, Dept Internal Med, Gijon, Spain; [Rodriguez-Carballeira, M.] Hosp Univ Mutua Terrassa, Dept Internal Med, Barcelona, Spain</t>
  </si>
  <si>
    <t>Rubio-Rivas, M (reprint author), Bellvitge Univ Hosp IDIBELL, Autoimmune Dis Unit, Dept Internal Med, Barcelona, Spain.</t>
  </si>
  <si>
    <t>S40</t>
  </si>
  <si>
    <t>Treatment Of Right Heart Thrombi Associated With Acute Pulmonary Embolism</t>
  </si>
  <si>
    <t>AMERICAN JOURNAL OF RESPIRATORY AND CRITICAL CARE MEDICINE</t>
  </si>
  <si>
    <t>[Barrios, D.; Muriel, A.] Hosp Ramon y Cajal IRYCIS, Madrid, Spain; [Chavant, J.; Bertoletti, L.; Viallon, A.] CHU St Etienne, St Etienne, France; [Jimenez, D.] Univ Alcala De Henares, IRYCIS, Ramon y Cajal Hosp, Madrid, Spain; [Rosa-Salazar, V.] Hosp Clin Univ Virgen de la Arrixaca, Murcia, Spain; [Fernandez-Capitan, C.] Hosp La Paz, Madrid, Spain; [Yusen, R. D.] Washington Univ, Sch Med, St Louis, MO USA; [Monreal, M.] Hosp Badalona Germans Trias &amp; Pujol, Badalona, Spain</t>
  </si>
  <si>
    <t>1073-449X</t>
  </si>
  <si>
    <t>1535-4970</t>
  </si>
  <si>
    <t>First clinical symptom as a prognostic factor in systemic sclerosis: results of a retrospective nationwide cohort study.</t>
  </si>
  <si>
    <t>Rubio-Rivas, Manuel; Corbella, Xavier; Pestana-Fernandez, Melany; Tolosa-Vilella, Carles; Guillen-Del Castillo, Alfredo; Colunga-Arguelles, Dolores; Trapiella-Martinez, Luis; Iniesta-Arandia, Nerea; Castillo-Palma, Maria Jesus; Saez-Comet, Luis; Egurbide-Arberas, Maria Victoria; Ortego-Centeno, Norberto; Freire, Mayka; Vargas-Hitos, Jose Antonio; Rios-Blanco, Juan Jose; Todoli-Parra, Jose Antonio; Rodriguez-Carballeira, Monica; Marin-Ballve, Adela; Segovia-Alonso, Pablo; Pla-Salas, Xavier; Madronero-Vuelta, Ana Belen; Ruiz-Munoz, Manuel; Fonollosa-Pla, Vicent; Simeon-Aznar, Carmen Pilar; Callejas Moraga, E; Calvo, E; Carbonell, C; Castillo, M J; Chamorro, A J; Colunga, D; Corbella, X; Egurbide, M V; Espinosa, G; Fonollosa, V; Freire, M; Garcia Hernandez, F J; Gonzalez Leon, R; Guillen Del Castillo, A; Iniesta, N; Lorenzo, R; Madronero, A B; Mari, B; Marin, A; Ortego-Centeno, N; Perez Conesa, M; Pestana, M; Pla, X; Rios Blanco, J J; Rodriguez Carballeira, M; Rubio Rivas, M; Ruiz Munoz, M; Saez Comet, L; Segovia, P; Simeon, C P; Soto, A; Tari, E; Todoli, J A; Tolosa, C; Trapiella, L; Vargas Hitos, J A; Verdejo, G</t>
  </si>
  <si>
    <t>Clinical rheumatology</t>
  </si>
  <si>
    <t>Department of Internal Medicine, Hospital Universitario de Bellvitge-IDIBELL, L'Hospitalet de Llobregat, Barcelona, Spain. mrubio@bellvitgehospital.cat.</t>
  </si>
  <si>
    <t>1434-9949</t>
  </si>
  <si>
    <t>Germany</t>
  </si>
  <si>
    <t>Uterine bleeding during anticoagulation in women with venous thromboembolism.</t>
  </si>
  <si>
    <t>Moustafa, Fares; Fernandez, Sonia; Fernandez-Capitan, Carmen; Nieto, Jose Antonio; Pedrajas, Jose Maria; Visona, Adriana; Valero, Beatriz; Marchena, Pablo Javier; Braester, Andrei; Monreal, Manuel</t>
  </si>
  <si>
    <t>Thrombosis research</t>
  </si>
  <si>
    <t>151 Suppl 1</t>
  </si>
  <si>
    <t>S1-S5</t>
  </si>
  <si>
    <t>Department of Emergency, Clermont-Ferrand University Hospital, Clermont-Ferrand, France. Electronic address: fmoustafa@chu-clermontferrand.fr.</t>
  </si>
  <si>
    <t>1879-2472</t>
  </si>
  <si>
    <t>MEDLINE</t>
  </si>
  <si>
    <t>PMID</t>
  </si>
  <si>
    <t>Raimondi, N; Vial, MR; Calleja, J; Quintero, A; Cortes, A; Celis, E; Pacheco, C; Ugarte, S; Anon, JM; Hernandez, G; Vidal, E; Chiappero, G; Rios, F; Castilleja, F; Matos, A; Rodriguez, E; Antoniazzi, P; Teles, JM; Duenas, C; Sinclair, J; Martinez, L; von der Osten, I; Vergara, J; Jimenez, E; Arroyo, M; Rodriguez, C; Torres, J; Fernandez-Bussy, S; Nates, JL</t>
  </si>
  <si>
    <t>Evidence-based guidelines for the use of tracheostomy in critically ill patients</t>
  </si>
  <si>
    <t>JOURNAL OF CRITICAL CARE</t>
  </si>
  <si>
    <t>[Raimondi, Nestor] Univ Buenos Aires, Hosp Municipal Juan A Fernandez, Buenos Aires, DF, Argentina; [Vial, Macarena R.; Nates, Joseph L.] Univ Texas Houston, MD Anderson Canc Ctr, 1515 Holcombe Blvd, Houston, TX 77030 USA; [Calleja, Jose] Inst Tecnol Monterrey, Hosp Zambrano Hell, Monterrey, Mexico; [Rodriguez, Camilo] Univ Sinu, Inst Med Alta Tecnol, Cordoba, Colombia; [Cortes, Alban] Univ Mayor Temuco, Hosp Nueva Imperial, Clin Mayor Temuco, Temuco, Chile; [Celis, Edgar] Hosp Univ Fdn Santa Fe Bogota, Bogota, Colombia; [Pacheco, Clara] Hosp Univ Caracas, Caracas, Venezuela; [Ugarte, Sebastian] Univ Chile Santiago, Clin Indisa, Hosp Salvador, Santiago, Chile; Hosp Univ La Paz Carlos III, IdiPaz, Madrid, Spain; [Hernandez, Gonzalo] Complejo Hosp Toledo, Toledo, Spain; [Vidal, Erick] Hosp Espanol Mexico, Hosp Angeles Lomas, Mexico City, DF, Mexico; [Chiappero, Guillermo] Univ Buenos Aires, Hosp Juan A Fernandez CABA, Buenos Aires, DF, Argentina; [Rios, Fernando] Hosp Nacl Alejandro Posadas, Sanatorio Las Lomas, Buenos Aires, DF, Argentina; [Matos, Alfredo; Rodriguez, Enith] Complejo Hosp Caja Seguro Social, Ciudad De Panama, Panama; [Antoniazzi, Paulo] Ctr Univ Barao de Maua, Hosp Santa Casa Ribeirao Preto, Sao Paulo, Brazil; [Teles, Jose Mario] Hosp Urgencias Goiania, Goias, Brazil; [Duenas, Carmelo] Univ Cartagena, Santa Cruz Bocagrande, Gestion Salud, Cartagena, Colombia; [Sinclair, Jorge] Univ Panama, Hosp Punta Pacifica, Johns Hopkins Med, Ciudad De Panama, Panama; [Martinez, Lorenzo] Hosp Policlin Metropolitana, Caracas, Venezuela; [von der Osten, Ingrid] Univ Cent Venezuela, Hosp Cent Miguel Perez Carreno IVSS, Caracas, Venezuela; [Vergara, Jose] Univ Especialidades Espiritu Santo UEES, Hosp Luis Vernaza, Guayaquil, Ecuador; [Jimenez, Edgar] Texas A&amp;M Hlth Sci Ctr, Coll Med, Baylor Scott &amp; White Hlth, Temple, TX USA; [Arroyo, Max] Clin Santo Sofia, Caracas, Venezuela; [Vial, Macarena R.; Torres, Javier; Fernandez-Bussy, Sebastian] Univ Desarrollo, Clin Alemana Santiago, Santiago, Chile; [Fernandez-Bussy, Sebastian] Univ Florida, Div Pulm Crit Care &amp; Sleep Med, Gainesville, FL USA</t>
  </si>
  <si>
    <t>Nates, JL (reprint author), Univ Texas Houston, MD Anderson Canc Ctr, Dept Crit Care, Unit 112, 1515 Holcombe Blvd, Houston, TX 77030 USA.</t>
  </si>
  <si>
    <t>0883-9441</t>
  </si>
  <si>
    <t>Raimondi, N; Vial, MR; Calleja, J; Quintero, A; Alban, AC; Celis, E; Pacheco, C; Ugarte, S; Anon, JM; Hernandez, G; Vidal, E; Chiappero, G; Rios, F; Castilleja, F; Matos, A; Rodriguez, E; Antoniazzi, P; Teles, JM; Duenas, C; Sinclair, J; Martinez, L; Von der Osten, I; Vergara, J; Jimenez, E; Arroyo, M; Rodriguez, C; Torres, J; Fernandez-Bussy, S; Nates, JL</t>
  </si>
  <si>
    <t>Evidence-based guides in tracheostomy use in critical patients</t>
  </si>
  <si>
    <t>[Raimondi, N.] Univ Buenos Aires, Hosp Municipal Juan A Fernandez, Buenos Aires, DF, Argentina; [Vial, M. R.; Nates, J. L.] Univ Texas MD Anderson Canc Ctr, Houston, TX 77030 USA; [Vial, M. R.; Torres, J.; Fernandez-Bussy, S.] Univ Desarrollo, Clin Alemana Santiago, Santiago, Chile; [Calleja, J.; Castilleja, F.] Inst Tecnol Monterrey, Hosp Zambrano Hellion, Monterrey, Nuevo Leon, Mexico; [Quintero, A.; Rodriguez, C.] Univ Sinu, Inst Med Alta Tecnol, Monteria, Colombia; [Cortes Alban, A.] Univ Mayor Temuco, Hosp Nueva Imperial, Clin Mayor Temuco, Temuco, Chile; [Celis, E.] Hosp Univ Fdn Santa Fe Bogota, Bogota, Colombia; [Pacheco, C.] Hosp Univ Caracas, Caracas, Venezuela; [Ugarte, S.] Univ Chile, Clin Indisa, Hosp Salvador, Santiago, Chile; [Anon, J. M.] Hosp Univ La Paz Carlos III, IdiPaz, Madrid, Spain; [Hernandez, G.] Complejo Hosp Toledo, Toledo, Spain; [Vidal, E.] Hosp Espanol Mexico, Hosp Angeles Lomas, Mexico City, DF, Mexico; [Chiappero, G.] Univ Buenos Aires, Hosp Juan A Fernandez CABA, Buenos Aires, DF, Argentina; [Rios, F.] Hosp Nacl Alejandro Posadas, Sanatorio Las Lomas, Buenos Aires, DF, Argentina; [Matos, A.; Rodriguez, E.] Complejo Hosp Caja Seguro Social, Panama City, Panama; [Antoniazzi, P.] Hosp Santa Casa, Ribeirao Preto, SP, Brazil; [Teles, J. M.] Hosp Urgencias Goiania, Goiania, Go, Brazil; [Duenas, C.] Univ Cartagena, Santa Cruz Bocagrande, Gest Salud, Cartagena, Colombia; [Sinclair, J.] Univ Panama, Johns Hopkins Med, Hosp Punta Pacifica, Panama City, Panama; [Martinez, L.] Hosp Policlin Metropolitana, Caracas, Venezuela; [Von der Osten, I.] Cent Univ Venezuela, Hosp Cent Miguel Perez Carreno IVSS, Caracas, Venezuela; [Vergara, J.] Univ Especialidades Espiritu Santo, Hosp Luis Vernaza, Guayaquil, Ecuador; [Jimenez, E.] Texas A&amp;M Hlth Sci Ctr, Coll Med, Baylor Scott &amp; White Hlth, Temple, TX USA; [Arroyo, M.] Clin Santa Sofia, Caracas, Venezuela; [Fernandez-Bussy, S.] Univ Florida, Div Pulm Crit Care &amp; Sleep Med, Gainesville, FL USA</t>
  </si>
  <si>
    <t>Nates, JL (reprint author), Univ Texas MD Anderson Canc Ctr, Houston, TX 77030 USA.</t>
  </si>
  <si>
    <t>Mateos, AGDY</t>
  </si>
  <si>
    <t>Seventh Jesus Culebras Lecture. Systemic inflammatory response and multi organic dysfunction/failure following aggression: metabolic implications</t>
  </si>
  <si>
    <t>NUTRICION HOSPITALARIA</t>
  </si>
  <si>
    <t>[de Lorenzo y Mateos, Abelardo Garcia] Univ Autonoma Madrid, Hosp Univ La Paz Carlos III, Fdn SENPE, Inst Invest Hosp La Paz IdPAZ, Madrid, Spain</t>
  </si>
  <si>
    <t>Mateos, AGDY (reprint author), Univ Autonoma Madrid, Hosp Univ La Paz Carlos III, Fdn SENPE, Inst Invest Hosp La Paz IdPAZ, Madrid, Spain.</t>
  </si>
  <si>
    <t>0212-1611</t>
  </si>
  <si>
    <t>JAN-FEB</t>
  </si>
  <si>
    <t>Villar, J; Martin-Rodriguez, C; Dominguez-Berrot, AM; Fernandez, L; Ferrando, C; Soler, JA; Diaz-Lamas, AM; Gonzalez-Higueras, E; Nogales, L; Ambros, A; Carriedo, D; Hernandez, M; Martinez, D; Blanco, J; Belda, J; Parrilla, D; Suarez-Sipmann, F; Tarancon, C; Mora-Ordonez, JM; Blanch, L; Perez-Mendez, L; Fernandez, RL; Kacmarek, RM</t>
  </si>
  <si>
    <t>A Quantile Analysis of Plateau and Driving Pressures: Effects on Mortality in Patients With Acute Respiratory Distress Syndrome Receiving Lung-Protective Ventilation</t>
  </si>
  <si>
    <t>CRITICAL CARE MEDICINE</t>
  </si>
  <si>
    <t>[Villar, Jesus; Blanco, Jesus; Suarez-Sipmann, Fernando; Blanch, Lluis; Perez-Mendez, Lina; Fernandez, Rosa L.] Inst Salud Carlos III, CIBER Enfermedades Resp, Madrid, Spain; [Villar, Jesus; Fernandez, Rosa L.] Hosp Univ Dr Negrin, Res Unit, Las Palmas Gran Canaria, Spain; [Martin-Rodriguez, Carmen; Ambros, Alfonso] Hosp Gen Ciudad Real, Intens Care Unit, Ciudad Real, Spain; [Dominguez-Berrot, Ana M.; Carriedo, Demetrio] Complejo Asistencial Univ Leon, Intens Care Unit, Leon, Spain; [Fernandez, Lorena; Blanco, Jesus] Hosp Univ Rio Hortega, Intens Care Unit, Valladolid, Spain; [Ferrando, Carlos; Belda, Javier] Hosp Clin Univ, Dept Anesthesiol, Valencia, Spain; [Soler, Juan A.] Hosp Univ Morales Meseguer, Intens Care Unit, Murcia, Spain; [Diaz-Lamas, Ana M.] Hosp Univ A Coruna, Intens Care Unit, Coruna, Spain; [Gonzalez-Higueras, Elena] Hosp Virgen de La Luz, Intens Care Unit, Cuenca, Spain; [Nogales, Leonor] Hosp Clin Univ, Intens Care Unit, Valladolid, Spain; [Hernandez, Monica] Hosp Univ La Paz, Intens Care Unit, Madrid, Spain; [Martinez, Domingo] Hosp Univ Virgen de Arrixaca, Intens Care Unit, Murcia, Spain; [Parrilla, Dacil] Hosp Univ NS Candelaria, Intens Care Unit, Santa Cruz De Tenerife, Spain; [Suarez-Sipmann, Fernando] Univ Uppsala Hosp, Hedenstierna Lab, Dept Surg Sci Anesthesiol &amp; Crit Care, Uppsala, Sweden; [Tarancon, Concepcion] Hosp Virgen de la Concha, Intens Care Unit, Zamora, Spain; [Mora-Ordonez, Juan M.] Hosp Univ Carlos Haya, Intens Care Unit, Malaga, Spain; [Blanch, Lluis] Corp Sanitaria Parc Tauli, Crit Care Ctr, Sabadell, Spain; [Perez-Mendez, Lina] Hosp Univ NS Candelaria, Res Unit, Santa Cruz De Tenerife, Spain; [Kacmarek, Robert M.] Massachusetts Gen Hosp, Dept Resp Care, Boston, MA 02114 USA; [Kacmarek, Robert M.] Harvard Univ, Dept Anesthesia, Boston, MA 02115 USA</t>
  </si>
  <si>
    <t>Villar, J (reprint author), Inst Salud Carlos III, CIBER Enfermedades Resp, Madrid, Spain.; Villar, J (reprint author), Hosp Univ Dr Negrin, Res Unit, Las Palmas Gran Canaria, Spain.</t>
  </si>
  <si>
    <t>0090-3493</t>
  </si>
  <si>
    <t>Delgado, MCM; Mateos, AGDY</t>
  </si>
  <si>
    <t>Surviving the Intensive Care Units looking through the family's eyes</t>
  </si>
  <si>
    <t>[Martin Delgado, M. C.] Hosp Univ Torrejon, Serv Med Intens, Madrid, Spain; [Garcia de Lorenzo y Mateos, A.] Hosp Univ La Paz Carlos III, Serv Med Intens, IdiPAZ, Madrid, Spain; [Martin Delgado, M. C.] Proyecto HU CI, Madrid, Spain</t>
  </si>
  <si>
    <t>Garcia, MAG (reprint author), Hosp Univ Torrejon, Serv Med Intens, Madrid, Spain.; Garcia, MAG (reprint author), Proyecto HU CI, Madrid, Spain.</t>
  </si>
  <si>
    <t>Camps, VL; Garcia, MAG; Garcia, MAG; Elizalde, JMA; Burrallo, NM; Sanchiz, OR; Garcia, AE; Marin, JLM</t>
  </si>
  <si>
    <t>National survey on the indicators of quality in Bioethics of the SEMICYUC in the departments of Intensive Care Medicine in Spain</t>
  </si>
  <si>
    <t>[Lopez Camps, V.; Garcia Garcia, M. A.] Hosp Sagunto, UCI, Valencia, Spain; [Martin Delgado, M. C.] Hosp Torrejon, UCI, Madrid, Spain; [Anon Elizalde, J. M.] Hosp Univ La Paz Carlos III, UCI, Madrid, Spain; [Masnou Burrallo, N.] Hosp Josep Trueta, UCI, Girona, Spain; [Rubio Sanchiz, O.] Fdn Althaia, Hosp St Joan de Deu, UCI, Barcelona, Spain; [Estella Garcia, A.] Hosp Jerez de la Frontera, UCI, Cadiz, Spain; [Monzon Marin, J. L.] Hosp San Pedro, UCI, Logrono, La Rioja, Spain</t>
  </si>
  <si>
    <t>Garcia, MAG (reprint author), Hosp Sagunto, UCI, Valencia, Spain.</t>
  </si>
  <si>
    <t>Araujo, J B; Anon, J M; Garcia de Lorenzo, A; Garcia-Fernandez, A M; Esparcia, M; Adan, J; Relanzon, S; Quiles, D; de Paz, V; Molina, A</t>
  </si>
  <si>
    <t>Late complications of percutaneous tracheostomy using the balloon dilation technique.</t>
  </si>
  <si>
    <t>Medicina intensiva</t>
  </si>
  <si>
    <t>Servicio de Medicina Intensiva, Hospital Virgen de la Luz, Cuenca, Espana.</t>
  </si>
  <si>
    <t>1578-6749</t>
  </si>
  <si>
    <t>2017 Jun 22 (Epub 2017 Jun 22)</t>
  </si>
  <si>
    <t>Rodriguez, A; Ferri, C; Martin-Loeches, I; Diaz, E; Masclans, JR; Gordo, F; Sole-Violan, J; Bodi, M; Aviles-Jurado, FX; Trefler, S; Magret, M; Moreno, G; Reyes, LF; Marin-Corral, J; Yebenes, JC; Esteban, A; Anzueto, A; Aliberti, S; Restrepo, MI</t>
  </si>
  <si>
    <t>Risk Factors for Noninvasive Ventilation Failure in Critically Ill Subjects With Confirmed Influenza Infection</t>
  </si>
  <si>
    <t>RESPIRATORY CARE</t>
  </si>
  <si>
    <t>[Rodriguez, Alejandro; Ferri, Cristina; Bodi, Maria; Trefler, Sandra; Magret, Monica; Moreno, Gerard] Hosp Univ Tarragona Joan XXII, Crit Care Dept, CIBERes, IIISPV,URV, Tarragona, Spain; [Martin-Loeches, Ignacio] St James Univ Hosp, Trin Ctr Hlth Sci, Dept Anaesthesia &amp; Crit Care, Multidisciplinary Intens Care Res Org, Dublin, Ireland; [Diaz, Emili] ParcTauli Hosp, CIBERes, Crit Care Dept, Sabadell, Spain; [Masclans, Joan R.; Marin-Corral, Judith] Hosp Mar, CIBERes, IMIM, UPF,Critical Care Dept, Barcelona, Spain; [Gordo, Federico] Hosp Henares, Crit Care Dept, Madrid, Spain; [Sole-Violan, Jordi] Hosp Dr Negrin, Crit Care Dept, Las Palmas Gran Canaria, Spain; [Aviles-Jurado, Francesc X.] Hosp Univ Tarragona Joan XXIII, IISPV, URV, Otorhinolaryngol Head Neck Surg Dept, Tarragona, Catalonia, Spain; [Reyes, Luis F.; Anzueto, Antonio; Restrepo, Marcos I.] Univ Texas Hlth Sci Ctr San Antonio, Div Pulm Dis &amp; Crit Care Med, San Antonio, TX USA; [Reyes, Luis F.; Anzueto, Antonio; Restrepo, Marcos I.] South Texas Veter Hlth Care Syst, San Antonio, TX USA; [Yebenes, Juan C.] Hosp Mataro, Crit Care Dept, Mataro, Spain; [Esteban, Andres] CIBERes, Hosp Getafe, Crit Care Dept, Madrid, Spain; [Aliberti, Stefano] Univ Milan, Bicocca San Gerardo Hosp, Sch Med &amp; Surg, Monza, Italy</t>
  </si>
  <si>
    <t>Rodriguez, A (reprint author), Hosp Univ Tarragona Joan XXIII, Crit Care Dept ment, Mallafre Guasch 4, Tarragona 43007, Spain.</t>
  </si>
  <si>
    <t>0020-1324</t>
  </si>
  <si>
    <t>Sanchez-Sanchez, M; Herrero, E; Cachafeiro, L; Flores, E; Agrifoglio, A; Civantos, B; Garcia-de-Lorenzo, A</t>
  </si>
  <si>
    <t>Main limitations of transpulmonary thermodilution: set targets</t>
  </si>
  <si>
    <t>CRITICAL CARE</t>
  </si>
  <si>
    <t>[Sanchez-Sanchez, Manuel; Herrero, Eva; Cachafeiro, Lucia; Flores, Eva; Agrifoglio, Alexander; Civantos, Belen; Garcia-de-Lorenzo, Abelardo] Hosp Univ La Paz Carlos III, IdiPAZ, Madrid, Spain; [Sanchez-Sanchez, Manuel] Hosp Univ La Paz, Intens Med Serv, Paseo de la Castellana 261, Madrid 28046, Spain</t>
  </si>
  <si>
    <t>Sanchez-Sanchez, M (reprint author), Hosp Univ La Paz Carlos III, IdiPAZ, Madrid, Spain.; Sanchez-Sanchez, M (reprint author), Hosp Univ La Paz, Intens Med Serv, Paseo de la Castellana 261, Madrid 28046, Spain.</t>
  </si>
  <si>
    <t>1466-609X</t>
  </si>
  <si>
    <t>Extremera, P; Anon, J M; Garcia de Lorenzo, A</t>
  </si>
  <si>
    <t>Are outpatient clinics justified in intensive care medicine?</t>
  </si>
  <si>
    <t>Servicio de Medicina Intensiva, Hospital Universitario La Paz-Carlos III, IdiPAZ, Madrid, Espana.</t>
  </si>
  <si>
    <t>2017 Sep 16 (Epub 2017 Sep 16)</t>
  </si>
  <si>
    <t>Fernandez, MM; Gonzalez-Castro, A; Magret, M; Bouza, MT; Ibanez, M; Garcia, C; Balerdi, B; Mas, A; Arauzo, V; Anon, JM; Ruiz, F; Ferreres, J; Tomas, R; Alabert, M; Tizon, AI; Altaba, S; Llamas, N; Fernandez, R</t>
  </si>
  <si>
    <t>Reconnection to mechanical ventilation for 1 h after a successful spontaneous breathing trial reduces reintubation in critically ill patients: a multicenter randomized controlled trial</t>
  </si>
  <si>
    <t>INTENSIVE CARE MEDICINE</t>
  </si>
  <si>
    <t>[Mar Fernandez, M.] Univ Barcelona, Hosp Univ Mutua Terrassa, Dept Intens Care, Terrassa, Spain; [Gonzalez-Castro, Alejandro] Hosp Univ Marques Valdecilla, Dept Intens Care, Santander, Spain; [Magret, Monica] Hosp Univ Joan XXIII, Dept Intens Care, Tarragona, Spain; [Teresa Bouza, M.] Hosp A Coruna, Dept Intens Care, Coruna, Spain; [Ibanez, Marcos] Hosp Verge Cinta Tortosa, Dept Intens Care, Tarragona, Spain; [Garcia, Carolina] Hosp Univ Canarias, Dept Intens Care, Tenerife, Spain; [Balerdi, Begona] Hosp Univ La Fe, Dept Intens Care, Valencia, Spain; [Mas, Arantxa] Consorci Sanitari Integral Moises Broggi, Dept Intens Care, Barcelona, Spain; [Arauzo, Vanesa] Consorci Hosp Terrassa, Dept Intens Care, Terrassa, Spain; [Anon, Jose M.] Hosp Univ La Paz Carlos III, IdiPAZ, CIBERES, Dept Intens Care, Madrid, Spain; [Ruiz, Francisco] Hosp Medicoquirurg Jaen, Dept Intens Care, Jaen, Spain; [Ferreres, Jose] Hosp Clin Valencia, Dept Intens Care, Valencia, Spain; [Tomas, Roser] Hosp Gen Cataluna, Dept Intens Care, Barcelona, Spain; [Alabert, Marta] Hosp Gen Vic, Dept Intens Care, Barcelona, Spain; [Isabel Tizon, Ana] Complexo Hosp Univ Ourense, Dept Intens Care, Orense, Spain; [Altaba, Susana] Hosp Gen Univ Castellon, Dept Intens Care, Castellon de La Plana, Spain; [Llamas, Noemi] Hosp Univ Rafael Mendez, Dept Intens Care, Murcia, Spain; [Fernandez, Rafael] Univ Int Catalunya, CIBERES, Hosp St Joan Deu Fundacio Althaia, Dept Intens Care, Manresa, Spain</t>
  </si>
  <si>
    <t>Fernandez, MM (reprint author), Univ Barcelona, Hosp Univ Mutua Terrassa, Dept Intens Care, Terrassa, Spain.</t>
  </si>
  <si>
    <t>0342-4642</t>
  </si>
  <si>
    <t>Raurich, J M; Llompart-Pou, J A; Garcia-de-Lorenzo, A; Buno Soto, A; Marse, P; Frontera, G; Perez-Barcena, J</t>
  </si>
  <si>
    <t>Effect of the route of nutrition and L-alanyl-L-glutamine supplementation in amino acids' concentration in trauma patients.</t>
  </si>
  <si>
    <t>European journal of trauma and emergency surgery : official publication of the European Trauma Society</t>
  </si>
  <si>
    <t>Servei de Medicina Intensiva, Hospital Universitari Son Espases, Carretera Valldemossa, 79, 07010, Palma de Mallorca, Illes Balears, Spain. joan.raurich@ssib.es.</t>
  </si>
  <si>
    <t>1863-9941</t>
  </si>
  <si>
    <t>2017 Oct 04 (Epub 2017 Oct 04)</t>
  </si>
  <si>
    <t>Estrella-Alonso, Alfonso; Aramburu, Jose Antonio; Gonzalez-Ruiz, Mercedes Yolanda; Cachafeiro, Lucia; Sanchez, Manuel Sanchez; Lorente, Jose A</t>
  </si>
  <si>
    <t>Toxic epidermal necrolysis: a paradigm of critical illness.</t>
  </si>
  <si>
    <t>Revista Brasileira de terapia intensiva</t>
  </si>
  <si>
    <t>Instituto de Investigacion Sanitaria del Hospital Universitario de Getafe - Madrid, Spain.</t>
  </si>
  <si>
    <t>1982-4335</t>
  </si>
  <si>
    <t>499-508</t>
  </si>
  <si>
    <t>Bastir, M; Garcia-Martinez, D; Williams, SA; Recheis, W; Torres-Sanchez, I; Rio, FG; Oishi, M; Ogihara, N</t>
  </si>
  <si>
    <t>3D geometric morphometrics of thorax variation and allometry in Hominoidea</t>
  </si>
  <si>
    <t>JOURNAL OF HUMAN EVOLUTION</t>
  </si>
  <si>
    <t>[Bastir, Markus; Garcia-Martinez, Daniel] CSIC, Museo Nacl Ciencias Nat, Paleoanthropol Croup, E-28006 Madrid, Spain; [Williams, Scott A.] NYU, Dept Anthropol, Ctr Study Human Origins, 25 Waverly Pl, New York, NY 10003 USA; [Williams, Scott A.] New York Consortium Evolutionary Primatol, New York, NY 10024 USA; [Recheis, Wolfgang] Med Univ Innsbruck, Innrain 52,Christoph Probst Pl, A-6020 Innsbruck, Austria; [Torres-Sanchez, Isabel; Garcia Rio, Francisco] Hosp Univ La Paz, Biomed Res Inst Idipaz, Madrid, Spain; [Oishi, Motoharu] Azabu Univ, Sch Vet Med, Lab Anat 1, Chuo Ku, 1-17-71 Fuchinobe, Sagamihara, Kanagawa 2525201, Japan; [Ogihara, Naomichi] Keio Univ, Fac Sci &amp; Technol, Dept Mech Engn, Yokohama, Kanagawa 2238522, Japan</t>
  </si>
  <si>
    <t>Bastir, M (reprint author), CSIC, Museo Nacl Ciencias Nat, Paleoanthropol Croup, E-28006 Madrid, Spain.</t>
  </si>
  <si>
    <t>0047-2484</t>
  </si>
  <si>
    <t>Casitas, R; Martinez-Ceron, E; Galera, R; Cubillos-Zapata, C; Gonzalez-Villalba, MJ; Fernandez-Navarro, I; Sanchez, B; Garcia-Sanchez, A; Zamarron, E; Garcia-Rio, F</t>
  </si>
  <si>
    <t>The effect of treatment for sleep apnoea on determinants of blood pressure control</t>
  </si>
  <si>
    <t>[Casitas, Raquel; Martinez-Ceron, Elisabet; Galera, Raul; Fernandez-Navarro, Isabel; Sanchez, Begona; Garcia-Sanchez, Aldara; Zamarron, Ester; Garcia-Rio, Francisco] Hosp Univ La Paz, Serv Neumol, IdiPAZ, Madrid, Spain; [Casitas, Raquel; Martinez-Ceron, Elisabet; Galera, Raul; Cubillos-Zapata, Carolina; Fernandez-Navarro, Isabel; Garcia-Rio, Francisco] Ctr Invest Biomed Red Enfermedades Resp CIBERES, Madrid, Spain; [Jesus Gonzalez-Villalba, Maria] Hosp Univ La Paz, Serv Anal Clin, Madrid, Spain; [Garcia-Rio, Francisco] Univ Autonoma Madrid, Dept Med, Madrid, Spain</t>
  </si>
  <si>
    <t>Garcia-Rio, F (reprint author), Hosp Univ La Paz, Serv Neumol, Paseo Castellana 261, Madrid 28046, Spain.</t>
  </si>
  <si>
    <t>1399-3003</t>
  </si>
  <si>
    <t>Horner, A; Soriano, JB; Puhan, MA; Studnicka, M; Kaiser, B; Vanfleteren, LEGW; Gnatiuc, L; Burney, P; Miravitlles, M; Garcia-Rio, F; Ancochea, J; Menezes, AM; Perez-Padilla, R; de Oca, MM; Torres-Duque, CA; Caballero, A; Gonzalez-Garcia, M; Buist, S; Flamm, M; Lamprecht, B</t>
  </si>
  <si>
    <t>Altitude and COPD prevalence: analysis of the PREPOCOL-PLATINO-BOLD-EPI-SCAN study</t>
  </si>
  <si>
    <t>RESPIRATORY RESEARCH</t>
  </si>
  <si>
    <t>[Horner, Andreas; Lamprecht, Bernd] Kepler Univ Hosp, Dept Pulm Med, Krankenhausstr 9, A-4021 Linz, Austria; [Horner, Andreas; Kaiser, Bernhard; Lamprecht, Bernd] Johannes Kepler Univ Linz, Fac Med, Linz, Austria; [Flamm, Maria] Paracelsus Med Univ, Inst Gen Practice Family Med &amp; Prevent Med, Salzburg, Austria; [Soriano, Joan B.] Univ Autonoma Madrid, Hosp Univ Princesa IISP, Inst Invest, Madrid, Spain; [Puhan, Milo A.] Univ Zurich, Epidemiol Biostat &amp; Prevent Inst, Zurich, Switzerland; [Studnicka, Michael] Paracelsus Med Univ, Dept Pulm Med, Salzburg, Austria; [Vanfleteren, Lowie E. G. W.] Maastricht Univ, Med Ctr, Dept Resp Med, Maastricht, Netherlands; [Vanfleteren, Lowie E. G. W.] Ctr Expertise Chron Organ Failure, CIRO, Program Dev Ctr, Horn, Netherlands; [Gnatiuc, Louisa; Burney, Peter] Imperial Coll, Resp Epidemiol &amp; Publ Hlth, London, England; [Miravitlles, Marc] Hosp Univ Vall dHebron, Ciber Enfermedades Resp CIBERES, Serv Neumol, Barcelona, Spain; [Garcia-Rio, Francisco] Hosp Univ La Paz, IdiPAZ Ciber Enfermedades Resp CIBERES, Serv Neumol, Madrid, Spain; [Ancochea, Julio] Univ Autonoma Madrid, Hosp La Princesa, Serv Neumol, Madrid, Spain; [Menezes, Ana M.] Univ Fed Pelotas, Programa Posgrad Epidemiol, Pelotas, Brazil; [Perez-Padilla, Rogelio] Inst Nacl Enfermedades Resp, Inst Resp Dis, Mexico City, DF, Mexico; [de Oca, Maria Montes] Univ Cent Venezuela, Hosp Univ Caracas, Fac Med, Serv Neumonol, Caracas, Venezuela; [Torres-Duque, Carlos A.; Gonzalez-Garcia, Mauricio] Fdn Neumol Colombiana, Dept Invest, Bogota, Colombia; [Torres-Duque, Carlos A.; Caballero, Andres] Asociac Colombiana &amp; Neumol Cirugia Torax, Bogota, Colombia; [Caballero, Andres] Clin Reina Sofia, Bogota, Colombia; [Buist, Sonia] Oregon Hlth &amp; Sci Univ, Portland, OR 97201 USA</t>
  </si>
  <si>
    <t>Horner, A (reprint author), Kepler Univ Hosp, Dept Pulm Med, Krankenhausstr 9, A-4021 Linz, Austria.; Horner, A (reprint author), Johannes Kepler Univ Linz, Fac Med, Linz, Austria.</t>
  </si>
  <si>
    <t>1465-993X</t>
  </si>
  <si>
    <t>AUG 23</t>
  </si>
  <si>
    <t>Tejero, E; Prats, E; Casitas, R; Galera, R; Pardo, P; Gavilan, A; Martinez-Ceron, E; Cubillos-Zapata, C; del Peso, L; Garcia-Rio, F</t>
  </si>
  <si>
    <t>Classification of Airflow Limitation Based on z-Score Underestimates Mortality in Patients with Chronic Obstructive Pulmonary Disease</t>
  </si>
  <si>
    <t>[Tejero, Elena; Pardo, Paloma] Hosp Univ Fuenlabrada, Serv Urgencias, Madrid, Spain; [Prats, Eva; Gavilan, Adelaida] Hosp Univ Fuenlabrada, Unidad Neumol, Madrid, Spain; [Casitas, Raquel; Galera, Raul; Martinez-Ceron, Elisabet; Garcia-Rio, Francisco] Hosp Univ La Paz, Serv Neumol, Paseo Castellana 261, Madrid 28046, Spain; [Casitas, Raquel; Galera, Raul; Martinez-Ceron, Elisabet; Cubillos-Zapata, Carolina; del Peso, Luis; Garcia-Rio, Francisco] Hosp Univ La Paz, Inst Invest Sanitaria, Madrid, Spain; [Casitas, Raquel; Galera, Raul; Martinez-Ceron, Elisabet; Cubillos-Zapata, Carolina; del Peso, Luis; Garcia-Rio, Francisco] Inst Salud Carlos III, Ctr Invest Biomed Red Enfermedades Resp, Madrid, Spain; [del Peso, Luis] Univ Autonoma Madrid, Dept Bioquim, Madrid, Spain; [del Peso, Luis] Inst Invest Biomed Alberto Sols, Madrid, Spain</t>
  </si>
  <si>
    <t>AUG 1</t>
  </si>
  <si>
    <t>Martinez-Ceron, E; Garcia-Rio, F</t>
  </si>
  <si>
    <t>Mortality and Cardiovascular Disease in Type 1 and Type 2 Diabetes</t>
  </si>
  <si>
    <t>[Martinez-Ceron, Elisabet; Garcia-Rio, Francisco] Hosp Univ La Paz, Madrid, Spain</t>
  </si>
  <si>
    <t>Garcia-Rio, F (reprint author), Hosp Univ La Paz, Madrid, Spain.</t>
  </si>
  <si>
    <t>Athanazio, R; Pereira, MC; Gramblicka, G; Cavalcanti-Lundgren, F; de Figueiredo, MF; Arancibia, F; Rached, S; de la Rosa, D; Maiz-Carro, L; Giron, R; Olveira, C; Prados, C; Martinez-Garcia, MA</t>
  </si>
  <si>
    <t>Latin America validation of FACED score in patients with bronchiectasis: an analysis of six cohorts</t>
  </si>
  <si>
    <t>BMC PULMONARY MEDICINE</t>
  </si>
  <si>
    <t>[Athanazio, Rodrigo; Rached, Samia] Univ Sao Paulo, Fac Med, Hosp Clin, Heart Inst InCor,Pulm Div, Av Dr Eneas Carvalho Aguiar,44-5 Andar Pneumol, BR-05403900 Sao Paulo, Brazil; [Pereira, Monica Corso] State Univ Campinas Unicamp, Pneumol Serv, Sao Paulo, Brazil; [Gramblicka, Georgina] Hosp Torax Dr A Cetrangolo, Pneumol Serv, Buenos Aires, DF, Argentina; [Cavalcanti-Lundgren, Fernando] Hosp Octavio Freitas, Pneumol Serv, Recife, PE, Brazil; [de Figueiredo, Mara Fernandes] Hosp Messejana, Pneumol Serv, Fortaleza, Ceara, Brazil; [Arancibia, Francisco] Inst Nacl Torax, Pneumol Serv, Santiago, Chile; [de la Rosa, David] Hosp Platon, Pneumol Unit, Barcelona, Spain; [Maiz-Carro, Luis] Hosp Univ Ramon &amp; Cajal, Pneumol Serv, Madrid, Spain; [Giron, Rosa] Hosp Univ Princesa, Pneumol Serv, Madrid, Spain; [Olveira, Casilda] Hosp Gen Malaga, Pneumol Serv, Malaga, Spain; [Prados, Concepcion] Hop Univ Paz Carlos III, Pneumol Serv, Madrid, Spain; [Angel Martinez-Garcia, Miguel] Polytech &amp; Univ La Fe Hosp, Pneumol Serv, Valencia, Spain</t>
  </si>
  <si>
    <t>Athanazio, R (reprint author), Univ Sao Paulo, Fac Med, Hosp Clin, Heart Inst InCor,Pulm Div, Av Dr Eneas Carvalho Aguiar,44-5 Andar Pneumol, BR-05403900 Sao Paulo, Brazil.</t>
  </si>
  <si>
    <t>1471-2466</t>
  </si>
  <si>
    <t>Almendros, I; Garcia-Rio, F</t>
  </si>
  <si>
    <t>Sleep apnoea, insulin resistance and diabetes: the first step is in the fat</t>
  </si>
  <si>
    <t>[Almendros, Isaac; Garcia-Rio, Francisco] Ctr Invest Biomed Red Enfermedades Resp CIBERE, Madrid, Spain; [Almendros, Isaac] Univ Barcelona IDIBAPS, Fac Med, Unitat Biofis &amp; Bioengn, Barcelona, Spain; [Garcia-Rio, Francisco] Hosp Univ La Paz, IdiPAZ, Serv Neumol, Madrid, Spain; [Garcia-Rio, Francisco] Univ Autonoma Madrid, Dept Med, Madrid, Spain</t>
  </si>
  <si>
    <t>Mediano, O; Casitas, R; Villasante, C; Martinez-Ceron, E; Galera, R; Zamarron, E; Garcia-Rio, F</t>
  </si>
  <si>
    <t>Dynamic hyperinflation in patients with asthma and exercise-induced bronchoconstriction</t>
  </si>
  <si>
    <t>ANNALS OF ALLERGY ASTHMA &amp; IMMUNOLOGY</t>
  </si>
  <si>
    <t>[Mediano, Olga] Guadalajara Univ Hosp, Resp Dis Sect, Guadalajara, Spain; [Casitas, Raquel; Villasante, Carlos; Martinez-Ceron, Elisabet; Galera, Raul; Zamarron, Ester; Garcia-Rio, Francisco] La Paz Univ Hosp, Dept Resp Dis, Madrid, Spain; [Casitas, Raquel; Villasante, Carlos; Martinez-Ceron, Elisabet; Galera, Raul; Garcia-Rio, Francisco] CIBER Resp Dis, Madrid, Spain; [Garcia-Rio, Francisco] Univ Autonoma Madrid, Madrid, Spain</t>
  </si>
  <si>
    <t>1081-1206</t>
  </si>
  <si>
    <t>Zamarron-de Lucas, E; Carrera, LG; Bonilla, G; Petit, D; Mangas, A; Alvarez-Sala, R</t>
  </si>
  <si>
    <t>Antisynthetase syndrome: Analysis of 11 cases</t>
  </si>
  <si>
    <t>[Zamarron-de Lucas, Ester; Gomez Carrera, Luis; Petit, Dessiree; Mangas, Alberto; Alvarez-Sala, Rodolfo] Univ Autonoma Madrid, Hosp Univ La Paz, CIBERES, IdiPAZ,Serv Neumol, Madrid, Spain; [Bonilla, Gema] Univ Autonoma Madrid, Hosp Univ La Paz, CIBERES, IdiPAZ,Serv Reumatol, Madrid, Spain</t>
  </si>
  <si>
    <t>Zamarron-de Lucas, E (reprint author), Univ Autonoma Madrid, Hosp Univ La Paz, CIBERES, IdiPAZ,Serv Neumol, Madrid, Spain.</t>
  </si>
  <si>
    <t>Bastir, M; Garcia-Martinez, D; Torres-Tamayo, N; Sanchis-Gimeno, JA; O'Higgins, P; Utrilla, C; Sanchez, IT; Rio, FG</t>
  </si>
  <si>
    <t>In Vivo 3D Analysis of Thoracic Kinematics: Changes in Size and Shape During Breathing and Their Implications for Respiratory Function in Recent Humans and Fossil Hominins</t>
  </si>
  <si>
    <t>ANATOMICAL RECORD-ADVANCES IN INTEGRATIVE ANATOMY AND EVOLUTIONARY BIOLOGY</t>
  </si>
  <si>
    <t>[Bastir, Markus; Garcia-Martinez, Daniel; Torres-Tamayo, Nicole] CSIC, Museo Nacl Ciencias Nat, Paleoanthropol Grp, Dept Paleobiol, Madrid, Spain; [Garcia-Martinez, Daniel] Univ Autonoma Madrid, Fac Sci, Dept Biol, Madrid, Spain; [Alberto Sanchis-Gimeno, Juan] Univ Valencia, Fac Med, Dept Anat &amp; Human Embryol, Valencia, Spain; [O'Higgins, Paul] Univ York, Dept Archaeol, York, N Yorkshire, England; [O'Higgins, Paul] Univ York, Hull York Med Sch, York, N Yorkshire, England; [Utrilla, Cristina; Torres Sanchez, Isabel; Garcia Rio, Francisco] Hosp Univ La Paz, Biomed Res Inst Idipaz, Madrid, Spain</t>
  </si>
  <si>
    <t>Bastir, M (reprint author), CSIC, Museo Nacl Ciencias Nat, Calle JG Abascal 2, E-28006 Madrid, Spain.</t>
  </si>
  <si>
    <t>1932-8486</t>
  </si>
  <si>
    <t>Does Continuous Positive Airway Pressure Have the "Power" to Improve Glycemic Control in Patients with Type II Diabetes and Obstructive Sleep Apnea? Reply</t>
  </si>
  <si>
    <t>[Martinez-Ceron, Elisabet; Garcia-Rio, Francisco] Hosp Univ La Paz IdiPAZ, Madrid, Spain; [Martinez-Ceron, Elisabet; Garcia-Rio, Francisco] Ctr Invest Biomed Red Enfermedades Resp, Madrid, Spain; [Garcia-Rio, Francisco] Univ Autonoma Madrid, Madrid, Spain</t>
  </si>
  <si>
    <t>Martinez-Ceron, E (reprint author), Hosp Univ La Paz IdiPAZ, Madrid, Spain.; Martinez-Ceron, E (reprint author), Ctr Invest Biomed Red Enfermedades Resp, Madrid, Spain.</t>
  </si>
  <si>
    <t>Garcia-Rio, F; Soler-Cataluna, JJ; Alcazar, B; Viejo, JL; Miravitlles, M</t>
  </si>
  <si>
    <t>Requirements, Strengths and Weaknesses of Inhaler Devices for COPD Patients from the Expert Prescribers' Point of View: Results of the EPOCA Delphi Consensus</t>
  </si>
  <si>
    <t>COPD-JOURNAL OF CHRONIC OBSTRUCTIVE PULMONARY DISEASE</t>
  </si>
  <si>
    <t>[Garcia-Rio, Francisco] Hosp Univ La Paz, Serv Neumol, IdiPAZ, Paseo Castellana 261, Madrid 28046, Spain; [Garcia-Rio, Francisco; Soler-Cataluna, Juan J.; Miravitlles, Marc] Ctr Invest Biomed Red Enfermedades Resp CIBERES, Madrid, Spain; [Garcia-Rio, Francisco] Univ Autonoma Madrid, Madrid, Spain; [Soler-Cataluna, Juan J.] Hosp Arnau de Vilanova Lliria, Serv Neumol, Valencia, Spain; [Alcazar, Bernardino] Agencia Sanitaria Hosp Poniente, Hosp Alta Resoluc Loja, Area Integrada Gest Med, Granada, Spain; [Viejo, Jose L.] Hosp Univ Burgos, Serv Neumol, Burgos, Spain; [Miravitlles, Marc] Hosp Univ Vall dHebron, Serv Neumol, Barcelona, Spain</t>
  </si>
  <si>
    <t>Garcia-Rio, F (reprint author), Hosp Univ La Paz, Serv Neumol, IdiPAZ, Paseo Castellana 261, Madrid 28046, Spain.</t>
  </si>
  <si>
    <t>1541-2555</t>
  </si>
  <si>
    <t>Prados, C; Lerin, M; Cabanillas, JJ; Gomez-Carrera, L; Alvarez-Sala, R</t>
  </si>
  <si>
    <t>How are the ancient cystic fibrosis patients? Cystic fibrosis diagnosed over 60 years-old</t>
  </si>
  <si>
    <t>RESPIRATORY MEDICINE CASE REPORTS</t>
  </si>
  <si>
    <t>[Prados, C.; Lerin, M.; Cabanillas, J. J.; Gomez-Carrera, L.; Alvarez-Sala, R.; Cystic Fibrosis Grp Neumomadrid] La Paz Univ Hosp, Unit Cyst Fibrosis &amp; Bronchiectasis, Pulmonol Serv, Pso Castellana 261, Madrid 28046, Spain</t>
  </si>
  <si>
    <t>Prados, C (reprint author), La Paz Univ Hosp, Unit Cyst Fibrosis &amp; Bronchiectasis, Pulmonol Serv, Pso Castellana 261, Madrid 28046, Spain.</t>
  </si>
  <si>
    <t>2213-0071</t>
  </si>
  <si>
    <t>Obstructive Sleep Apnea and Cardiovascular Risk: From Evidence to Experience in Cardiology.</t>
  </si>
  <si>
    <t>Mediano, Olga; Lorenzi-Filho, Geraldo; Garcia-Rio, Francisco</t>
  </si>
  <si>
    <t>Revista espanola de cardiologia (English ed.)</t>
  </si>
  <si>
    <t>Hospital Universitario de Guadalajara, Seccion de Neumologia, Guadalajara, Spain; Centro de Investigacion Biomedica en Red de Enfermedades Respiratorias (CIBERES), Madrid, Spain; Departamento de Medicina, Universidad de Alcala, Alcala de Henares, Madrid, Spain. Electronic address: olgamediano@hotmail.com.</t>
  </si>
  <si>
    <t>Spain</t>
  </si>
  <si>
    <t>3D analysis of sexual dimorphism in size, shape and breathing kinematics of human lungs.</t>
  </si>
  <si>
    <t>Torres-Tamayo, Nicole; Garcia-Martinez, Daniel; Lois Zlolniski, Stephanie; Torres-Sanchez, Isabel; Garcia-Rio, Francisco; Bastir, Markus</t>
  </si>
  <si>
    <t>Journal of anatomy</t>
  </si>
  <si>
    <t>2017 Nov 17 (Epub 2017 Nov 17)</t>
  </si>
  <si>
    <t>Paleoanthropology Group, Museo Nacional de Ciencias Naturales (CSIC), Madrid, Spain.</t>
  </si>
  <si>
    <t>1469-7580</t>
  </si>
  <si>
    <t>England</t>
  </si>
  <si>
    <t>Reply to: Spirometry-based Diagnostic Criteria that are Not Age-appropriate Lack Clinical Relevance.</t>
  </si>
  <si>
    <t>Garcia-Rio, Francisco</t>
  </si>
  <si>
    <t>American journal of respiratory and critical care medicine</t>
  </si>
  <si>
    <t>Hospital Universitario La Paz-IdiPAZ, Servicio de Neumologia, Madrid, Spain.</t>
  </si>
  <si>
    <t>2017 Nov</t>
  </si>
  <si>
    <t>In-Process</t>
  </si>
  <si>
    <t>The SIN3A histone deacetylase complex is required for a complete transcriptional response to hypoxia.</t>
  </si>
  <si>
    <t>Tiana, Maria; Acosta-Iborra, Barbara; Puente-Santamaria, Laura; Hernansanz-Agustin, Pablo; Worsley-Hunt, Rebecca; Masson, Norma; Garcia-Rio, Francisco; Mole, David; Ratcliffe, Peter; Wasserman, Wyeth W; Jimenez, Benilde; Peso, Luis Del</t>
  </si>
  <si>
    <t>Nucleic acids research</t>
  </si>
  <si>
    <t>2017 Oct 20 (Epub 2017 Oct 20)</t>
  </si>
  <si>
    <t>Departamento de Bioquimica, Universidad Autonoma de Madrid (UAM) and Instituto de Investigaciones Biomedicas 'Alberto Sols' (CSIC-UAM), 28029 Madrid, Spain.</t>
  </si>
  <si>
    <t>Tiana Cerrolaza, Maria/G-4240-2016</t>
  </si>
  <si>
    <t>1362-4962</t>
  </si>
  <si>
    <t>Factors affecting the selection of an inhaler device for COPD and the ideal device for different patient profiles. Results of EPOCA Delphi consensus.</t>
  </si>
  <si>
    <t>Miravitlles, Marc; Soler-Cataluna, Juan Jose; Alcazar, Bernardino; Viejo, Jose Luis; Garcia-Rio, Francisco</t>
  </si>
  <si>
    <t>Pulmonary pharmacology &amp; therapeutics</t>
  </si>
  <si>
    <t>2017 Oct 12 (Epub 2017 Oct 12)</t>
  </si>
  <si>
    <t>Pneumology Department, Hospital Universitari Vall d'Hebron, Barcelona, Spain; Centro de Investigacion Biomedica en Red de Enfermedades Respiratorias (CIBERES), Spain. Electronic address: mmiravitlles@vhebron.net.</t>
  </si>
  <si>
    <t>1522-9629</t>
  </si>
  <si>
    <t>Reply to the Z-score Does Not Predict Mortality Because of Confounding by Age.</t>
  </si>
  <si>
    <t>Hospital Universitario La Paz, IdiPAZ, Madrid, Spain.</t>
  </si>
  <si>
    <t>2017 Apr</t>
  </si>
  <si>
    <t>In-Data-Review</t>
  </si>
  <si>
    <t>Pneumonia with an unusual outcome in an immunocompetent patient.</t>
  </si>
  <si>
    <t>Sanchez-Jareno, Marta; Martinez Verdasco, Antonio; Esteban Rodriguez, Isabel; Alvarez-Sala, Rodolfo</t>
  </si>
  <si>
    <t>2017 Feb 23 (Epub 2017 Feb 23)</t>
  </si>
  <si>
    <t>Servicio de Alergologia, Hospital Universitario La Paz, IdiPAZ, Madrid, Espana. Electronic address: msjareno@salud.madrid.org.</t>
  </si>
  <si>
    <t>European respiratory journal</t>
  </si>
  <si>
    <t>The human PKP2/plakophilin-2 gene is induced by Wnt/beta-catenin in normal and colon cancer-associated fibroblasts.</t>
  </si>
  <si>
    <t>Niell, Nuria; Larriba, Maria Jesus; Ferrer-Mayorga, Gemma; Sanchez-Perez, Isabel; Cantero, Ramon; Real, Francisco X; Del Peso, Luis; Munoz, Alberto; Gonzalez-Sancho, Jose Manuel</t>
  </si>
  <si>
    <t>International journal of cancer</t>
  </si>
  <si>
    <t>Instituto de Investigaciones Biomedicas "Alberto Sols", Consejo Superior de Investigaciones Cientificas (CSIC) -Universidad Autonoma de Madrid (UAM), Madrid, E-28029, Spain.</t>
  </si>
  <si>
    <t>1097-0215</t>
  </si>
  <si>
    <t>Magalhaes, P; Pejchinovski, M; Markoska, K; Banasik, M; Klinger, M; Svec-Billa, D; Rychlik, I; Rroji, M; Restivo, A; Capasso, G; Bob, F; Schiller, A; Ortiz, A; Perez-Gomez, MV; Cannata, P; Sanchez-Nino, MD; Naumovic, R; Brkovic, V; Polenakovic, M; Mullen, W; Vlahou, A; Zurbig, P; Pape, L; Ferrario, F; Denis, C; Spasovski, G; Mischak, H; Schanstra, JP</t>
  </si>
  <si>
    <t>Association of kidney fibrosis with urinary peptides: a path towards non-invasive liquid biopsies?</t>
  </si>
  <si>
    <t>[Magalhaes, Pedro; Pejchinovski, Martin; Zuerbig, Petra; Mischak, Harald] Mosa Diagnost GmbH, Hannover, Germany; [Magalhaes, Pedro; Pape, Lars] Hannover Med Sch, Dept Pediat Nephrol, Hannover, Germany; [Markoska, Katerina; Spasovski, Goce] Univ Skopje, Med Fac, Dept Nephrol, Skopje, Macedonia; [Banasik, Miroslaw; Klinger, Marian] Wroclaw Med Univ, Dept Nephrol &amp; Transplantat Med, Wroclaw, Poland; [Svec-Billa, Dominika; Rychlik, Ivan] Charles Univ Prague, Fac Med 3, Dept Med 1, Prague, Czech Republic; [Rroji, Merita] Univ Hosp Ctr Mother Teresa, Dept Nephrol, Tirana, Albania; [Restivo, Arianna; Capasso, Giovambattista] Univ Campania Luigi Vanvitelli, Dept Nephrol, Naples, Italy; [Bob, Flaviu; Schiller, Adalbert] Victor Babes Univ Med &amp; Pharm, Cty Emergency Hosp, Dept Nephrol, Timisoara, Romania; [Ortiz, Alberto; Vanessa Perez-Gomez, Maria; Cannata, Pablo; Dolores Sanchez-Nino, Maria] IIS Fdn Jimenez Diaz UAM, Madrid, Spain; [Naumovic, Radomir; Brkovic, Voin] Clin Ctr Serbia, Clin Nephrol, Belgrade, Serbia; [Naumovic, Radomir; Brkovic, Voin] Univ Belgrade, Sch Med, Belgrade, Serbia; [Polenakovic, Momir] Macedonian Acad Sci &amp; Arts, Skopje, Macedonia; [Mullen, William; Mischak, Harald] Univ Glasgow, Inst Cardiovasc &amp; Med Sci, Glasgow, Lanark, Scotland; [Vlahou, Antonia] Acad Athens, Biomed Res Fdn, Biotechnol Div, Athens, Greece; [Ferrario, Franco] San Gerardo Hosp, Nephropathol Ctr, Monza, Italy; [Denis, Colette; Schanstra, Joost P.] INSERM, Inst Cardiovasc &amp; Metab Dis, Toulouse, France; [Denis, Colette; Schanstra, Joost P.] Univ Toulouse III Paul Sabatier, Toulouse, France</t>
  </si>
  <si>
    <t>Schanstra, JP (reprint author), INSERM, Inst Cardiovasc &amp; Metab Dis, Toulouse, France.; Schanstra, JP (reprint author), Univ Toulouse III Paul Sabatier, Toulouse, France.</t>
  </si>
  <si>
    <t>Selgas, R; Rodriguez, L; Julian, JC; Remon, C; Prieto-Velasco, M; Perez-Contreras, J; Fontan, MP</t>
  </si>
  <si>
    <t>How a Bottom-Up Multi-Stakeholder Initiative Helped Transform the Renal Replacement Therapy Landscape in Spain</t>
  </si>
  <si>
    <t>APPLIED HEALTH ECONOMICS AND HEALTH POLICY</t>
  </si>
  <si>
    <t>[Selgas, Rafael] Hosp Univ La Paz, Jefe Serv Nefrol, IdiPAZ, Dept Nephrol, P Castellana 261, Madrid 28046, Spain; [Rodriguez, Laura] GADDPE Secretariat, Madrid, Spain; [Julian, Juan Carlos] ALCER Spanish Renal Patient Fdn, Madrid, Spain; [Remon, Cesar] Hosp Univ Puerto Real, Dept Nephrol, Cadiz, Spain; [Prieto-Velasco, Mario] Complejo Asistencial Univ Leon, Dept Nephrol, Leon, Spain; [Perez-Contreras, Javier] Hosp Gen Univ Alicante, Alicante, Spain; [Perez Fontan, Miguel] Complejo Hosp Univ Coruna, La Coruna, Spain</t>
  </si>
  <si>
    <t>Selgas, R (reprint author), Hosp Univ La Paz, Jefe Serv Nefrol, IdiPAZ, Dept Nephrol, P Castellana 261, Madrid 28046, Spain.</t>
  </si>
  <si>
    <t>1175-5652</t>
  </si>
  <si>
    <t>1179-1896</t>
  </si>
  <si>
    <t>Martin-Lorenzo, M; Gonzalez-Calero, L; Ramos-Barron, A; Sanchez-Nino, MD; Gomez-Alamillo, C; Garcia-Segura, JM; Ortiz, A; Arias, M; Vivanco, F; Alvarez-Llamas, G</t>
  </si>
  <si>
    <t>Urine metabolomics insight into acute kidney injury point to oxidative stress disruptions in energy generation and H2S availability</t>
  </si>
  <si>
    <t>JOURNAL OF MOLECULAR MEDICINE-JMM</t>
  </si>
  <si>
    <t>[Martin-Lorenzo, Marta; Gonzalez-Calero, Laura; Vivanco, Fernando; Alvarez-Llamas, Gloria] IIS Fdn Jimenez Diaz UAM, Dept Immunol, REDinREN, Madrid, Spain; [Ramos-Barron, Angeles; Gomez-Alamillo, Carlos; Arias, Manuel] Univ Cantabria, Inst Invest Marques Valdecilla, IDIVAL, Nephrol Dept,Hosp Valdecilla, Santander, Cantabria, Spain; [Sanchez-Nino, Maria D.; Ortiz, Alberto] IIS Fdn Jimenez Diaz UAM, Dept Nephrol IRSIN, REDinREN, Madrid, Spain; [Manuel Garcia-Segura, Juan] Univ Complutense, CAI RMN, Madrid, Spain; [Manuel Garcia-Segura, Juan; Vivanco, Fernando] Univ Complutense, Dept Biochem &amp; Mol Biol 1, Madrid, Spain</t>
  </si>
  <si>
    <t>Alvarez-Llamas, G (reprint author), IIS Fdn Jimenez Diaz UAM, Dept Immunol, REDinREN, Madrid, Spain.</t>
  </si>
  <si>
    <t>0946-2716</t>
  </si>
  <si>
    <t>1525-1594</t>
  </si>
  <si>
    <t>Goicoechea, M; Sanchez-Nino, MD; Ortiz, A; de Vinuesa, SG; Quiroga, B; Bernis, C; Morales, E; Fernandez-Juarez, G; de Sequera, P; Verdalles, U; Verde, E; Luno, J</t>
  </si>
  <si>
    <t>Low dose aspirin increases 15-epi-lipoxin A4 levels in diabetic chronic kidney disease patients</t>
  </si>
  <si>
    <t>PROSTAGLANDINS LEUKOTRIENES AND ESSENTIAL FATTY ACIDS</t>
  </si>
  <si>
    <t>[Goicoechea, Marian; Verdalles, Ursula; Verde, Eduardo; Luno, Jose] Hosp Gen Univ Gregorio Maranon, Serv Nefrol, Madrid, Spain; [Dolores Sanchez-Nino, Maria; Ortiz, Alberto] Fdn Jimenez Diaz IIS FJD UAM, Inst Invest Sanitaria, Madrid, Spain; [Quiroga, Borja; Bernis, Carmen] Hosp Univ La Princesa, Madrid, Spain; [Morales, Enrique] Hosp Univ Doce Octubre, Madrid, Spain; [Fernandez-Juarez, Gema] Hosp Univ Fdn Alcorcon, Madrid, Spain; [de Sequera, Patricia] Hosp Univ Infanta Leonor, Madrid, Spain; [Goicoechea, Marian; Dolores Sanchez-Nino, Maria; Ortiz, Alberto; Garcia de Vinuesa, Soledad; Morales, Enrique; Fernandez-Juarez, Gema; Verdalles, Ursula; Verde, Eduardo; Luno, Jose] Spanish Kidney Res Network REDINREN, Madrid, Spain</t>
  </si>
  <si>
    <t>Goicoechea, M (reprint author), Hosp Gen Univ Gregorio Maranon, Nephrol Dept, C Dr Esquerdo 46, Madrid 28007, Spain.</t>
  </si>
  <si>
    <t>0952-3278</t>
  </si>
  <si>
    <t>1532-2823</t>
  </si>
  <si>
    <t>Ortiz, A; Sanchez-Nino, MD</t>
  </si>
  <si>
    <t>Differences between agalsidase alpha and agalsidase beta in the treatment of Fabry disease Reply</t>
  </si>
  <si>
    <t>[Ortiz, Alberto; Dolores Sanchez-Nino, Maria] Univ Autonoma Madrid, Fac Med, Fdn Jimenez Diaz, Inst Invest Sanitaria, Madrid, Spain; [Ortiz, Alberto; Dolores Sanchez-Nino, Maria] Red Invest Renal REDinREN, Madrid, Spain</t>
  </si>
  <si>
    <t>Ortiz, A (reprint author), Univ Autonoma Madrid, Fac Med, Fdn Jimenez Diaz, Inst Invest Sanitaria, Madrid, Spain.; Ortiz, A (reprint author), Red Invest Renal REDinREN, Madrid, Spain.</t>
  </si>
  <si>
    <t>Wang, HD; Abajobir, AA; Abate, KH; Abbafati, C; Abbas, KM; Abd-Allah, F; Abera, SF; Abraha, HN; Abu-Raddad, LJ; Abu-Rmeileh, NME; Adedeji, IA; Adedoyin, RA; Adetifa, IMO; Adetokunboh, O; Afshin, A; Aggarwal, R; Agrawal, A; Agrawal, S; Kiadaliri, AA; Ahmed, MB; Aichour, AN; Aichour, I; Aichour, MTE; Aiyar, S; Akanda, S; Akinyemiju, TF; Akseer, N; Al-Eyadhy, A; Al Lami, FH; Alabed, S; Alahdab, F; Al-Aly, Z; Alam, K; Alam, N; Alasfoor, D; Aldridge, RW; Alene, KA; Alhabib, S; Ali, R; Alizadeh-Navaei, R; Aljunid, SM; Alkaabi, JM; Alkerwi, A; Alla, F; Allam, SD; Allebeck, P; Al-Raddadi, R; Alsharif, U; Altirkawi, KA; Martin, EA; Alvis-Guzman, N; Amare, AT; Ameh, EA; Amini, E; Ammar, W; Amoako, YA; Anber, N; Andrei, CL; Androudi, S; Ansari, H; Ansha, MG; Antonio, CAT; Anwari, P; Arnlov, J; Arora, M; Al Artaman,; Aryal, KK; Asayesh, H; Asgedom, SW; Asghar, RJ; Assadi, R; Atey, TM; Atre, SR; Avila-Burgos, L; Avokpaho, EFGA; Awasthi, A; Quintanilla, BPA; Babalola, TK; Bacha, U; Badawi, A; Balakrishnan, K; Balalla, S; Barac, A; Barber, RM; Barboza, MA; Barker-Collo, SL; Barnighausen, T; Barquera, S; Barregard, L; Barrero, LH; Baune, BT; Bazargan-Hejazi, S; Bedi, N; Beghi, E; Bejot, Y; Bekele, BB; Bell, ML; Bello, AK; Bennett, DA; Bennett, JR; Bensenor, IM; Benson, J; Berhane, A; Berhe, DF; Bernabe, E; Beuran, M; Beyene, AS; Bhala, N; Bhansali, A; Bhaumik, S; Bhutta, ZA; Bikbov, B; Birungi, C; Biryukov, S; Bisanzio, D; Bizuayehu, HM; Bjerregaard, P; Blosser, CD; Boneya, DJ; Boufous, S; Bourne, RRA; Brazinova, A; Breitborde, NJK; Brenner, H; Brugha, TS; Bukhman, G; Negesa, L; Bulto, B; Bumgarner, BR; Burch, M; Butt, ZA; Cahill, LE; Cahuana-Hurtado, L; Campos-Nonato, IR; Car, J; Car, M; Crdenas, R; Carpenter, DO; Carrero, JJ; Carter, A; Castaneda-Orjuela, CA; Rivas, JC; Castro, FF; Castro, RE; Catala-Lopez, F; Chen, HL; Chiang, PPC; Chibalabala, M; Chisumpa, VH; Chitheer, AA; Choi, JYJ; Christensen, H; Christopher, DJ; Ciobanu, LG; Cirillo, M; Cohen, AJ; Colquhoun, SM; Coresh, J; Criqui, MH; Cromwell, EA; Crump, JA; Dandona, L; Dandona, R; Dargan, PI; das Neves, J; Davey, G; Davitoiu, DV; Davletov, K; de Courten, B; De Leo, D; Degenhardt, L; Deiparine, S; Dellavalle, RP; Deribe, K; Deribew, A; Des Jarlais, DC; Dey, S; Dharmaratne, SD; Dherani, MK; Diaz-Torne, C; Ding, EL; Dixit, P; Djalalinia, S; Do, P; Doku, DT; Donnelly, CA; Priscila, K; dos Santos, B; Douwes-Schultz, D; Driscoll, TR; Duan, L; Dubey, M; Duncan, BB; Dwivedi, LK; Ebrahimi, H; El Bcheraoui, C; Ellingsen, CL; Enayati, A; Endries, AY; Ermakov, SP; Eshetie, S; Eshrati, B; Eskandarieh, S; Esteghamati, A; Estep, K; Fanuel, FBB; Faro, A; Farvid, MS; Farzadfar, F; Feigin, VL; Fereshtehnejad, SM; Fernandes, JG; Fernandes, JC; Feyissa, TR; Filip, I; Fischer, F; Foigt, N; Foreman, KJ; Frank, T; Franklin, RC; Fraser, M; Friedman, J; Frostad, JJ; Fullman, N; Furst, T; Furtado, JM; Futran, ND; Gakidou, E; Gambashidze, K; Gamkrelidze, A; Gankpe, FG; Garcia-Basteiro, AL; Gebregergs, GB; Gebrehiwot, TT; Gebrekidan, KG; Gebremichael, MW; Gelaye, AA; Geleijnse, JM; Gemechu, BL; Gemechu, KS; Genova-Maleras, R; Gesesew, HA; Gething, PW; Gibney, KB; Gill, PS; Gillum, RF; Giref, AZ; Girma, BW; Giussani, G; Goenka, S; Gomez, B; Gona, PN; Gopalani, SV; Goulart, AC; Graetz, N; Gugnani, HC; Gupta, PC; Gupta, R; Gupta, R; Gupta, T; Gupta, V; Haagsma, JA; Hafezi-Nejad, N; Bidgoli, HH; Hakuzimana, A; Halasa, YA; Hamadeh, RR; Hambisa, MT; Hamidi, S; Hammami, M; Hancock, J; Handal, AJ; Hankey, GJ; Hao, YT; Harb, HL; Hareri, HA; Harikrishnan, S; Haro, JM; Hassanvand, MS; Havmoeller, R; Hay, RJ; Hay, SI; He, F; Heredia-Pi, IB; Herteliu, C; Hilawe, EH; Hoek, HW; Horita, N; Hosgood, HD; Hostiuc, S; Hotez, PJ; Hoy, DG; Hsairi, M; Htet, AS; Hu, GQ; Huang, H; Huang, JJ; Iburg, KM; Igumbor, EU; Ileanu, BV; Inoue, M; Irenso, AA; Irvine, CMS; Islam, N; Jacobsen, KH; Jaenisch, T; Jahanmehr, N; Jakovljevic, MB; Javanbakht, M; Jayatilleke, AU; Jeemon, P; Jensen, PN; Jha, V; Jin, Y; John, D; John, O; Johnson, SC; Jonas, JB; Jurisson, M; Kabir, Z; Kadel, R; Kahsay, A; Kalkonde, Y; Kamal, R; Kan, HD; Karch, A; Karema, CK; Karimi, SM; Karthikeyan, G; Kasaeian, A; Kassaw, NA; Kassebaum, NJ; Kastor, A; Katikireddi, SV; Kaul, A; Kawakami, N; Kazanjan, K; Keiyoro, PN; Kelbore, SG; Kemp, AH; Kengne, AP; Keren, A; Kereselidze, M; Kesavachandran, CN; Ketema, EB; Khader, YS; Khalil, IA; Khan, EA; Khan, G; Khang, YH; Khera, S; Khoja, ATA; Khosravi, MH; Kibret, GD; Kieling, C; Kim, CI; Kim, D; Kim, P; Kim, S; Kim, YJ; Kimokoti, RW; Kinfu, Y; Kishawi, S; Kissimova-Skarbek, KA; Kissoon, N; Kivimaki, M; Knudsen, AK; Kokubo, Y; Kopec, JA; Kosen, S; Koul, PA; Koyanagi, A; Kravchenko, M; Krohn, KJ; Defo, BK; Bicer, BK; Kuipers, EJ; Kulikoff, XR; Kulkarni, VS; Kumar, GA; Kumar, P; Kumsa, FA; Kutz, M; Lachat, C; Lagat, AK; Lager, ACJ; Lal, DK; Lalloo, R; Lambert, N; Lan, Q; Lansingh, VC; Larson, HJ; Larsson, A; Laryea, DO; Lavados, PM; Laxmaiah, A; Lee, PH; Leigh, J; Leung, J; Leung, R; Levi, M; Li, YM; Liao, Y; Liben, ML; Lim, SS; Linn, S; Lipshultz, SE; Liu, SW; Lodha, R; Logroscino, G; Lorch, SA; Lorkowski, S; Lotufo, PA; Lozano, R; Lunevicius, R; Lyons, RA; Ma, S; Macarayan, ERK; Machado, IE; Mackay, MT; Abd el Razek, MM; Magis-Rodriguez, C; Mahdavi, M; Majdan, M; Majdzadeh, R; Majeed, A; Malekzadeh, R; Malhotra, R; Malta, DC; Mantovani, LG; Manyazewal, T; Mapoma, CC; Marczak, LB; Marks, GB; Martinez-Raga, J; Martins-Melo, FR; Massano, J; Maulik, PK; Mayosi, BM; Mazidi, M; McAlinden, C; McGarvey, ST; McGrath, JJ; Mckee, M; Mehata, S; Mehndiratta, MM; Mehta, KM; Meier, T; Mekonnen, TC; Meles, KG; Memiah, P; Memish, ZA; Mendoza, W; Mengesha, MM; Mengistie, MA; Tadese, D; Menon, MGR; Menota, BG; Mensah, GA; Meretoja, A; Meretoja, TJ; Mezgebe, HB; Micha, R; Mikesell, J; Miller, TR; Mills, EJ; Minnig, S; Mirarefin, M; Mirrakhimov, EM; Misganaw, A; Mishra, SR; Mohammad, KA; Mohammadi, A; Mohammed, KEMS; Mohan, MBV; Mohanty, SK; Mokdad, AH; Assaye, AM; Mollenkopf, SK; Molokhia, M; Monasta, L; Hernandez, JCM; Montico, M; Mooney, MD; Moore, AR; Moradi-Lakeh, M; Moraga, P; Morawska, L; Velasquez, IM; Mori, R; Morrison, SD; Mruts, KB; Mueller, UO; Mullany, E; Muller, K; Venkata, G; Murthy, S; Murthy, S; Musa, KI; Nachega, JB; Nagata, C; Nagel, G; Naghavi, M; Naidoo, KS; Nanda, L; Nangia, V; Nascimento, BR; Natarajan, G; Negoi, I; Nguyen, CT; Ningrum, DNA; Nisar, MI; Nomura, M; Nong, VM; Norheim, OF; Norrving, B; Noubiap, JJN; Nyakarahuka, L; Obermeyer, CM; O'Donnell, MJ; Ogbo, FA; Oh, IH; Okoro, A; Oladimeji, O; Olagunju, AT; Olusanya, BO; Olusanya, JO; Oren, E; Ortiz, A; Osgood-Zimmerman, A; Ota, E; Owolabi, MO; Oyekale, AS; Pa, M; Pacella, RE; Pakhale, S; Pana, A; Panda, BK; Panda-Jonas, S; Park, EK; Parsaeian, M; Patel, T; Patten, SB; Patton, GC; Paudel, D; Pereira, DM; Perez-Padilla, R; Perez-Ruiz, F; Perico, N; Pervaiz, A; Pesudovs, K; Peterson, CB; Petri, WA; Petzold, M; Phillips, MR; Piel, FB; Pigott, DM; Pishgar, F; Plass, D; Polinder, S; Popova, S; Postma, MJ; Poulton, RG; Pourmalek, F; Prasad, N; Purwar, M; Qorbani, M; Rabiee, RHS; Radfar, A; Rafay, A; Rahimi-Movaghar, A; Rahimi-Movaghar, V; Rahman, M; Rahman, MHU; Rahman, SU; Rai, RK; Rajsic, S; Ram, U; Rana, SM; Ranabhat, CL; Rao, PV; Rawaf, S; Ray, SE; Rego, MAS; Rehm, J; Reiner, RC; Remuzzi, G; Renzaho, AMNN; Resnikoff, S; Rezaei, S; Rezai, MS; Ribeiro, AL; Rokni, MB; Ronfani, L; Roshandel, G; Roth, GA; Rothenbacher, D; Roy, A; Rubagotti, E; Ruhago, GM; Saadat, S; Sabde, YD; Sachdev, PS; Sadat, N; Safdarian, M; Safiri, SSS; Sagar, R; Sahathevan, R; Sahebkar, A; Sahraian, MA; Salama, J; Salamati, P; Salomon, JA; Salvi, SS; Samy, AM; Sanabria, JR; Sanchez-Nino, MD; Santos, IS; Milicevic, MMS; Sarmiento-Suarez, R; Sartorius, B; Satpathy, M; Sawhney, M; Saxena, S; Saylan, MI; Schmidt, MI; Schneider, IJC; Schutte, AE; Schwebel, DC; Schwendicke, F; Seedat, S; Seid, AM; Sepanlou, SG; Servan-Mori, EE; Shackelford, KA; Shaheen, A; Shahraz, S; Shaikh, MA; Shamsipour, M; Shamsizadeh, M; Islam, SMS; Sharma, J; Sharma, R; She, J; Shen, JB; Shetty, BP; Shi, P; Shibuya, K; Shigematsu, M; Shiri, R; Shiue, I; Shrime, MG; Sigfusdottir, ID; Silberberg, DH; Silpakit, N; Silva, DAS; Silva, JP; Silveira, DGA; Sindi, S; Singh, A; Singh, JA; Singh, PK; Singh, V; Sinha, DN; Skiadaresi, E; Sligar, A; Smith, DL; Sobaih, BHA; Sobngwi, E; Soneji, S; Soriano, JB; Sreeramareddy, CT; Srinivasan, V; Stathopoulou, V; Steel, N; Stein, DJ; Steiner, C; Stockl, H; Stokes, MA; Strong, M; Sufiyan, MB; Suliankatchi, RA; Sunguya, BF; Sur, PJ; Swaminathan, S; Sykes, BL; Szoeke, CEI; Tabares-Seisdedos, R; Tadakamadla, SK; Tadese, F; Tandon, N; Tanne, D; Tarajia, M; Tavakkoli, M; Taveira, N; Tehrani-Banihashemi, A; Tekelab, T; Tekle, DY; Shifa, GT; Temsah, MH; Terkawi, AS; Tesema, CL; Tesssema, B; Theis, A; Thomas, N; Thompson, AH; Thomson, AJ; Thrift, AG; Tiruye, TY; Tobe-Gai, R; Tonelli, M; Topor-Madry, R; Topouzis, F; Tortajada, M; Tran, BX; Trujillo, TTU; Tsilimparis, N; Tuem, KB; Tuzcu, EM; Tyrovolas, S; Ukwaja, KN; Undurraga, EA; Uthman, OA; Uzochukwu, BSC; van Boven, JFM; Varakin, YY; Varughese, S; Vasankari, T; Vasconcelos, AMN; Venketasubramanian, N; Vidavalur, R; Violante, FS; Vishnu, A; Vladimirov, SK; Vlassov, VV; Vollset, SE; Vos, T; Waid, JL; Wakayo, T; Wang, YP; Weichenthal, S; Weiderpass, E; Weintraub, RG; Werdecker, A; Wesana, J; Wijeratne, T; Wilkinson, JD; Wiysonge, CS; Woldeyes, BG; Wolfe, CDA; Workicho, A; Workie, SB; Xavier, D; Xu, GL; Yaghoubi, M; Yakob, B; Yalew, AZ; Yan, LLJ; Yano, Y; Yaseri, M; Ye, PP; Yimam, HH; Yip, P; Yirsaw, BD; Yonemoto, N; Yoon, SJ; Yotebieng, M; Younis, MZ; Zaidi, Z; Zaki, MES; Zeeb, H; Zenebe, ZM; Zerfu, TA; Zhang, AL; Zhang, XY; Zodpey, S; Zuhlke, LJ; Lopez, AD; Murray, CJL</t>
  </si>
  <si>
    <t>Global, regional, and national under-5 mortality, adult mortality, age-specific mortality, and life expectancy, 1970-2016: a systematic analysis for the Global Burden of Disease Study 2016</t>
  </si>
  <si>
    <t xml:space="preserve">[Wang, Haidong; Afshin, Ashkan; Aiyar, Sneha; Arora, Megha; Barber, Ryan M.; Bennett, James R.; Benson, Jennifer; Biryukov, Stan; Bumgarner, Blair Randal; Carter, Austin; Cohen, Aaron J.; Cromwell, Elizabeth A.; Dandona, Lalit; Dandona, Rakhi; Deiparine, </t>
  </si>
  <si>
    <t>Murray, CJL (reprint author), 2301 5th Ave,Suite 600, Seattle, WA 98121 USA.</t>
  </si>
  <si>
    <t>Naghavi, M; Abajobir, AA; Abbafati, C; Abbas, KM; Abd-Allah, F; Abera, SF; Aboyans, V; Adetokunboh, O; Arnlov, J; Afshin, A; Agrawal, A; Kiadaliri, AA; Ahmadi, A; Ahmed, MB; Aichour, AN; Aichour, I; Aichour, MTE; Aiyar, S; Al-Eyadhy, A; Alahdab, F; Al-Aly, Z; Alam, K; Alam, N; Alam, T; Alene, KA; Ali, SD; Alizadeh-Navaei, R; Alkaabi, JM; Alkerwi, A; Alla, F; Allebeck, P; Allen, C; Al-Raddadi, R; Alsharif, U; Altirkawi, KA; Alvis-Guzman, N; Amare, AT; Amini, E; Ammar, W; Amoako, YA; Anber, N; Andersen, HH; Andrei, CL; Androudi, S; Ansari, H; Antonio, CAT; Anwari, P; Arora, M; Artaman, A; Aryal, KK; Asayesh, H; Asgedom, SW; Atey, TM; Avila-Burgos, L; Avokpaho, EFGA; Awasthi, A; Paulina, B; Quintanilla, A; Bejot, Y; Babalola, TK; Bacha, U; Balakrishnan, K; Barac, A; Barboza, MA; Barker-Collo, SL; Barquera, S; Barregard, L; Barrero, LH; Baune, BT; Bedi, N; Beghi, E; Bekele, BB; Bell, ML; Bennett, JR; Bensenor, IM; Berhane, A; Bernabe, E; Betsu, BD; Beuran, M; Bhatt, S; Biadgilign, S; Bienhoff, K; Bikbov, B; Bisanzio, D; Bourne, RRA; Breitborde, NJK; Negesa, L; Bulto, B; Bumgarner, BR; Butt, ZA; Cardenas, R; Cahuana-Hurtado, L; Cameron, E; Campuzano, JC; Car, J; Carrero, JJ; Carter, A; Casey, DC; Castaneda-Orjuela, CA; Catala-Lopez, F; Charlson, FJ; Chibueze, CE; Chimed-Ochir, O; Chisumpa, VH; Chitheer, AA; Christopher, DJ; Ciobanu, LG; Cirillo, M; Cohen, AJ; Colombara, D; Cooper, C; Cowie, BC; Criqui, MH; Dandona, L; Dandona, R; Dargan, PI; das Neves, J; Davitoiu, DV; Davletov, K; de Courten, B; Degenhardt, L; Deiparine, S; Deribe, K; Deribew, A; Dey, S; Dicker, D; Ding, EL; Djalalinia, S; Do, HP; Doku, DT; Douwes-Schultz, D; Driscoll, TR; Dubey, M; Duncan, BB; Echko, M; El-Khatib, ZZ; Ellingsen, CL; Enayati, A; Erskine, HE; Eskandarieh, S; Esteghamati, A; Ermakov, SP; Estep, K; Farinha, CSES; Faro, A; Farzadfar, F; Feigin, VL; Fereshtehnejad, SM; Fernandes, JC; Ferrari, AJ; Feyissa, TR; Filip, I; Finegold, S; Fischer, F; Fitzmaurice, C; Flaxman, AD; Foigt, N; Frank, T; Fraser, M; Fullman, N; Furst, T; Furtado, JM; Gakidou, E; Garcia-Basteiro, AL; Gebre, T; Gebregergs, GB; Gebrehiwot, TT; Gebremichael, DY; Geleijnse, JM; Genova-Maleras, R; Gesesew, HA; Gething, PW; Gillum, RF; Ginawi, IAM; Giref, AZ; Giroud, M; Giussani, G; Godwin, WW; Gold, AL; Goldberg, EM; Gona, PN; Gopalani, SV; Gouda, HN; Goulart, AC; Griswold, M; Gupta, PC; Gupta, R; Gupta, T; Gupta, V; Haagsma, JA; Hafezi-Nejad, N; Hailu, AD; Hailu, GB; Hamadeh, RR; Hambisa, MT; Hamidi, S; Hammami, M; Hancock, J; Handal, AJ; Hankey, GJ; Hao, Y; Harb, HL; Hareri, HA; Hassanvand, MS; Havmoeller, R; Hay, SI; He, F; Hedayati, MT; Henry, NJ; Heredia-Pi, IB; Herteliu, C; Hoek, HW; Horino, M; Horita, N; Hosgood, HD; Hostiuc, S; Hotez, PJ; Hoy, DG; Huynh, C; Iburg, KM; Ikeda, C; Ileanu, BV; Irenso, AA; Irvine, CMS; Irenso, AA; Irvine, CMS; Jurisson, M; Jacobsen, KH; Jahanmehr, N; Jakovljevic, MB; Javanbakht, M; Jayaraman, SP; Jeemon, P; Jha, V; John, D; Johnson, CO; Johnson, SC; Jonas, JB; Kabir, Z; Kadel, R; Kahsay, A; Kamal, R; Karch, A; Karimi, SM; Karimkhani, C; Kasaeian, A; Kassaw, NA; Kassebaum, NJ; Katikireddi, SV; Kawakami, N; Keiyoro, PN; Kemmer, L; Kesavachandran, CN; Khader, YS; Khan, EA; Khang, YH; Khoja, ATA; Khosravi, A; Khosravi, MH; Khubchandani, J; Kieling, C; Kievlan, D; Kim, D; Kim, YJ; Kimokoti, RW; Kinfu, Y; Kissoon, N; Kivimaki, M; Knudsen, AK; Kopec, JA; Kosen, S; Koul, PA; Koyanagi, A; Defo, BK; Kulikoff, XR; Kumar, GA; Kumar, P; Kutz, M; Kyu, HH; Lal, DK; Lalloo, R; Lallukka, T; Lambert, N; Lan, Q; Lansingh, VC; Larsson, A; Lee, PH; Leigh, J; Leung, J; Levi, M; Li, Ym; Kappe, DL; Liang, XF; Liben, ML; Lim, SS; Liu, A; Liu, PY; Liu, Y; Lodha, R; Logroscino, G; Lorkowski, S; Lotufo, PA; Lozano, R; Lucas, TCD; Ma, S; Macarayan, ERK; Maddison, ER; Abd el Razek, MM; Majdan, M; Majdzadeh, R; Majeed, A; Malekzadeh, R; Malhotra, R; Malta, DC; Manguerra, H; Manyazewal, T; Mapoma, CC; Marczak, LB; Markos, D; Martinez-Raga, J; Martins-Melo, FR; Martopullo, I; McAlinden, C; McGaughey, M; McGrath, JJ; Mehata, S; Meier, T; Meles, KG; Memiah, P; Memish, ZA; Mengesha, MM; Mengistu, DT; Menota, BG; Mensah, GA; Meretoja, A; Meretoja, TJ; Millear, A; Miller, TR; Minnig, S; Mirarefin, M; Mirrakhimov, EM; Misganaw, A; Mishra, SR; Mohammad, KA; Mohammadi, A; Mohammed, S; Mokdad, AH; Mola, GLD; Mollenkopf, SK; Molokhia, M; Monasta, L; Hernandez, JCM; Montico, M; Mooney, MD; Moradi-Lakeh, M; Moraga, P; Morawska, L; Morrison, SD; Morozoff, C; Mountjoy-Venning, C; Mruts, KB; Muller, K; Murthy, GVS; Musa, KI; Nachega, JB; Naheed, A; Naldi, L; Nangia, V; Nascimento, BR; Nasher, JT; Natarajan, G; Negoi, I; Ngunjiri, JW; Nguyen, CT; Nguyen, G; Nguyen, M; Le Nguyen, Q; Nguyen, TH; Nichols, E; Ningrum, DNA; Nong, VM; Noubiap, JJN; Ogbo, FA; Oh, IH; Okoro, A; Olagunju, AT; Olsen, HE; Olusanya, BO; Olusanya, JO; Ong, KY; Opio, JN; Oren, E; Ortiz, A; Osman, M; Ota, E; Pa, M; Pacella, RE; Pakhale, S; Pana, A; Panda, BK; Panda-Jonas, S; Papachristou, C; Park, EK; Patten, SB; Patton, GC; Paudel, D; Paulson, K; Pereira, DM; Perez-Ruiz, F; Perico, N; Pervaiz, A; Petzold, M; Phillips, MR; Pigott, DM; Pinho, C; Plass, D; Pletcher, MA; Polinder, S; Postma, MJ; Pourmalek, F; Purcell, C; Qorbani, M; Radfar, A; Rafay, A; Rahimi-Movaghar, V; Rahman, M; Rahman, MHU; Rai, RK; Ranabhat, CL; Rankin, Z; Rao, PC; Rath, GK; Rawaf, S; Ray, SE; Rehm, J; Reiner, RC; Reitsma, MB; Remuzzi, G; Rezaei, S; Rezai, MS; Rokni, MB; Ronfani, L; Roshandel, G; Roth, GA; Rothenbacher, D; Ruhago, GM; Saadat, RSAS; Sachdev, PS; Sadat, N; Safdarian, M; Safi, S; Safiri, S; Sagar, R; Sahathevan, R; Salama, J; Salamati, P; Salomon, JA; Samy, AM; Sanabria, JR; Sanchez-Nino, MD; Santomauro, D; Santos, IS; Milicevic, MMS; Sartorius, B; Satpathy, M; Shahraz, S; Schmidt, MI; Schneider, IJC; Schulhofer-Wohl, S; Schutte, AE; Schwebel, DC; Schwendicke, F; Sepanlou, SG; Servan-Mori, EE; Shackelford, KA; Shaikh, MA; Shamsipour, M; Shamsizadeh, M; Islam, SMS; Sharma, J; Sharma, R; She, J; Sheikhbahaei, S; Shey, M; Shi, PL; Shields, C; Shields, C; Shigematsu, M; Shiri, R; Shirude, S; Shiue, I; Shoman, H; Shrime, MG; Sigfusdottir, ID; Silpakit, N; Silva, JP; Singh, A; Singh, JA; Skiadaresi, E; Sligar, A; Smith, A; Smith, DL; Smith, M; Sobaih, BHA; Soneji, S; Sorensen, RJD; Soriano, JB; Sreeramareddy, CT; Srinivasan, V; Stanaway, JD; Stathopoulou, V; Steel, N; Stein, DJ; Steiner, C; Steinke, S; Stokes, MA; Strong, M; Strub, B; Subart, M; Sufiyan, MB; Sunguya, BF; Sur, PJ; Swaminathan, S; Sykes, BL; Tabares-Seisdedos, R; Tadakamadla, SK; Takahashi, K; Takala, JS; Talongwa, RT; Tarawneh, MR; Tavakkoli, M; Taveira, N; Tegegne, TK; Tehrani-Banihashemi, A; Temsah, MH; Terkawi, AS; Thakur, JS; Thamsuwan, O; Thankappan, KR; Thomas, KE; Thompson, AH; Thomson, AJ; Thrift, AG; Tobe-Gai, R; Topor-Madry, R; Torre, A; Tortajada, M; Towbin, JA; Tran, BX; Troeger, C; Truelsen, T; Tsoi, D; Tuzcu, EM; Tyrovolas, S; Ukwaja, KN; Undurraga, EA; Updike, R; Uthman, OA; Uzochukwu, BSC; van Boven, JFM; Vasankari, T; Venketasubramanian, N; Violante, FS; Vlassov, VV; Vollset, SE; Vos, T; Wakayo, T; Wallin, MT; Wang, YP; Weiderpass, E; Weintraub, RG; Weiss, DJ; Werdecker, A; Westerman, R; Whetter, B; Whiteford, HA; Wijeratne, T; Wiysonge, CS; Woldeyes, BG; Wolfe, CDA; Woodbrook, R; Workicho, A; Xavier, D; Xiao, QY; Xu, GL; Yaghoubi, M; Yakob, B; Yano, Y; Yaseri, M; Yimam, HH; Yonemoto, N; Yoon, SJ; Yotebieng, M; Younis, MZ; Zaidi, Z; Zaki, MES; Zegeye, EA; Zenebe, ZM; Zerfu, TA; Zhang, AL; Zhang, XY; Zipkin, B; Zodpey, S; Lopez, AD; Murray, CJL</t>
  </si>
  <si>
    <t>Global, regional, and national age-sex specific mortality for 264 causes of death, 1980-2016: a systematic analysis for the Global Burden of Disease Study 2016</t>
  </si>
  <si>
    <t>[Naghavi, Mohsen; Afshin, Ashkan; Aiyar, Sneha; Alam, Tahiya; Allen, Christine; Arora, Megha; Bennett, James R.; Bienhoff, Kelly; Bumgarner, Blair R.; Carter, Austin; Casey, Daniel C.; Charlson, Fiona J.; Cohen, Aaron J.; Colombara, Danny; Dandona, Lalit;</t>
  </si>
  <si>
    <t>Murray, CJL (reprint author), Inst Hlth Metr &amp; Evaluat, Seattle, WA 98121 USA.</t>
  </si>
  <si>
    <t>Hay, SI; Abajobir, AA; Abate, KH; Abbafati, C; Abbas, KM; Abd-Allah, F; Abdulle, AM; Abebo, TA; Abera, SF; Aboyans, V; Abu-Raddad, LJ; Ackerman, IN; Adedeji, IA; Adetokunboh, O; Afshin, A; Aggarwal, R; Agrawal, S; Agrawal, A; Kiadaliri, AA; Ahmed, MB; Aichour, AN; Aichour, I; Aichour, MTE; Aiyar, S; Akinyemiju, TF; Akseer, N; Al Lami, FH; Alahdab, F; Al-Aly, Z; Alam, K; Alam, N; Alam, T; Alasfoor, D; Alene, KA; Ali, R; Alizadeh-Navaei, R; Alkaabi, JM; Alkerwi, A; Alla, F; Allebeck, P; Allen, C; Al-Maskari, F; AlMazroa, MA; Al-Raddadi, R; Alsharif, U; Alsowaidi, S; Althouse, BM; Altirkawi, KA; Alvis-Guzman, N; Amare, AT; Amini, E; Ammar, W; Amoako, Y; Ansha, MG; Antonio, CAT; Anwari, P; Arnlov, J; Arora, M; Al Artaman,; Aryal, KK; Asgedom, SW; Atey, TM; Atnafu, NT; Avila-Burgos, L; Avokpaho, EFGA; Awasthi, A; Awasthi, S; Quintanilla, BPA; Azarpazhooh, MR; Azzopardi, P; Babalola, TK; Bacha, U; Badawi, A; Balakrishnan, K; Bannick, MS; Barac, A; Barker-Collo, SL; Barnighausen, T; Barquera, S; Barrero, LH; Basu, S; Battista, R; Battle, KE; Baune, BT; Bazargan-Hejazi, S; Beardsley, J; Bedi, N; Bejot, Y; Bekele, BB; Bell, ML; Bennett, DA; Bennett, JR; Bensenor, IM; Benson, J; Berhane, A; Berhe, DF; Bernabe, E; Betsu, BD; Beuran, M; Beyene, AS; Bhansali, A; Bhatt, S; Bhutta, ZA; Biadgilign, S; Bienhoff, K; Bikbov, B; Birungi, C; Biryukov, S; Bisanzio, D; Bizuayehu, HM; Blyth, FM; Boneya, DJ; Bose, D; Bou-Orm, IR; Bourne, RRA; Brainin, M; Brayne, CEG; Brazinova, A; Breitborde, NJK; Briant, PS; Britton, G; Brugha, TS; Buchbinder, R; Bulto, LNB; Bumgarner, B; Butt, ZA; Cahuana-Hurtado, L; Cameron, E; Campos-Nonato, IR; Carabin, H; Cardenas, R; Carpenter, DO; Carrero, JJ; Carter, A; Carvalho, F; Casey, D; Castaneda-Orjuela, CA; Rivas, JC; Castle, CD; Catala-Lopez, F; Chang, JC; Charlson, FJ; Chaturvedi, P; Chen, HL; Chibalabala, M; Chibueze, CE; Chisumpa, VH; Chitheer, AA; Chowdhury, R; Christopher, DJ; Ciobanu, LG; Cirillo, M; Colombara, D; Cooper, LT; Cooper, C; Cortesi, PA; Cortinovis, M; Criqui, MH; Cromwell, EA; Cross, M; Crump, JA; Dadi, AF; Dalal, K; Damasceno, A; Dandona, L; Dandona, R; das Neves, J; Davitoiu, DV; Davletov, K; de Courten, B; de Leo, D; De Steur, H; Degenhardt, L; Deiparine, S; Dellavalle, RP; Deribe, K; Deribew, A; Des Jarlais, DC; Dey, S; Dharmaratne, SD; Dhillon, PK; Dicker, D; Djalalinia, S; Do, HP; Dokova, K; Doku, DT; Dorsey, ER; dos Santos, KPB; Driscoll, TR; Dubey, M; Duncan, BB; Ebel, BE; Echko, M; El-Khatib, ZZ; Enayati, A; Endries, AY; Ermakov, SP; Erskine, HE; Eshetie, S; Eshrati, B; Esteghamati, A; Estep, K; Fanuel, FBB; Farag, T; Sofia, C; Farinha, S; Faro, A; Farzadfar, F; Fazeli, MS; Feigin, VL; Feigl, AB; Fereshtehnejad, SM; Fernandes, JC; Ferrari, AJ; Feyissa, TR; Filip, I; Fischer, F; Fitzmaurice, C; Flaxman, AD; Foigt, N; Foreman, KJ; Franklin, RC; Frostad, JJ; Fullman, N; Furst, T; Furtado, JM; Futran, ND; Gakidou, E; Garcia-Basteiro, AL; Gebre, T; Gebregergs, GB; Gebrehiwot, TT; Geleijnse, JM; Geleto, A; Gemechu, BL; Gesesew, HA; Gething, PW; Ghajar, A; Gibney, KB; Gillum, RF; Ginawi, IAM; Gishu, MD; Giussani, G; Godwin, WW; Goel, K; Goenka, S; Goldberg, EM; Gona, PN; Goodridge, A; Gopalani, SV; Gosselin, RA; Gotay, CC; Goto, A; Goulart, AC; Graetz, N; Gugnani, HC; Gupta, R; Gupta, PC; Gupta, T; Gupta, V; Gupta, R; Gutierrez, RA; Hachinski, V; Hafezi-Nejad, N; Hailu, AD; Hailu, GB; Hamadeh, RR; Hamidi, S; Hammami, M; Handal, AJ; Hankey, GJ; Hao, YT; Harb, HL; Hareri, HA; Haro, JM; Harun, KM; Harvey, J; Hassanvand, MS; Havmoeller, R; Hay, RJ; Hedayati, MT; Hendrie, D; Henry, NJ; Heredia-Pi, IB; Heydarpour, P; Hoek, HW; Hoffman, HJ; Horino, M; Horita, N; Hosgood, HD; Hostiuc, S; Hotez, PJ; Hoy, DG; Htet, AS; Hu, GQ; Huang, JJ; Huynh, C; Iburg, KM; Igumbor, EU; Ikeda, C; Irvine, CMS; Jacobsen, KH; Jahanmehr, N; Jakovljevic, MB; James, P; Jassal, SK; Javanbakht, M; Jayaraman, SP; Jeemon, P; Jensen, PN; Jha, V; Jiang, GH; John, D; Johnson, CO; Johnson, SC; Jonas, JB; Jurisson, M; Kabir, Z; Kadel, R; Kahsay, A; Kamal, R; Kar, C; Karam, NE; Karch, A; Karema, CK; Karimi, SM; Karimkhani, C; Kasaeian, A; Kassa, GM; Kassebaum, NJ; Kassaw, NA; Kastor, A; Katikireddi, SV; Kaul, A; Kawakami, N; Keiyoro, PN; Kemmer, L; Kengne, AP; Keren, A; Kesavachandran, CN; Khader, YS; Khalil, IA; Khan, EA; Khang, YH; Khoja, AT; Khosravi, A; Khubchandani, J; Kieling, C; Kim, YJ; Kim, D; Kimokoti, RW; Kinfu, Y; Kisa, A; Kissimova-Skarbek, KA; Kissoon, N; Kivimaki, M; Knudsen, AK; Kokubo, Y; Kolte, D; Kopec, JA; Kosen, S; Kotsakis, GA; Koul, PA; Koyanagi, A; Kravchenko, M; Krohn, KJ; Defo, BK; Bicer, BK; Kumar, GA; Kumar, P; Kyu, HH; Lager, ACJ; Lal, DK; Lalloo, R; Lallukka, T; Lambert, N; Lan, Q; Lansingh, VC; Larsson, A; Leasher, JL; Lee, PH; Leigh, J; Leshargie, CT; Leung, J; Leung, R; Levi, M; Li, YC; Li, YM; Liang, XF; Liben, ML; Lim, SS; Linn, S; Liu, A; Liu, PY; Liu, SW; Liu, Y; Lodha, R; Logroscino, G; Looker, KJ; Lopez, AD; Lorkowski, S; Lotufo, PA; Lozano, R; Lucas, TCD; Lunevicius, R; Lyons, RA; Macarayan, ERK; Maddison, ER; Abd el Razek, HM; Magis-Rodriguez, C; Mahdavi, M; Majdan, M; Majdzadeh, R; Majeed, A; Malekzadeh, R; Malhotra, R; Malta, DC; Mamun, AA; Manguerra, H; Manhertz, T; Mantovani, LG; Mapoma, CC; March, LM; Marczak, LB; Martinez-Raga, J; Henrique, P; Martins, V; Martins-Melo, FR; Martopullo, I; Marz, W; Mathur, MR; Mazidi, M; McAlinden, C; McGaughey, M; McGrath, JJ; Mckee, M; Mehata, S; Meier, T; Meles, KG; Memiah, P; Memish, ZA; Mendoza, W; Mengesha, MM; Mengistie, MA; Mengistu, DT; Mensah, GA; Meretoja, A; Meretoja, TJ; Mezgebe, HB; Micha, R; Millear, A; Miller, TR; Minnig, S; Mirarefin, M; Mirrakhimov, EM; Misganaw, A; Mishra, SR; Mitchell, PB; Mohammad, KA; Mohammadi, A; Mohammed, S; Mohammed, KE; Mohammed, MSK; Mohan, MBV; Mokdad, AH; Mollenkopf, SK; Monasta, L; Hernandez, JCM; Montico, M; Moradi-Lakeh, M; Moraga, P; Morawska, L; Mori, R; Morrison, SD; Moses, M; Mountjoy-Venning, C; Mruts, KB; Mueller, UO; Muller, K; Mudoch, ME; Murthy, S; Murthy, GVS; Musa, KI; Nachega, JB; Nagel, G; Naghavi, M; Naheed, A; Naidoo, KS; Nangia, V; Nasher, JT; Natarajan, G; Negasa, DE; Negoi, I; Negoi, RI; Newton, CR; Ngunjiri, JW; Nguyen, CT; Le Nguyen, Q; Nguyen, G; Nguyen, TH; Nguyen, M; Nichols, E; Ningrum, DNA; Nong, VM; Norheim, OF; Norrving, B; Noubiap, JJN; Nyandwi, A; Obermeyer, CM; O'Donnell, MJ; Ogbo, FA; Oh, IH; Okoro, A; Oladimeji, O; Olagunju, AT; Olagunju, TO; Olsen, HE; Olusanya, BO; Olusanya, JO; Ong, KY; Opio, JN; Oren, E; Ortiz, A; Osborne, RH; Osgood-Zimmerman, A; Osman, M; Ota, E; Owolabi, MO; Pa, M; Pacella, RE; Panda, BK; Pandian, JD; Papachristou, C; Park, EK; Parry, CD; Parsaeian, M; Patil, ST; Patten, SB; Patton, GC; Paudel, D; Paulson, K; Pearce, N; Pereira, DM; Perez, KM; Perico, N; Pesudovs, K; Peterson, CB; Petri, WA; Petzold, M; Phillips, MR; Phipps, G; Pigott, DM; Pillay, JD; Pinho, C; Piradov, MA; Plass, D; Pletcher, MA; Popova, S; Poulton, RG; Pourmalek, F; Prabhakaran, D; Prasad, N; Purcell, C; Purwar, M; Qorbani, M; Rabiee, RHS; Radfar, A; Rafay, A; Rahimi, K; Rahimi-Movaghar, A; Rahimi-Movaghar, V; Rahman, M; Rahman, MA; Rahman, MHU; Rai, RK; Rajsic, S; Ram, U; Ranabhat, CL; Rangaswamy, T; Rankin, Z; Rao, PV; Rao, PC; Rawaf, S; Ray, SE; Reiner, RC; Reinig, N; Reitsma, M; Remuzzi, G; Renzaho, AMN; Resnikoff, S; Rezaei, S; Ribeiro, AL; Roba, HS; Robinson, SR; Rojas-Rueda, D; Rokni, MB; Ronfani, L; Roshandel, G; Roth, GA; Rothenbacher, D; Roy, A; Rubagotti, E; Ruhago, GM; Saadat, S; Safdarian, M; Safiri, S; Sagar, R; Sahathevan, R; Sahraian, MA; Salama, J; Saleh, MM; Salomon, JA; Salvi, SS; Samy, AM; Sanabria, JR; Sanchez-Nino, MD; Santomauro, D; Santos, JV; Santos, IS; Milicevic, MMS; Sartorius, B; Satpathy, M; Sawhney, M; Saxena, S; Schelonka, K; Schmidt, MI; Schneider, IJC; Ben Schottker,; Schutte, AE; Schwebel, DC; Schwendicke, F; Seedat, S; Sepanlou, SG; Servan-Mori, EE; Shaheen, A; Shaikh, MA; Shamsipour, M; Islam, SMS; Sharma, R; Sharma, J; She, J; Shi, PL; Shibuya, K; Shields, C; Shiferaw, MS; Shigematsu, M; Shiri, R; Shirkoohi, R; Shirude, S; Shishani, K; Shoman, H; Siabani, S; Sibai, AM; Sigfusdottir, ID; Silberberg, DH; Silva, JP; Silva, DAS; Silveira, DGA; Singh, JA; Singh, V; Singh, OP; Singh, NP; Sinha, DN; Skiadaresi, E; Skirbekk, V; Slepak, EL; Smith, DL; Smith, M; Sobaih, BHA; Sobngwi, E; Soljak, M; Sorensen, RJD; Sousa, TCM; Sposato, LA; Sufiyan, MB; Abdulkader, RS; Sunguya, BF; Sur, PJ; Swaminathan, S; Sykes, BL; Sylte, D; Szoeke, CEI; Tabares-Seisdedos, R; Tadakamadla, SK; Taffere, GR; Takala, JS; Tandon, N; Tanne, D; Tarekegn, YL; Tavakkoli, M; Taveira, N; Taylor, HR; Tegegne, TK; Tehrani-Banihashemi, A; Tekelab, T; Shifa, GT; Terkawi, AS; Tesfaye, DJ; Tesssema, B; Thakur, JS; Thamsuwan, O; Theadom, AM; Theis, AM; Thomas, KE; Thomas, N; Thompson, R; Thrift, AG; Tobe-Gai, R; Tobollik, M; Tonelli, M; Topor-Madry, R; Tortajada, M; Touvier, M; Traebert, J; Tran, BX; Troeger, C; Truelsen, T; Tsoi, D; Tuzcu, EM; Tymeson, H; Tyrovolas, S; Ukwaja, KN; Undurraga, EA; Uneke, CJ; Updike, R; Uthman, OA; Uzochukwu, BSC; van Boven, JFM; Varughese, S; Vasankari, T; Veerman, LJ; Venkatesh, S; Venketasubramanian, N; Vidavalur, R; Vijayakumar, L; Violante, FS; Vishnu, A; Vladimirov, SK; Vlassov, VV; Vollset, SE; Vos, T; Wadilo, F; Wakayo, T; Wallin, MT; Wang, YP; Weichenthal, S; Weiderpass, E; Weintraub, RG; Weiss, DJ; Werdecker, A; Westerman, R; Whiteford, HA; Wijeratne, T; Williams, HC; Wiysonge, CS; Woldeyes, BG; Wolfe, CDA; Woodbrook, R; Woolf, AD; Workicho, A; Xavier, D; Xu, GL; Yadgir, S; Yaghoubi, M; Yakob, B; Yan, LLJ; Yano, Y; Ye, PP; Yihdego, MG; Yimam, HH; Yip, P; Yonemoto, N; Yoon, SJ; Yotebieng, M; Younis, MZ; Yu, CH; Zaidi, Z; Zaki, MES; Zegeye, EA; Zenebe, ZM; Zhang, XY; Zheng, YF; Zhou, MG; Zipkin, B; Zodpey, S; Zoeckler, L; Zuhlke, LJ; Murray, CJL</t>
  </si>
  <si>
    <t>Global, regional, and national disability-adjusted life-years (DALYs) for 333 diseases and injuries and healthy life expectancy (HALE) for 195 countries and territories, 1990-2016: a systematic analysis for the Global Burden of Disease Study 2016</t>
  </si>
  <si>
    <t>[Hay, Simon I.; Afshin, Ashkan; Aiyar, Sneha; Alam, Tahiya; Allen, Christine; Arora, Megha; Bannick, Marlena S.; Bennett, James R.; Bienhoff, Kelly; Biryukov, Stan; Briant, Paul S.; Bumgarner, Blair; Carter, Austin; Casey, Daniel; Castle, Chris D.; Charls</t>
  </si>
  <si>
    <t>Hay, SI (reprint author), Inst Hlth Metr &amp; Evaluat, Seattle, WA 98121 USA.</t>
  </si>
  <si>
    <t>Gakidou, E; Afshin, A; Abajobir, AA; Abate, KH; Abbafati, C; Abbas, KM; Abd-Allah, F; Abdulle, AM; Abera, SF; Aboyans, V; Abu-Raddad, LJ; Abu-Rmeileh, NME; Abyu, GY; Adedeji, IA; Adetokunboh, O; Afarideh, M; Agrawal, A; Agrawal, S; Kiadaliri, AA; Ahmadieh, H; Ahmed, MB; Aichour, AN; Aichour, I; Aichour, MTE; Akinyemi, RO; Akseer, N; Alahdab, F; Al-Aly, Z; Alam, K; Alam, N; Alam, T; Alasfoor, D; Alene, KA; Ali, K; Alizadeh-Navaei, R; Alkerwi, A; Alla, F; Allebeck, P; Al-Raddadi, R; Alsharif, U; Altirkawi, KA; Alvis-Guzman, N; Amare, AT; Amini, E; Ammar, W; Amoako, YA; Ansari, H; Anto, JM; Antonio, CAT; Anwari, P; Arian, N; Arnlov, J; Artaman, A; Aryal, KK; Asayesh, H; Asgedom, SW; Atey, TM; Avila-Burgos, L; Avokpaho, EFGA; Awasthi, A; Azzopardi, P; Bacha, U; Badawi, A; Balakrishnan, K; Ballew, SH; Barac, A; Barber, RM; Barker-Collo, SL; Barnighausen, T; Barquera, S; Barregard, L; Barrero, LH; Batis, C; Battle, KE; Baune, BT; Beardsley, J; Bedi, N; Beghi, E; Bell, ML; Bennett, DA; Bennett, JR; Bensenor, IM; Berhane, A; Berhe, DF; Bernabe, E; Betsu, BD; Beuran, M; Beyene, AS; Bhansali, A; Bhutta, ZA; Bikbov, B; Birungi, C; Biryukov, S; Blosser, CD; Boneya, DJ; Bou-Orm, IR; Brauer, M; Breitborde, NJK; Brenner, H; Brugha, TS; Bulto, LNB; Baumgarner, BR; Butt, ZA; Cahuana-Hurtado, L; Cardenas, R; Carrero, JJ; Castaneda-Orjuela, CA; Catala-Lopez, F; Cercy, K; Chang, HY; Charlson, FJ; Chimed-Ochir, O; Chisumpa, VH; Chitheer, AA; Christensen, H; Christopher, DJ; Cirillo, M; Cohen, AJ; Comfort, H; Cooper, C; Coresh, J; Cornaby, L; Cortesi, PA; Criqui, MH; Crump, JA; Dandona, L; Dandona, R; das Neves, J; Davey, G; Davitoiu, DV; Davletov, K; de Courten, B; Degenhardt, L; Deiparine, S; Dellavalle, RP; Deribe, K; Deshpande, A; Dharmaratne, SD; Ding, EL; Djalalinia, S; Do, HP; Dokova, K; Doku, DT; Dorsey, ER; Driscoll, TR; Dubey, M; Duncan, BB; Duncan, S; Ebert, N; Ebrahimi, H; El-Khatib, ZZ; Enayati, A; Endries, AY; Ermakov, SP; Erskine, HE; Eshrati, B; Eskandarieh, S; Esteghamati, A; Estep, K; Faraon, EJA; Farinha, CSES; Faro, A; Farzadfar, F; Fay, K; Feigin, VL; Fereshtehnejad, SM; Fernandes, JC; Ferrari, AJ; Feyissa, TR; Filip, I; Fischer, F; Fitzmaurice, C; Flaxman, AD; Foigt, N; Foreman, KJ; Frostad, JJ; Fullman, N; Furst, T; Furtado, JM; Ganji, M; Garcia-Basteiro, AL; Gebrehiwot, TT; Geleijnse, JM; Geleto, A; Gemechu, BL; Gesesew, HA; Gething, PW; Ghajar, A; Gibney, KB; Gill, PS; Gillum, RF; Giref, AZ; Gishu, MD; Giussani, G; Godwin, WW; Gona, PN; Goodridge, A; Gopalani, SV; Goryakin, Y; Goulart, AC; Graetz, N; Gugnani, HC; Guo, JW; Gupta, R; Gupta, T; Gupta, V; Gutierrez, RA; Hachinski, V; Hafezi-Nejad, N; Hailu, GB; Hamadeh, RR; Hamidi, S; Hammami, M; Handal, AJ; Hankey, GJ; Harb, HL; Hareri, HA; Hassanvand, MS; Havmoeller, R; Hawley, C; Hay, SI; Hedayati, MT; Hendrie, D; Heredia-Pi, IB; Hoek, HW; Horita, N; Hosgood, HD; Hostiuc, S; Hoy, DG; Hsairi, M; Hu, GQ; Huang, H; Huang, JJ; Iburg, KM; Ikeda, C; Inoue, M; Irvine, CMS; Jackson, MD; Jacobsen, KH; Jahanmehr, N; Jakovljevic, MB; Jauregui, A; Javanbakht, M; Jeemon, P; Johansson, LRK; Johnson, CO; Jonas, JB; Jurisson, M; Kabir, Z; Kadel, R; Kahsay, A; Kamal, R; Karch, A; Karema, CK; Kasaeian, A; Kassebaum, NJ; Kastor, A; Katikireddi, SV; Kawakami, N; Keiyoro, PN; Kelbore, SG; Kemmer, L; Kengne, AP; Kesavachandran, CN; Khader, YS; Khalil, IA; Khan, EA; Khang, YH; Khosravi, A; Khubchandani, J; Kieling, C; Kim, D; Kim, JY; Kim, YJ; Kimokoti, RW; Kinfu, Y; Kisa, A; Kissimova-Skarbek, KA; Kivimaki, M; Knibbs, LD; Knudsen, AK; Kopec, JA; Kosen, S; Koul, PA; Koyanagi, A; Kravchenko, M; Krohn, KJ; Kromhout, H; Defo, BK; Bicer, BK; Kumar, GA; Kutz, M; Kyu, HH; Lal, DK; Lalloo, R; Lallukka, T; Lan, Q; Lansingh, VC; Larsson, A; Lee, A; Lee, PH; Leigh, J; Leung, J; Levi, M; Li, YC; Li, YM; Liang, XF; Liben, ML; Linn, S; Liu, P; Lodha, R; Logroscino, G; Looker, KJ; Lopez, AD; Lorkowski, S; Lotufo, PA; Lozano, R; Lunevicius, R; Macarayan, ERK; Abd el Razek, HM; Abd el Razek, MM; Majdan, M; Majdzadeh, R; Majeed, A; Malekzadeh, R; Malhotra, R; Malta, DC; Mamun, AA; Manguerra, H; Mantovani, LG; Mapoma, CC; Martin, RV; Martinez-Raga, J; Martins-Melo, FR; Mathur, MR; Matsushita, K; Matzopoulos, R; Mazidi, M; McAlinden, C; McGrath, JJ; Mehata, S; Mehndiratta, MM; Meier, T; Melaku, YA; Memiah, P; Memish, ZA; Mendoza, W; Mengesha, MM; Mensah, GA; Mensink, GBM; Mereta, ST; Meretoja, A; Meretoja, TJ; Mezgebe, HB; Micha, R; Millear, A; Miller, TR; Minnig, S; Mirarefin, M; Mirrakhimov, EM; Misganaw, A; Mishra, SR; Mohammad, KA; Mohammed, KE; Mohammed, S; Ibrahim, NM; Mohan, MBV; Mokdad, AH; Monasta, L; Hernandez, JCM; Montico, M; Moradi-Lakeh, M; Moraga, P; Morawska, L; Morrison, SD; Mountjoy-Venning, C; Mueller, UO; Mullany, EC; Muller, K; Murthy, GVS; Musa, KI; Naghavi, M; Naheed, A; Nangia, V; Natarajan, G; Negoi, I; Negoi, RI; Nguyen, CT; Nguyen, G; Nguyen, M; Le Nguyen, Q; Nguyen, TH; Nichols, E; Ningrum, DNA; Nomura, M; Nong, VM; Norheim, OF; Norrving, B; Noubiap, JJN; Obermeyer, CM; Ogbo, FA; Oh, H; Oladimeji, O; Olagunju, AT; Olagunju, TO; Olivares, PR; Olsen, HE; Olusanya, BO; Olusanya, JO; Opio, JN; Oren, E; Ortiz, A; Ota, E; Owolabi, MO; Pa, M; Pacella, RE; Pana, A; Panda, BK; Panda-Jonas, S; Pandian, JD; Papachristou, C; Park, EK; Parry, CD; Patten, SB; Patton, GC; Pereira, DM; Perico, N; Pesudovs, K; Petzold, M; Phillips, MR; Pillay, JD; Piradov, MA; Pishgar, F; Plass, D; Pletcher, MA; Polinder, S; Popova, S; Poulton, RG; Pourmalek, F; Prasad, N; Purcell, C; Qorbani, M; Radfar, A; Rafay, A; Rahimi-Movaghar, A; Rahimi-Movaghar, V; Rahman, M; Rahman, MHU; Rahman, MA; Rai, RK; Rajsic, S; Ram, U; Rawaf, S; Rehm, CD; Rehm, J; Reiner, RC; Reitsma, MB; Reynales-Shigematsu, LM; Remuzzi, G; Renzaho, AMN; Resnikoff, S; Rezaei, S; Ribeiro, AL; Rivera, JA; Roba, KT; Rojas-Rueda, D; Roman, Y; Room, R; Roshandel, G; Roth, GA; Rothenbacher, D; Rubagotti, E; Rushton, L; Sadat, N; Safdarian, M; Safi, S; Safiri, S; Sahathevan, R; Salama, J; Salomon, JA; Samy, AM; Sanabria, JR; Sanchez-Nino, MD; Sanchez-Pimienta, TG; Santomauro, D; Santos, IS; Milicevic, MMS; Sartorius, B; Satpathy, M; Sawhney, M; Saxena, S; Schaeffner, E; Schmidt, MI; Schneider, IJC; Schutte, AE; Schwebel, DC; Schwendicke, F; Seedat, S; Sepanlou, SG; Serdar, B; Servan-Mori, EE; Shaddick, G; Shaheen, A; Shahraz, S; Shaikh, MA; Levy, TS; Shamsipour, M; Shamsizadeh, M; Islam, SMS; Sharma, J; Sharma, R; She, J; Shen, J; Shi, PL; Shibuya, K; Shields, C; Shiferaw, MS; Shigematsu, M; Shin, MJ; Shiri, R; Shirkoohi, R; Shishani, K; Shoman, H; Shrime, MG; Sigfusdottir, ID; Silva, DAS; Silva, JP; Silveira, DGA; Singh, JA; Singh, V; Sinha, DN; Skiadaresi, E; Slepak, EL; Smith, DL; Smith, M; Sobaih, BHA; Sobngwi, E; Soneji, S; Sorensen, RJD; Sposato, LA; Sreeramareddy, CT; Srinivasan, V; Steel, N; Stein, DJ; Steiner, C; Steinke, S; Stokes, MA; Strub, B; Subart, M; Sufiyan, MB; Strub, B; Subart, M; Sufiyan, MB; Suliankatchi, RA; Sur, PJ; Swaminathan, S; Sykes, BL; Szoeke, CEI; Tabares-Seisdedos, R; Tadakamadla, SK; Takahashi, K; Takala, JS; Tandon, N; Tanner, M; Tarekegn, YL; Tavakkoli, M; Tegegne, TK; Tehrani-Banihashemi, A; Terkawi, AS; Tesssema, B; Thakur, JS; Thamsuwan, O; Thankappan, KR; Theis, AM; Thomas, ML; Thomson, AJ; Thrift, AG; Tillmann, T; Tobe-Gai, R; Tobollik, M; Tollanes, MC; Tonelli, M; Topor-Madry, R; Torre, A; Tortajada, M; Touvier, M; Tran, BX; Truelsen, T; Tuem, KB; Tuzcu, EM; Tyrovolas, S; Ukwaja, KN; Uneke, CJ; Updike, R; Uthman, OA; van Boven, JFM; van Donkelaar, A; Varughese, S; Vasankari, T; Veerman, LJ; Venkateswaran, V; Venketasubramanian, N; Violante, FS; Vladimirov, SK; Vlassov, VV; Vollset, SE; Vos, T; Wadilo, F; Wakayo, T; Wallin, MT; Wang, YP; Weichenthal, S; Weiderpass, E; Weintraub, RG; Weiss, DJ; Werdecker, A; Westerman, R; Whiteford, HA; Wiysonge, CS; Woldeyes, BG; Wolfe, CDA; Woodbrook, R; Workicho, A; Hanson, SW; Xavier, D; Xu, GL; Yadgir, S; Yakob, B; Yan, LLJ; Yaseri, M; Yimam, HH; Yip, P; Yonemoto, N; Yoon, SJ; Yotebieng, M; Younis, MZ; Zaidi, Z; Zaki, MES; Zavala-Arciniega, L; Zhang, XY; Zimsen, SRM; Zipkin, B; Zodpey, S; Lim, SS; Murray, CJL</t>
  </si>
  <si>
    <t>Global, regional, and national comparative risk assessment of 84 behavioural, environmental and occupational, and metabolic risks or clusters of risks, 1990-2016: a systematic analysis for the Global Burden of Disease Study 2016</t>
  </si>
  <si>
    <t xml:space="preserve">[Gakidou, Emmanuela; Afshin, Ashkan; Alam, Tahiya; Ali, Komal; Arian, Nicholas; Barber, Ryan M.; Bennett, James R.; Biryukov, Stan; Brauer, Michael; Baumgarner, Blair R.; Cercy, Kelly; Charlson, Fiona J.; Cohen, Aaron J.; Comfort, Haley; Cornaby, Leslie; </t>
  </si>
  <si>
    <t>Gakidou, E (reprint author), Inst Hlth Metr &amp; Evaluat, Seattle, WA 98121 USA.</t>
  </si>
  <si>
    <t>1989-2284</t>
  </si>
  <si>
    <t>Lopez-Oliva, MO; Alvarez, L; Testillano, ML; Perez, T; Nieto, MF; Santana, MJ; Gonzalez, E; Herrero, A; Selgas, R; Jimenez, C</t>
  </si>
  <si>
    <t>Switch to belatacept in kidney graft recipients</t>
  </si>
  <si>
    <t>[Lopez-Oliva, Maria O.; Alvarez, Laura; Fernandez Nieto, Maria; Jose Santana, Ma; Gonzalez, Elena; Selgas, Rafael; Jimenez, Carlos] Univ Hosp La Paz, Nephrol Dept, Madrid, Spain; [Luisa Testillano, Ma; Perez, Tamara; Herrero, Alicia] Univ Hosp La Paz, Pharm Dept, Madrid, Spain</t>
  </si>
  <si>
    <t>Lopez-Oliva, MO (reprint author), Univ Hosp La Paz, Nephrol Dept, Madrid, Spain.</t>
  </si>
  <si>
    <t>Perez-Torres, A; Garcia, EG; Garcia-Llana, H; del Peso, G; Lopez-Sobaler, AM; Selgas, R</t>
  </si>
  <si>
    <t>Improvement in Nutritional Status in Patients With Chronic Kidney Disease-4 by a Nutrition Education Program With No Impact on Renal Function and Determined by Male Sex</t>
  </si>
  <si>
    <t>JOURNAL OF RENAL NUTRITION</t>
  </si>
  <si>
    <t>[Perez-Torres, Almudena] Univ Hosp Santa Cristina, Nutr Dept, Madrid, Spain; [Gonzalez Garcia, Elena; Garcia-Llana, Helena; del Peso, Gloria; Selgas, Rafael] La Paz Univ Hosp, Nephrol Dept, Paseo Castellana 261, Madrid 28046, Spain; [Maria Lopez-Sobaler, Ana] Univ Complutense Madrid, Fac Pharm, Nutr Dept, Madrid, Spain</t>
  </si>
  <si>
    <t>Garcia, EG (reprint author), La Paz Univ Hosp, Nephrol Dept, Paseo Castellana 261, Madrid 28046, Spain.</t>
  </si>
  <si>
    <t>1051-2276</t>
  </si>
  <si>
    <t>Peces, R; Afonso, S; Peces, C; Nevado, J; Selgas, R</t>
  </si>
  <si>
    <t>Living kidney transplantation between brothers with unrecognized renal amyloidosis as the first manifestation of familial Mediterranean fever: a case report</t>
  </si>
  <si>
    <t>BMC MEDICAL GENETICS</t>
  </si>
  <si>
    <t>[Peces, Ramon; Afonso, Sara; Selgas, Rafael] Autonomous Univ, La Paz Univ Hosp, Nephrol Dept, IdiPAZ, Madrid, Spain; [Peces, Carlos] SESCAM, Informat Technol Area, Toledo, Spain; [Nevado, Julian] La Paz Univ Hosp, IdiPAZ, Med &amp; Mol Genet Inst INGEMM, Basic Res Ctr Rare Dis Network CIBERER, Madrid, Spain; [Peces, Ramon] Hosp Univ La Paz, Serv Nefrol, Paseo Castellana 261, Madrid 28046, Spain</t>
  </si>
  <si>
    <t>Peces, R (reprint author), Autonomous Univ, La Paz Univ Hosp, Nephrol Dept, IdiPAZ, Madrid, Spain.; Peces, R (reprint author), Hosp Univ La Paz, Serv Nefrol, Paseo Castellana 261, Madrid 28046, Spain.</t>
  </si>
  <si>
    <t>1471-2350</t>
  </si>
  <si>
    <t>Barber, RM; Fullman, N; Sorensen, RJD; Bollyky, T; McKee, M; Nolte, E; Abajobir, AA; Abate, KH; Abbafati, C; Abbas, KM; Abd-Allah, F; Abdulle, AM; Abdurahman, AA; Abera, SF; Abraham, B; Abreha, GF; Adane, K; Adelekan, AL; Adetifa, IMO; Afshin, A; Agarwal, A; Agarwal, SK; Agarwal, S; Agrawal, A; Kiadaliri, AA; Ahmadi, A; Ahmed, KY; Ahmed, MB; Akinyemi, RO; Akinyemiju, TF; Akseer, N; Al-Aly, Z; Alam, K; Alam, N; Alam, SS; Alemu, ZA; Alene, KA; Alexander, L; Ali, R; Ali, SD; Alizadeh-Navaei, R; Alkerwi, A; Alla, F; Allebeck, P; Allen, C; Al-Raddadi, R; Alsharif, U; Altirkawi, KA; Martin, EA; Alvis-Guzman, N; Amare, AT; Amini, E; Ammar, W; Amo-Adjei, J; Amoako, YA; Anderson, BO; Androudi, S; Ansari, H; Ansha, MG; Antonio, CAT; Arnlov, J; Al Artaman,; Asayesh, H; Assadi, R; Astatkie, A; Atey, TM; Atique, S; Atnafu, NT; Atre, SR; Avila-Burgos, L; Avokpaho, EFGA; Quintanilla, BPA; Awasthi, A; Ayele, NN; Azzopardi, P; Saleem, HOB; Baernighausen, T; Bacha, U; Badawi, A; Banerjee, A; Barac, A; Barboza, MA; Barker-Collo, SL; Barrero, LH; Basu, S; Baune, BT; Baye, K; Bayou, YT; Bazargan-Hejazi, S; Bedi, N; Beghi, E; Bejot, Y; Bello, AK; Bennett, DA; Bensenor, IM; Berhane, A; Bernabe, E; Bernal, OA; Beyene, AS; Beyene, TJ; Bhutta, ZA; Biadgilign, S; Bikbov, B; Birlik, SM; Birungi, C; Biryukov, S; Bisanzio, D; Bizuayehu, HM; Bose, D; Brainin, M; Brauer, M; Brazinova, A; Breitborde, NJK; Brenner, H; Butt, ZA; Cardenas, R; Cahuana-Hurtado, L; Campos-Nonato, IR; Car, J; Carrero, JJ; Casey, D; Caso, V; Castaneda-Orjuela, CA; Rivas, JC; Catala-Lopez, F; Cecilio, P; Cercy, K; Charlson, FJ; Chen, AZ; Chew, A; Chibalabala, M; Chibueze, CE; Chisumpa, VH; Chitheer, AA; Chowdhury, R; Christensen, H; Christopher, DJ; Ciobanu, LG; Cirillo, M; Coggeshall, MS; Cooper, LT; Cortinovis, M; Crump, JA; Dalal, K; Dandona, L; Dandona, R; Dargan, PI; das Neves, J; Davey, G; Davitoiu, DV; Davletov, K; De Leo, D; Del Gobbo, LC; del Pozo-Cruz, B; Dellavalle, RP; Deribe, K; Deribew, A; Jarlais, DCD; Dey, S; Dharmaratne, SD; Dicker, D; Ding, EL; Dokova, K; Dorsey, ER; Doyle, KE; Dubey, M; Ehrenkranz, R; Ehrenkranz, R; Ellingsen, CL; Elyazar, I; Enayati, A; Ermakov, SP; Eshrati, B; Esteghamati, A; Estep, K; Fuerst, T; Faghmous, IDA; Fanuel, FBB; Faraon, EJA; Farid, TA; Farinha, CSES; Faro, A; Farvid, MS; Farzadfar, F; Feigin, VL; Feigl, AB; Fereshtehnejad, SM; Fernandes, JG; Fernandes, JC; Feyissa, TR; Fischer, F; Fitzmaurice, C; Fleming, TD; Foigt, N; Foreman, KJ; Forouzanfar, MH; Franklin, RC; Frostad, J; Hiwot, TTG; Gakidou, E; Gambashidze, K; Gamkrelidze, A; Gao, W; Garcia-Basteiro, AL; Gebre, T; Gebremedhin, AT; Gebremichael, MW; Gebru, AA; Gelaye, AA; Geleijnse, JM; Genova-Maleras, R; Gibney, KB; Giref, AZ; Gishu, MD; Giussani, G; Godwin, WW; Gold, A; Goldberg, EM; Gona, PN; Goodridge, A; Gopalani, SV; Goto, A; Graetz, N; Greaves, F; Griswold, M; Guban, PI; Gugnani, HC; Gupta, PC; Gupta, R; Gupta, R; Gupta, T; Gupta, V; Habtewold, TD; Hafezi-Nejad, N; Haile, D; Hailu, AD; Hailu, GB; Hakuzimana, A; Hamadeh, RR; Hambisa, MT; Hamidi, S; Hammami, M; Hankey, GJ; Hao, Y; Harb, HL; Hareri, HA; Haro, JM; Hassanvand, MS; Havmoeller, R; Hay, RJ; Hay, SI; Hendrie, D; Heredia-Pi, IB; Hoek, HW; Horino, M; Horita, N; Hosgood, HD; Htet, AS; Hu, G; Huang, H; Huang, JJ; Huntley, BM; Huynh, C; Iburg, KM; Ileanu, BV; Innos, K; Irenso, AA; Jahanmehr, N; Jakovljevic, MB; James, P; James, SL; Javanbakht, M; Jayaraman, SP; Jayatilleke, AU; Jeemon, P; Jha, V; John, D; Johnson, C; Johnson, SC; Jonas, JB; Juel, K; Kabir, Z; Kalkonde, Y; Kamal, R; Kan, H; Karch, A; Karema, CK; Karimi, SM; Kasaeian, A; Kassebaum, NJ; Kastor, A; Katikireddi, SV; Kazanjan, K; Keiyoro, PN; Kemmer, L; Kemp, AH; Kengne, AP; Kerbo, AA; Kereselidze, M; Kesavachandran, CN; Khader, YS; Khalil, I; Khan, AR; Khan, EA; Khan, G; Khang, YH; Khoja, ATA; Khonelidze, I; Khubchandani, J; Kibret, GD; Kim, D; Kim, P; Kim, YJ; Kimokoti, RW; Kinfu, Y; Kissoon, N; Kivipelto, M; Kokubo, Y; Kolk, A; Kolte, D; Kopec, JA; Kosen, S; Koul, PA; Koyanagi, A; Kravchenko, M; Krishnaswami, S; Krohn, KJ; Defo, BK; Bicer, BK; Kuipers, EJ; Kulkarni, VS; Kumar, GA; Kumsa, FA; Kutz, M; Kyu, HH; Lager, ACJ; Lal, A; Lal, DK; Lalloo, R; Lallukka, T; Lan, Q; Langan, SM; Lansingh, VC; Larson, HJ; Larsson, A; Laryea, DO; Latif, AA; Lawrynowicz, AEB; Leasher, JL; Leigh, J; Leinsalu, M; Leshargie, CT; Leung, J; Leung, R; Levi, M; Liang, X; Lim, SS; Lind, M; Linn, S; Lipshultz, SE; Liu, P; Liu, Y; Lo, LT; Logroscino, G; Lopez, AD; Lorch, SA; Lotufo, PA; Lozano, R; Lunevicius, R; Lyons, RA; Macarayan, ERK; Mackay, MT; El Razek, HMA; El Razek, MMA; Mahdavi, M; Majeed, A; Malekzadeh, R; Malta, DC; Mantovani, LG; Manyazewal, T; Mapoma, CC; Marcenes, W; Marks, GB; Marquez, N; Martinez-Raga, J; Marzan, MB; Massano, J; Mathur, MR; Maulik, PK; Mazidi, M; McAlinden, C; McGrath, JJ; McNellan, C; Meaney, PA; Mehari, A; Mehndiratta, MM; Meier, T; Mekonnen, AB; Meles, KG; Memish, ZA; Mengesha, MM; Mengiste, DT; Mengistie, MA; Menota, BG; Mensah, GA; Mereta, ST; Meretoja, A; Meretoja, TJ; Mezgebe, HB; Micha, R; Millear, A; Mills, EJ; Minnig, S; Mirarefin, M; Mirrakhimov, EM; Mock, CN; Mohammad, KA; Mohammed, S; Mohanty, SK; Mokdad, AH; Mola, GLD; Molokhia, M; Monasta, L; Montico, M; Moradi-Lakeh, M; Moraga, P; Morawska, L; Mori, R; Moses, M; Mueller, UO; Murthy, S; Musa, KI; Nachega, JB; Nagata, C; Nagel, G; Naghavi, M; Naheed, A; Naldi, L; Nangia, V; Nascimento, BR; Negoi, I; Neupane, SP; Newton, CR; Ng, M; Ngalesoni, FN; Ngunjiri, JW; Nguyen, G; Ningrum, DNA; Nolte, S; Nomura, M; Norheim, OF; Norrving, B; Noubiap, JJN; Obermeyer, CM; Ogbo, FA; Oh, IH; Okoro, A; Oladimeji, O; Olagunju, AT; Olivares, PR; Olsen, HE; Olusanya, BO; Olusanya, JO; Opio, JN; Oren, E; Ortiz, A; Osborne, RH; Osman, M; Owolabi, MO; Mahesh, PA; Pain, AW; Pakhale, S; Castillo, EP; Pana, A; Papachristou, C; Parsaeian, M; Patel, T; Patton, GC; Paudel, D; Paul, VK; Pearce, N; Pereira, DM; Perez-Padilla, R; Perez-Ruiz, F; Perico, N; Pesudovs, K; Petzold, M; Phillips, MR; Pigott, DM; Pillay, JD; Pinho, C; Polinder, S; Pond, CD; Prakash, V; Purwar, M; Qorbani, M; Quistberg, DA; Radfar, A; Rafay, A; Rahimi, K; Rahimi-Movaghar, V; Rahman, M; Rahman, MHU; Rai, RK; Ram, U; Rana, SM; Rankin, Z; Rao, PV; Rao, PC; Rawaf, S; Rego, MAS; Reitsma, M; Remuzzi, G; Renzaho, AMNN; Resnikoff, S; Rezaei, S; Rezai, MS; Ribeiro, AL; Roba, HS; Rokni, MB; Ronfani, L; Roshandel, G; Roth, GA; Rothenbacher, D; Roy, NK; Sachdev, PS; Sackey, BB; Saeedi, MY; Safiri, S; Sagar, R; Sahraian, MA; Saleh, MM; Salomon, JA; Samy, AM; Sanabria, JR; Sanchez-Nino, MD; Sandar, L; Santos, IS; Santos, JV; Milicevic, MMS; Sarmiento-Suarez, R; Sartorius, B; Satpathy, M; Savic, M; Sawhney, M; Saylan, MI; Schottker, B; Schutte, AE; Schwebel, DC; Seedat, S; Seid, AM; Seifu, CN; Sepanlou, SG; Serdar, B; Servan-Mori, EE; Setegn, T; Shackelford, KA; Shaheen, A; Shahraz, S; Shaikh, MA; Shakh-Nazarova, M; Shamsipour, M; Islam, SMS; Sharma, J; Sharma, R; She, J; Sheikhbahaei, S; Shen, JB; Shi, P; Shigematsu, M; Shin, MJ; Shiri, R; Shoman, H; Shrime, MG; Sibamo, ELS; Sigfusdottir, ID; Silva, DAS; Silveira, DGA; Sindi, S; Singh, A; Singh, JA; Singh, OP; Singh, PK; Singh, V; Sinke, AH; Sinshaw, AE; Skirbekk, V; Sliwa, K; Smith, A; Sobngwi, E; Soneji, S; Soriano, JB; Sousa, TCM; Sposato, LA; Sreeramareddy, CT; Stathopoulou, V; Steel, N; Steiner, C; Steinke, S; Stokes, MA; Stranges, S; Strong, M; Stroumpoulis, K; Sturua, L; Sufiyan, MB; Suliankatchi, RA; Sun, JD; Sur, P; Swaminathan, S; Sykes, BL; Tabares-Seisdedos, R; Tabb, KM; Taffere, GR; Talongwa, RT; Tarajia, M; Tavakkoli, M; Taveira, N; Teeple, S; Tegegne, TK; Tehrani-Banihashemi, A; Tekelab, T; Tekle, DY; Shifa, GT; Terkawi, AS; Tesema, AG; Thakur, JS; Thomson, AJ; Tillmann, T; Tiruye, TY; Tobe-Gai, R; Tonelli, M; Topor-Madry, R; Tortajada, M; Troeger, C; Truelsen, T; Tura, AK; Uchendu, US; Ukwaja, KN; Undurraga, EA; Uneke, CJ; Uthman, OA; van Boven, JFM; Van Dingenen, R; Varughese, S; Vasankari, T; Venketasubramanian, N; Violante, FS; Vladimirov, SK; Vlassov, VV; Vollset, SE; Vos, T; Wagner, JA; Wakayo, T; Waller, SG; Walson, JL; Wang, H; Wang, YP; Watkins, DA; Weiderpass, E; Weintraub, RG; Wen, CP; Werdecker, A; Wesana, J; Westerman, R; Whiteford, HA; Wilkinson, JD; Wiysonge, CS; Woldeyes, BG; Wolfe, CDA; Won, S; Workicho, A; Workie, SB; Wubshet, M; Xavier, D; Xu, GL; Yadav, AK; Yaghoubi, M; Yakob, B; Yan, LL; Yano, Y; Yaseri, M; Yimam, HH; Yip, P; Yonemoto, N; Yoon, SJ; Younis, MZ; Yu, CH; Zaidi, Z; Zaki, MES; Zambrana-Torrelio, C; Zapata, T; Zenebe, ZM; Zodpey, S; Zoeckler, L; Zuhlke, LJ; Murray, CJL</t>
  </si>
  <si>
    <t>Healthcare Access and Quality Index based on mortality from causes amenable to personal health care in 195 countries and territories, 1990-2015: a novel analysis from the Global Burden of Disease Study 2015</t>
  </si>
  <si>
    <t>[Barber, Ryan M.; Fullman, Nancy; Sorensen, Reed J. D.; Afshin, Ashkan; Alexander, Lily; Allen, Christine; Biryukov, Stan; Brauer, Michael; Casey, Daniel; Cercy, Kelly; Charlson, Fiona J.; Chen, Alan Z.; Chew, Adrienne; Coggeshall, Megan S.; Dandona, Lali</t>
  </si>
  <si>
    <t>Murray, CJL (reprint author), Univ Washington, Inst Hlth Metr &amp; Evaluat, 2301 5th Ave,Suite 600, Seattle, WA 98195 USA.</t>
  </si>
  <si>
    <t>Sanchez-Nino, MD; Sanz, AB; Ramos, AM; Ruiz-Ortega, M; Ortiz, A</t>
  </si>
  <si>
    <t>Translational science in chronic kidney disease</t>
  </si>
  <si>
    <t>CLINICAL SCIENCE</t>
  </si>
  <si>
    <t>[Ortiz, Alberto] Univ Autonoma Madrid, Sch Med, IIS Fdn Jimenez Diaz, Madrid, Spain; Fdn Renal Inigo Alvarez Toledo IRSIN &amp; REDINREN, Madrid, Spain</t>
  </si>
  <si>
    <t>Ortiz, A (reprint author), Univ Autonoma Madrid, Sch Med, IIS Fdn Jimenez Diaz, Madrid, Spain.</t>
  </si>
  <si>
    <t>0143-5221</t>
  </si>
  <si>
    <t>Poveda, J; Sanz, AB; Carrasco, S; Ruiz-Ortega, M; Cannata-Ortiz, P; Sanchez-Nino, MD; Ortiz, A</t>
  </si>
  <si>
    <t>Bcl3: a regulator of NF-kappa B inducible by TWEAK in acute kidney injury with anti-inflammatory and antiapoptotic properties in tubular cells</t>
  </si>
  <si>
    <t>EXPERIMENTAL AND MOLECULAR MEDICINE</t>
  </si>
  <si>
    <t>Univ Autonoma Madrid, Sch Med, Unidad Dialisis,IIS Fdn Jimenez Diaz, Fdn Renal Inigo Alvarez Toledo IRSIN, Madrid, Spain; REDINREN, Madrid, Spain</t>
  </si>
  <si>
    <t>Sanchez-Nino, MD; Ortiz, A (reprint author), IIS Fdn Jimenez Diaz, Unidad Dialisis, Reyes Catolicos 2, Madrid 28040, Spain.</t>
  </si>
  <si>
    <t>1226-3613</t>
  </si>
  <si>
    <t>e352</t>
  </si>
  <si>
    <t>Fernandez-Prado, R; Esteras, R; Perez-Gomez, MV; Gracia-Iguacel, C; Gonzalez-Parra, E; Sanz, AB; Ortiz, A; Sanchez-Nino, MD</t>
  </si>
  <si>
    <t>Nutrients Turned into Toxins: Microbiota Modulation of Nutrient Properties in Chronic Kidney Disease</t>
  </si>
  <si>
    <t>NUTRIENTS</t>
  </si>
  <si>
    <t>[Fernandez-Prado, Raul; Esteras, Raquel; Vanessa Perez-Gomez, Maria; Gracia-Iguacel, Carolina; Gonzalez-Parra, Emilio; Sanz, Ana B.; Ortiz, Alberto; Dolores Sanchez-Nino, Maria] Univ Autonoma Madrid, Fdn Jimenez Diaz, IIS, Madrid 28040, Spain</t>
  </si>
  <si>
    <t>Sanchez-Nino, MD (reprint author), Univ Autonoma Madrid, Fdn Jimenez Diaz, IIS, Madrid 28040, Spain.</t>
  </si>
  <si>
    <t>2072-6643</t>
  </si>
  <si>
    <t>da Costa, BM; Del Peso, G; Bajo, MA; Carreno, G; Ferreira, M; Ferreira, C; Selgas, R</t>
  </si>
  <si>
    <t>Relationship between bioimpedance-determined body composition and peritoneal transport in peritoneal dialysis</t>
  </si>
  <si>
    <t>INTERNATIONAL JOURNAL OF ARTIFICIAL ORGANS</t>
  </si>
  <si>
    <t>[da Costa, Bernardo M.; Ferreira, Carina] Curry Cabral Hosp, Cent Lisbon Hosp Ctr, Nephrol Dept, Lisbon, Portugal; [Del Peso, Gloria; Bajo, Maria Auxiliadora; Carreno, Gilda; Ferreira, Marta; Selgas, Rafael] La Paz Univ Hosp, Nephrol Dept, FIBHULP IdiPAZ, Madrid, Spain</t>
  </si>
  <si>
    <t>da Costa, BM (reprint author), Hosp Curry Cabral, Serv Nefrol, Rua Beneficencia 8, P-1070 Lisbon, Portugal.</t>
  </si>
  <si>
    <t>0391-3988</t>
  </si>
  <si>
    <t>Liappas, G; Gonzalez-Mateo, G; Aguirre, AR; Abensur, H; Albar-Vizcaino, P; Parra, EG; Sandoval, P; Ramirez, LG; del Peso, RG; Acedo, JM; Bajo, MA; Selgas, R; Tomero, JAS; Lopez-Cabrera, M; Aguilera, A</t>
  </si>
  <si>
    <t>Nebivolol, a beta(1)-adrenergic blocker, protects from peritoneal membrane damage induced during peritoneal dialysis (vol 7, pg 30133, 2016)</t>
  </si>
  <si>
    <t>APR 4</t>
  </si>
  <si>
    <t>Sanchez-Nino, MD; Sanz, AB; Ramos, AM; Fernandez-Fernandez, B; Ortiz, A</t>
  </si>
  <si>
    <t>Clinical proteomics in kidney disease as an exponential technology: heading towards the disruptive phase</t>
  </si>
  <si>
    <t>CLINICAL KIDNEY JOURNAL</t>
  </si>
  <si>
    <t>[Ortiz, Alberto] Univ Autonoma Madrid, IIS Fdn Jimenez Diaz, Sch Med, Madrid, Spain; Fdn Renal Inigo Alvarez de Toledo IRSIN, Madrid, Spain; REDINREN, Madrid, Spain</t>
  </si>
  <si>
    <t>Ortiz, A (reprint author), Univ Autonoma Madrid, IIS Fdn Jimenez Diaz, Sch Med, Madrid, Spain.</t>
  </si>
  <si>
    <t>1753-0784</t>
  </si>
  <si>
    <t>Jimenez, C; Olea, T; Lopez, M; Castillo, I; Bartolome, J; Quiroga, J; Gonzalez, E; Carreno, V; Selgas, R</t>
  </si>
  <si>
    <t>Occult Hepatitis C Virus in Recipients of Kidney Transplantation: Prevalence and Clinical Implications</t>
  </si>
  <si>
    <t>AMERICAN JOURNAL OF TRANSPLANTATION</t>
  </si>
  <si>
    <t>[Jimenez, C.; Olea, T.; Lopez, M.; Gonzalez, E.; Selgas, R.] Hosp Univ La Paz IdiPaz, Nephrol, Madrid, Spain; [Castillo, I.; Bartolome, J.; Quiroga, J.; Carreno, V.] Inst Estudios Virales, Madrid, Spain</t>
  </si>
  <si>
    <t>1600-6135</t>
  </si>
  <si>
    <t>Castillo-Rodriguez, E; Pizarro-Sanchez, S; Sanz, AB; Ramos, AM; Sanchez-Nino, MD; Martin-Cleary, C; Fernandez-Fernandez, B; Ortiz, A</t>
  </si>
  <si>
    <t>Inflammatory Cytokines as Uremic Toxins: "Ni Son Todos Los Que Estan, Ni Estan Todos Los Que Son"</t>
  </si>
  <si>
    <t>TOXINS</t>
  </si>
  <si>
    <t>[Fernandez-Fernandez, Beatriz; Ortiz, Alberto] Univ Autonoma Madrid, Dept Nephrol, IIS Fdn Jimenez Diaz, Sch Med, Madrid, Spain; Fdn Renal Inigo Alvarez de Toledo IRSIN, Av Reyes Catolicos 2, Madrid 28040, Spain; REDINREN, Av Reyes Catolicos 2, Madrid 28040, Spain</t>
  </si>
  <si>
    <t>Fernandez-Fernandez, B; Ortiz, A (reprint author), Univ Autonoma Madrid, Dept Nephrol, IIS Fdn Jimenez Diaz, Sch Med, Madrid, Spain.</t>
  </si>
  <si>
    <t>2072-6651</t>
  </si>
  <si>
    <t>Carmona, A; Aguera, ML; Luna-Ruiz, C; Buendia, P; Calleros, L; Garcia-Jerez, A; Rodriguez-Puyol, M; Arias, M; Arias-Guillen, M; de Arriba, G; Ballarin, J; Bernis, C; Fernandez, E; Garcia-Rebollo, S; Mancha, J; del Peso, G; Perez, E; Poch, E; Portoles, JM; Rodriguez-Puyol, D; Sanchez-Villanueva, R; Sarro, F; Torres, A; Martin-Malo, A; Aljama, P; Ramirez, R; Carracedo, J</t>
  </si>
  <si>
    <t>Markers of endothelial damage in patients with chronic kidney disease on hemodialysis</t>
  </si>
  <si>
    <t>AMERICAN JOURNAL OF PHYSIOLOGY-RENAL PHYSIOLOGY</t>
  </si>
  <si>
    <t>[Carmona, Andres; Agueera, Maria L.; Luna-Ruiz, Carlos; Buendia, Paula; Martin-Malo, Alejandro; Aljama, Pedro; Carracedo, Julia] IMIBIC, Cordoba, Spain; [Agueera, Maria L.; Martin-Malo, Alejandro; Aljama, Pedro; Ramirez, Rafael] Hosp Univ Reina Sofia, Unidad Gest Clin Nefrol, Cordoba, Spain; [Martin-Malo, Alejandro; Aljama, Pedro] Univ Cordoba, Dept Med Dermatol &amp; Otorrinolaringol, Cordoba, Spain; [Carmona, Andres; Agueera, Maria L.; Luna-Ruiz, Carlos; Buendia, Paula; Calleros, Laura; Garcia-Jerez, Andrea; Rodriguez-Puyol, Manuel; Arias, Manuel; Arias-Guillen, Marta; de Arriba, Gabriel; Ballarin, Jose; Bernis, Carmen; Fernandez, Elvira; Garcia-Rebollo, Sagrario; Mancha, Javier; del Peso, Gloria; Perez, Estefania; Poch, Esteban; Portoles, Jose M.; Rodriguez-Puyol, Diego; Sanchez-Villanueva, Rafael; Sarro, Felipe; Torres, Armando; Martin-Malo, Alejandro; Aljama, Pedro; Ramirez, Rafael; Carracedo, Julia] Inst Salud Carlos III, Red Espanola Invest Renal, Redes Temat Invest Cooperativa Salud, RD16 0009, Madrid, Spain; [Calleros, Laura; Garcia-Jerez, Andrea; Rodriguez-Puyol, Manuel; Ramirez, Rafael] Univ Alcala de Henares, Biol Sistemas Dept, Madrid, Spain; [Calleros, Laura; Garcia-Jerez, Andrea; Rodriguez-Puyol, Manuel] Inst Salud Carlos III, Biobanco Redes Temat Invest Cooperativa &amp; Salud R, Madrid, Spain; [Arias, Manuel] Hosp Univ Marques Valdecilla, Santander, Spain; [Arias-Guillen, Marta; Poch, Esteban] Univ Barcelona, Hosp Clin Barcelona, Inst Invest Biomed August Pi I Sunyer, Dept Nefrol Trasplante Renal, Barcelona, Spain; [de Arriba, Gabriel] Hosp Univ Guadalajara, Guadalajara, Spain; [de Arriba, Gabriel] Alcala Henares Univ, Dept Med &amp; Especialidades Med, Madrid, Spain; [Ballarin, Jose] Fundacio Puigvert, Barcelona, Spain; [Bernis, Carmen] Hosp Univ La Princesa Madrid, Madrid, Spain; [Fernandez, Elvira; Sarro, Felipe] Hosp Univ Arnau Villanova Lleida, Lleida, Spain; [Garcia-Rebollo, Sagrario; Perez, Estefania; Torres, Armando] Univ la Laguna, Hosp Univ Canarias, Ctr Invest Biomed Canarias, Serv Nefrol,Improving Biomed Res &amp; Innovat Canary, San Cristobal de la Laguna, Spain; [Mancha, Javier] Hosp Univ Principe Asturias, Madrid, Spain; [del Peso, Gloria; Sanchez-Villanueva, Rafael] Hosp Univ La Paz, Madrid, Spain; [Portoles, Jose M.] Hosp Puerta Hierro, Madrid, Spain; [Carracedo, Julia] Univ Complutense, Fac Biol, Dept Anim Physiol 2, Madrid, Spain</t>
  </si>
  <si>
    <t>Carracedo, J (reprint author), Reina Sofia Univ Hosp, FIBICO, IMIBIC, E-14004 Cordoba, Spain.</t>
  </si>
  <si>
    <t>1931-857X</t>
  </si>
  <si>
    <t>F673</t>
  </si>
  <si>
    <t>F681</t>
  </si>
  <si>
    <t>Ruiz-Carpio, V; Sandoval, P; Aguilera, A; Albar-Vizcaino, P; Perez-Lozano, ML; Gonzalez-Mateo, GT; Acuna-Ruiz, A; Garcia-Cantalejo, J; Botias, P; Bajo, MA; Selgas, R; Sanchez-Tomero, JA; Passlick-Deetjen, J; Piecha, D; Buchel, J; Steppan, S; Lopez-Cabrera, M</t>
  </si>
  <si>
    <t>Genomic reprograming analysis of the Mesothelial to Mesenchymal Transition identifies biomarkers in peritoneal dialysis patients</t>
  </si>
  <si>
    <t>[Ruiz-Carpio, Vicente; Sandoval, Pilar; Luisa Perez-Lozano, Maria; Gonzalez-Mateo, Guadalupe T.; Acuna-Ruiz, Adrian; Lopez-Cabrera, Manuel] CSIC UAM, Ctr Biol Mol Severo Ochoa, Dept Biol Celular &amp; Inmunol, Madrid, Spain; [Aguilera, Abelardo; Albar-Vizcaino, Patricia; Antonio Sanchez-Tomero, Jose] Hosp Univ La Princesa, Inst Invest Sanitaria Princesa IP, Mol Biol Unit, Madrid, Spain; [Aguilera, Abelardo; Albar-Vizcaino, Patricia; Antonio Sanchez-Tomero, Jose] Hosp Univ La Princesa, Inst Invest Sanitaria Princesa IP, Serv Nefrol, Madrid, Spain; [Garcia-Cantalejo, Jesus; Botias, Pedro] Univ Complutense Madrid, CAI Genom &amp; Proteom, Unidad Genom, Madrid, Spain; [Auxiliadora Bajo, Maria; Selgas, Rafael] Univ Hosp La Paz, Serv Nefrol, Inst Invest Sanitaria Paz IdiPAZ, Madrid, Spain; [Passlick-Deetjen, Jutta; Piecha, Dorothea; Buechel, Janine; Steppan, Sonja] Fresenius Med Care, Else Kroner Str 1, D-61352 Bad Homburg, Germany</t>
  </si>
  <si>
    <t>Lopez-Cabrera, M (reprint author), CSIC UAM, Ctr Biol Mol Severo Ochoa, Dept Biol Celular &amp; Inmunol, Madrid, Spain.; Aguilera, A (reprint author), Hosp Univ La Princesa, Inst Invest Sanitaria Princesa IP, Mol Biol Unit, Madrid, Spain.; Aguilera, A (reprint author), Hosp Univ La Princesa, Inst Invest Sanitaria Princesa IP, Serv Nefrol, Madrid, Spain.</t>
  </si>
  <si>
    <t>Gonzalez, N; Prieto, I; del Puerto-Nevado, L; Portal-Nunez, S; Ardura, JA; Corton, M; Fernandez-Fernandez, B; Aguilera, O; Gomez-Guerrero, C; Mas, S; Moreno, JA; Ruiz-Ortega, M; Sanz, AB; Sanchez-Nino, MD; Rojo, F; Vivanco, F; Esbrit, P; Ayuso, C; Alvarez-Llamas, G; Egido, J; Gairca-Foncillas, J; Ortiz, A</t>
  </si>
  <si>
    <t>2017 update on the relationship between diabetes and colorectal cancer: epidemiology, potential molecular mechanisms and therapeutic implications</t>
  </si>
  <si>
    <t>[Gonzalez, Nieves; Egido, Jesus] Spanish Biomed Res Network Diabet &amp; Associated Me, Renal Vasc &amp; Diabet Res Lab, IIS Fdn Jimenez Diaz UAM, Madrid, Spain; [Prieto, Isabel] IIS Fdn Jimenez Diaz UAM, Oncohlth Inst, Radiat Oncol, Madrid, Spain; [del Puerto-Nevado, Laura; Aguilera, Oscar; Garica-Foncillas, Jess] IIS Fdn Jimenez Diaz UAM, Oncohlth Inst, Translat Oncol Div, Madrid, Spain; [Portal-Nunez, Sergio; Antonio Ardura, Juan; Esbrit, Pedro] IIS Fdn Jimenez Diaz UAM, Bone &amp; Mineral Metab Lab, Madrid, Spain; [Corton, Marta; Ayuso, Carmen] IIS Fdn Jimenez Diaz UAM, Genet, Madrid, Spain; [Fernandez-Fernandez, Beatriz; Gomez-Guerrero, Carmen; Mas, Sebastian; Antonio Moreno, Juan; Ruiz-Ortega, Marta; Belen Sanz, Ana; Dolores Sanchez-Nino, Maria; Egido, Jesus; Ortiz, Alberto] IIS Fdn Jimenez Diaz UAM, Nephrol, Madrid, Spain; [Fernandez-Fernandez, Beatriz; Belen Sanz, Ana; Dolores Sanchez-Nino, Maria; Alvarez-Llamas, Gloria; Ortiz, Alberto] REDINREN, Madrid, Spain; [Rojo, Federico] IIS Fdn Jimenez Diaz UAM, Pathol, Madrid, Spain; [Vivanco, Fernando; Alvarez-Llamas, Gloria] IIS Fdn Jimenez Diaz UAM, Immunol, Madrid, Spain</t>
  </si>
  <si>
    <t>Ortiz, A (reprint author), IIS Fdn Jimenez Diaz UAM, Nephrol, Madrid, Spain.; Ortiz, A (reprint author), REDINREN, Madrid, Spain.</t>
  </si>
  <si>
    <t>Gonzalez, E; Diez, JJ; Torres, AP; Bajo, MA; del Peso, G; Sanchez-Villanueva, R; Grande, C; Rodriguez, O; Coronado, M; Candela, CG; Diaz-Almiron, M; Iglesias, P; Selgas, R</t>
  </si>
  <si>
    <t>Body composition analysis and adipocytokine concentrations in haemodialysis patients: abdominal fat gain as an additional cardiovascular risk factor</t>
  </si>
  <si>
    <t>[Gonzalez, Elena; Perez Torres, Almudena; Auxiliadora Bajo, Maria; del Peso, Gloria; Sanchez-Villanueva, Rafael; Selgas, Rafael] Hosp Univ La Paz, Serv Nefrol, IdiPAZ, FRIAT IRSIN,REDinREN, Madrid, Spain; [Diez, Juan J.; Iglesias, Pedro] Hosp Univ Ramon y Cajal, Serv Endocrinol, Madrid, Spain; [Grande, Cristina; Rodriguez, Olaia] Hosp Univ La Paz, Serv Bioquim, IdiPAZ, FRIAT IRSIN,REDinREN, Madrid, Spain; [Coronado, Monica] Hosp Univ La Paz, Serv Med Nucl, IdiPAZ, FRIAT IRSIN,REDinREN, Madrid, Spain; [Gomez Candela, Carmen.] Hosp Univ La Paz, Serv Nutr, IdiPAZ, FRIAT IRSIN,REDinREN, Madrid, Spain; [Diaz-Almiron, Mariana] Hosp Univ La Paz, Serv Bioestadist, IdiPAZ, FRIAT IRSIN,REDinREN, Madrid, Spain</t>
  </si>
  <si>
    <t>Gonzalez, E (reprint author), Hosp Univ La Paz, Serv Nefrol, IdiPAZ, FRIAT IRSIN,REDinREN, Madrid, Spain.</t>
  </si>
  <si>
    <t>Iglesias, P; Bajo, MA; Selgas, R; Diez, JJ</t>
  </si>
  <si>
    <t>Thyroid dysfunction and kidney disease: An update</t>
  </si>
  <si>
    <t>REVIEWS IN ENDOCRINE &amp; METABOLIC DISORDERS</t>
  </si>
  <si>
    <t>[Iglesias, Pedro; Jos Diez, Juan] Hosp Ramon &amp; Cajal, Dept Endocrinol, Ctra Colmenar,Km 9,100, E-28034 Madrid, Spain; [Auxiliadora Bajo, Maria; Selgas, Rafael] Hosp La Paz, Dept Nephrol, Madrid, Spain; [Auxiliadora Bajo, Maria; Selgas, Rafael] Univ Autonoma Madrid, Dept Hlth Sci, Madrid, Spain; [Jos Diez, Juan] Univ Alcala de Henares, Dept Med, Madrid, Spain</t>
  </si>
  <si>
    <t>Iglesias, P (reprint author), Hosp Ramon &amp; Cajal, Dept Endocrinol, Ctra Colmenar,Km 9,100, E-28034 Madrid, Spain.</t>
  </si>
  <si>
    <t>1389-9155</t>
  </si>
  <si>
    <t>Ortiz, A; Husi, H; Gonzalez-Lafuente, L; Valino-Rivas, L; Fresno, M; Sanz, AB; Mullen, W; Albalat, A; Mezzano, S; Vlahou, T; Mischak, H; Sanchez-Nino, MD</t>
  </si>
  <si>
    <t>Mitogen-Activated Protein Kinase 14 Promotes AKI</t>
  </si>
  <si>
    <t>JOURNAL OF THE AMERICAN SOCIETY OF NEPHROLOGY</t>
  </si>
  <si>
    <t>[Ortiz, Alberto; Gonzalez-Lafuente, Laura; Valino-Rivas, Lara; Belen Sanz, Ana; Dolores Sanchez-Nino, Maria] Univ Autonoma Madrid, Fdn Jimenez Diaz, Inst Invest Sanitaria, Madrid, Spain; [Ortiz, Alberto; Gonzalez-Lafuente, Laura; Valino-Rivas, Lara; Belen Sanz, Ana; Dolores Sanchez-Nino, Maria] Fdn Renal Inigo Alvarez Toledo, Inst Reina Sofia Invest Nefrol, Madrid, Spain; [Ortiz, Alberto; Gonzalez-Lafuente, Laura; Valino-Rivas, Lara; Belen Sanz, Ana; Dolores Sanchez-Nino, Maria] Red Invest Rena, Madrid, Spain; [Husi, Holger; Mullen, William; Albalat, Amaya; Mischak, Harald] Univ Glasgow, Inst Cardiovasc &amp; Med Sci, Glasgow, Lanark, Scotland; [Fresno, Manuel] Univ Autonoma Madrid, CSIC, Ctr Biol Mol Severo Ochoa, Madrid, Spain; [Mischak, Harald] Mosaiques Diagnost GmbH, Hannover, Germany; [Mezzano, Sergio] Univ Austral Chile, Inst Med, Unidad Nefrol, Valdivia, Chile; [Vlahou, Tonia] Acad Athens, Biomed Res Fdn, Athens, Greece</t>
  </si>
  <si>
    <t>Sanchez-Nino, MD (reprint author), Fdn Jimenez Diaz, Avda Reyes,Catolicos 2, E-28040 Madrid, Spain.; Ortiz, A (reprint author), Fdn Jimenez Diaz, Unidad Dialisis, Avda Reyes,Catolicos 2, E-28040 Madrid, Spain.</t>
  </si>
  <si>
    <t>1046-6673</t>
  </si>
  <si>
    <t>Diagnosis and treatment of Fabry disease</t>
  </si>
  <si>
    <t>[Ortiz, Alberto; Dolores Sanchez-Nino, Maria] Univ Autonoma Madrid, Sch Med, Inst Invest Sanitaria La Fdn Jimenez Diaz, Madrid, Spain; [Ortiz, Alberto; Dolores Sanchez-Nino, Maria] Red Invest Renal REDINREN, Madrid, Spain</t>
  </si>
  <si>
    <t>Ortiz, A (reprint author), Univ Autonoma Madrid, Sch Med, Inst Invest Sanitaria La Fdn Jimenez Diaz, Madrid, Spain.; Ortiz, A (reprint author), Red Invest Renal REDINREN, Madrid, Spain.</t>
  </si>
  <si>
    <t>Sanchez-Nino, MD; Ortiz, A</t>
  </si>
  <si>
    <t>Does wealth make health? Cherchez la renal replacement therapy</t>
  </si>
  <si>
    <t>[Sanchez-Nino, Maria D.; Ortiz, Alberto] Univ Autonoma Madrid, Sch Med, IIS Fdn Jimenez Diaz, Madrid, Spain; [Sanchez-Nino, Maria D.; Ortiz, Alberto] IRSIN, Fdn Renal Inigo Alvarez Toledo, Madrid, Spain; [Sanchez-Nino, Maria D.; Ortiz, Alberto] REDINREN, Madrid, Spain</t>
  </si>
  <si>
    <t>Ortiz, A (reprint author), Univ Autonoma Madrid, Sch Med, IIS Fdn Jimenez Diaz, Madrid, Spain.; Ortiz, A (reprint author), IRSIN, Fdn Renal Inigo Alvarez Toledo, Madrid, Spain.; Ortiz, A (reprint author), REDINREN, Madrid, Spain.</t>
  </si>
  <si>
    <t>Martin-Sanchez, D; Gallegos-Villalobos, A; Fontecha-Barriuso, M; Carrasco, S; Sanchez-Nino, MD; Lopez-Hernandez, FJ; Ruiz-Ortega, M; Egido, J; Ortiz, A; Sanz, AB</t>
  </si>
  <si>
    <t>Deferasirox-induced iron depletion promotes BclxL downregulation and death of proximal tubular cells</t>
  </si>
  <si>
    <t>[Martin-Sanchez, Diego; Gallegos-Villalobos, Angel; Fontecha-Barriuso, Miguel; Carrasco, Susana; Dolores Sanchez-Nino, Maria; Ruiz-Ortega, Marta; Egido, Jesus; Ortiz, Alberto; Belen Sanz, Ana] Univ Autonoma Madrid, Res Inst, Fdn Jimenez Diaz, Madrid, Spain; [Martin-Sanchez, Diego; Gallegos-Villalobos, Angel; Fontecha-Barriuso, Miguel; Carrasco, Susana; Dolores Sanchez-Nino, Maria; Lopez-Hernandez, Francisco J.; Ruiz-Ortega, Marta; Egido, Jesus; Ortiz, Alberto; Belen Sanz, Ana] IRSIN, Madrid, Spain; [Martin-Sanchez, Diego; Gallegos-Villalobos, Angel; Fontecha-Barriuso, Miguel; Carrasco, Susana; Dolores Sanchez-Nino, Maria; Lopez-Hernandez, Francisco J.; Ruiz-Ortega, Marta; Ortiz, Alberto; Belen Sanz, Ana] REDINREN, Madrid, Spain; [Lopez-Hernandez, Francisco J.] Univ Salamanca, Biomed Res Inst Salamanca, Salamanca, Spain</t>
  </si>
  <si>
    <t>Sanz, AB (reprint author), Univ Autonoma Madrid, Res Inst, Fdn Jimenez Diaz, Madrid, Spain.; Sanz, AB (reprint author), IRSIN, Madrid, Spain.; Sanz, AB (reprint author), REDINREN, Madrid, Spain.</t>
  </si>
  <si>
    <t>Castillo-Rodriguez, E; Fernandez-Prado, R; Martin-Cleary, C; Pizarro-Sanchez, MS; Sanchez-Nino, MD; Sanz, AB; Fernandez-Fernandez, B; Ortiz, A</t>
  </si>
  <si>
    <t>Kidney Injury Marker 1 and Neutrophil Gelatinase-Associated Lipocalin in Chronic Kidney Disease</t>
  </si>
  <si>
    <t>NEPHRON</t>
  </si>
  <si>
    <t>[Castillo-Rodriguez, Esmeralda; Fernandez-Prado, Raul; Martin-Cleary, Catalina; Soledad Pizarro-Sanchez, Maria; Dolores Sanchez-Nino, Maria; Belen Sanz, Ana; Fernandez-Fernandez, Beatriz; Ortiz, Alberto] UAM, IIS Fdn Jimenez Diaz, Madrid, Spain; [Martin-Cleary, Catalina; Soledad Pizarro-Sanchez, Maria; Dolores Sanchez-Nino, Maria; Belen Sanz, Ana; Fernandez-Fernandez, Beatriz; Ortiz, Alberto] Univ Autonoma Madrid, REDINREN, Madrid, Spain; [Ortiz, Alberto] Univ Autonoma Madrid, Fdn Renal Inigo Alvarez Toledo IRSIN, Madrid, Spain; [Ortiz, Alberto] Univ Autonoma Madrid, Sch Med, Madrid, Spain</t>
  </si>
  <si>
    <t>Ortiz, A (reprint author), Fdn Jimenez Diaz, Div Nephrol, Ave Reyes Catolicos 2, ES-28040 Madrid, Spain.</t>
  </si>
  <si>
    <t>1660-8151</t>
  </si>
  <si>
    <t>Trimarchi, H; Canzonieri, R; Schiel, A; Politei, J; Costales-Collaguazo, C; Stern, A; Paulero, M; Rengel, T; Valino-Rivas, L; Forrester, M; Lombi, F; Pomeranz, V; Iriarte, R; Muryan, A; Ortiz, A; Sanchez-Nino, MD; Zotta, E</t>
  </si>
  <si>
    <t>Expression of uPAR in Urinary Podocytes of Patients with Fabry Disease</t>
  </si>
  <si>
    <t>INTERNATIONAL JOURNAL OF NEPHROLOGY</t>
  </si>
  <si>
    <t>[Trimarchi, Hernan; Paulero, Matis; Rengel, Tatiana; Forrester, Mariano; Lombi, Fernando; Pomeranz, Vanesa; Iriarte, Romina] Hosp Britan Buenos Aires, Nephrol Serv, Buenos Aires, DF, Argentina; [Canzonieri, Romina; Schiel, Amalia; Stern, Anial; Muryan, Alexis] Hosp Britan Buenos Aires, Cent Lab, Buenos Aires, DF, Argentina; [Politei, Juan] Lab Neuroquim Dr Nestor Chamoles, Neurol Dept, Buenos Aires, DF, Argentina; [Costales-Collaguazo, Cristian; Zotta, Elsa] Univ Buenos Aires, Physiopathol Pharm &amp; Biochem Fac, IFIBIO Houssay, CONICET, Buenos Aires, DF, Argentina; [Valino-Rivas, Lara; Ortiz, Alberto; Dolores Sanchez-Nino, Maria] UAM, IIS Fdn Jimenez Diaz, Sch Med, Madrid, Spain; [Ortiz, Alberto; Dolores Sanchez-Nino, Maria] REDINREN, Madrid, Spain</t>
  </si>
  <si>
    <t>Trimarchi, H (reprint author), Hosp Britan Buenos Aires, Nephrol Serv, Buenos Aires, DF, Argentina.</t>
  </si>
  <si>
    <t>2090-214X</t>
  </si>
  <si>
    <t>Liappas, G; Gonzalez-Mateo, GT; Majano, P; Sanchez-Tomero, JA; Ruiz-Ortega, M; Diez, RR; Martin, P; Sanchez-Diaz, R; Selgas, R; Lopez-Cabrera, M; Peralta, AA</t>
  </si>
  <si>
    <t>T Helper 17/Regulatory T Cell Balance and Experimental Models of Peritoneal Dialysis-Induced Damage (vol 2015, 416480, 2015)</t>
  </si>
  <si>
    <t>BIOMED RESEARCH INTERNATIONAL</t>
  </si>
  <si>
    <t>[Liappas, Georgios; Tirma Gonzalez-Mateo, Guadalupe; Lopez-Cabrera, Manuel] CSIC, Ctr Biol Mol Severo Ochoa CBM, Dept Immunol, Madrid 28049, Spain; [Liappas, Georgios; Tirma Gonzalez-Mateo, Guadalupe; Selgas, Rafael] Hosp Univ La Paz IdiPAZ, Inst Invest, Dept Nephrol, Madrid 28046, Spain; [Majano, Pedro; Aguilera Peralta, Abelardo] Inst La Princesa IP, Dept Mol Biol, Madrid 28006, Spain; [Antonio Sanchez-Tomero, Jose] Hosp Univ La Princesa IP, Nephrol Serv, Madrid 28006, Spain; [Ruiz-Ortega, Marta; Rodrigues Diez, Raquel] Univ Autonoma Madrid, Fdn Jimenez Diaz, Lab Cellular Biol &amp; Rare Dis, Madrid 28040, Spain; [Martin, Pilar; Sanchez-Diaz, Raquel] CNIC, Dept Mol &amp; Vasc Inflammat, Madrid 28029, Spain</t>
  </si>
  <si>
    <t>Gonzalez-Mateo, GT (reprint author), CSIC, Ctr Biol Mol Severo Ochoa CBM, Dept Immunol, Madrid 28049, Spain.; Gonzalez-Mateo, GT (reprint author), Hosp Univ La Paz IdiPAZ, Inst Invest, Dept Nephrol, Madrid 28046, Spain.</t>
  </si>
  <si>
    <t>2314-6133</t>
  </si>
  <si>
    <t>2314-6141</t>
  </si>
  <si>
    <t>Garcia-Llana, H; Bajo, MA; Barbero, J; Selgas, R; Del Peso, G</t>
  </si>
  <si>
    <t>The Communication and Bioethical Training (CoBiT) Program for assisting dialysis decision-making in Spanish ACKD units</t>
  </si>
  <si>
    <t>PSYCHOLOGY HEALTH &amp; MEDICINE</t>
  </si>
  <si>
    <t>[Garcia-Llana, Helena] Univ Hosp La Paz, Dept Nephrol, IdiPAZ, Madrid, Spain; [Bajo, Maria-Auxiliadora; Selgas, Rafael] Autonomous Univ Madrid, Univ Hosp La Paz, Dept Nephrol, IdiPAZ,FRIAT,IRSIN,REDinREN, Madrid, Spain; [Barbero, Javier] Univ Hosp La Paz Madrid, Dept Hematol, Madrid, Spain; [Del Peso, Gloria] Univ Hosp La Paz Madrid, Dept Nephrol, IdiPAZ, FRIAT,IRSIN,REDinREN, Madrid, Spain</t>
  </si>
  <si>
    <t>Garcia-Llana, H (reprint author), Univ Hosp La Paz, Dept Nephrol, IdiPAZ, Madrid, Spain.</t>
  </si>
  <si>
    <t>1354-8506</t>
  </si>
  <si>
    <t>Bajo, MA; del Peso, G; Teitelbaum, I</t>
  </si>
  <si>
    <t>Peritoneal Membrane Preservation</t>
  </si>
  <si>
    <t>SEMINARS IN NEPHROLOGY</t>
  </si>
  <si>
    <t>[Auxiliadora Bajo, M.] La Paz Univ Hosp, Dept Nephrol, Home Dialysis Unit, Madrid, Spain; [del Peso, Gloria] Univ Autonoma Madrid, Hosp La Paz Inst Hlth Res, Spanish Renal Res Network, Reina Sofia Inst Nephrol Res, Madrid, Spain; [Teitelbaum, Isaac] Univ Colorado, Sch Med, Univ Colorado Hosp, Home Dialysis Program, Aurora, CO USA</t>
  </si>
  <si>
    <t>Bajo, MA (reprint author), Hosp Univ La Paz, Serv Nefrol, Paseo Castellana 261, Madrid 28046, Spain.</t>
  </si>
  <si>
    <t>0270-9295</t>
  </si>
  <si>
    <t>Martin-Sanchez, D; Ruiz-Andres, O; Poveda, J; Carrasco, S; Cannata-Ortiz, P; Sanchez-Nino, MD; Ortega, MR; Egido, J; Linkermann, A; Ortiz, A; Sanz, AB</t>
  </si>
  <si>
    <t>Ferroptosis, but Not Necroptosis, Is Important in Nephrotoxic Folic Acid-Induced AKI</t>
  </si>
  <si>
    <t>[Martin-Sanchez, Diego; Ruiz-Andres, Olga; Poveda, Jonay; Carrasco, Susana; Sanchez-Nino, Maria D.; Ruiz Ortega, Marta; Egido, Jesus; Ortiz, Alberto; Sanz, Ana B.] Inst Invest Sanitaria IIS Fdn Jimenez Diaz, Div Nephrol, Madrid, Spain; [Cannata-Ortiz, Pablo] Inst Invest Sanitaria IIS Fdn Jimenez Diaz, Dept Pathol, Madrid, Spain; [Ruiz Ortega, Marta; Egido, Jesus; Ortiz, Alberto] Univ Autonoma Madrid, Sch Med, Dept Med, Madrid, Spain; [Poveda, Jonay; Carrasco, Susana; Sanchez-Nino, Maria D.; Ruiz Ortega, Marta; Ortiz, Alberto; Sanz, Ana B.] Red Invest Renal REDinREN, Madrid, Spain; [Egido, Jesus; Ortiz, Alberto] IRSIN, Madrid, Spain; [Egido, Jesus] Spanish Biomed Res Ctr Diabet &amp; Associated Metab, Madrid, Spain; [Linkermann, Andreas] Univ Kiel, Clin Nephrol &amp; Hypertens, Kiel, Germany</t>
  </si>
  <si>
    <t>Sanz, AB (reprint author), Inst Invest Sanitaria IIS Fdn Jimenez Diaz, Lab Nephrol, Avda Reyes Catolicos 2, Madrid 28040, Spain.</t>
  </si>
  <si>
    <t>Poveda, J; Sanz, AB; Fernandez-Fernandez, B; Carrasco, S; Ruiz-Ortega, M; Cannata-Ortiz, P; Ortiz, A; Sanchez-Nino, MD</t>
  </si>
  <si>
    <t>MXRA5 is a TGF-1-regulated human protein with anti-inflammatory and anti-fibrotic properties</t>
  </si>
  <si>
    <t>JOURNAL OF CELLULAR AND MOLECULAR MEDICINE</t>
  </si>
  <si>
    <t>[Poveda, Jonay; Sanz, Ana B.; Fernandez-Fernandez, Beatriz; Carrasco, Susana; Ruiz-Ortega, Marta; Cannata-Ortiz, Pablo; Ortiz, Alberto; Sanchez-Nino, Maria D.] Univ Autonoma Madrid, REDINREN, IIS Fdn Jimenez Diaz, Madrid, Spain; [Ruiz-Ortega, Marta; Ortiz, Alberto] Univ Autonoma Madrid, Sch Med, Madrid, Spain; [Ortiz, Alberto] Fdn Renal Inigo Alvarez de Toledo IRSIN, Madrid, Spain</t>
  </si>
  <si>
    <t>Ortiz, A; Sanchez-Nino, MD (reprint author), Univ Autonoma Madrid, REDINREN, IIS Fdn Jimenez Diaz, Madrid, Spain.; Ortiz, A (reprint author), Univ Autonoma Madrid, Sch Med, Madrid, Spain.; Ortiz, A (reprint author), Fdn Renal Inigo Alvarez de Toledo IRSIN, Madrid, Spain.</t>
  </si>
  <si>
    <t>1582-4934</t>
  </si>
  <si>
    <t>Podocytes are new cellular targets of hemoglobin-mediated renal damage.</t>
  </si>
  <si>
    <t>Rubio-Navarro, Alfonso; Sanchez-Nino, Maria Dolores; Guerrero-Hue, Melania; Garcia-Caballero, Cristina; Gutierrez, Eduardo; Yuste, Claudia; Sevillano, Angel; Praga, Manuel; Egea, Javier; Roman, Elena; Cannata, Pablo; Ortega, Rosa; Cortegano, Isabel; de Andres, Belen; Gaspar, Maria Luisa; Cadenas, Susana; Ortiz, Alberto; Egido, Jesus; Moreno, Juan Antonio</t>
  </si>
  <si>
    <t>Renal, Vascular and Diabetes Research Lab, Fundacion Instituto de Investigacion Sanitaria-Fundacion Jimenez Diaz. Autonoma University, Madrid, Spain.</t>
  </si>
  <si>
    <t>1096-9896</t>
  </si>
  <si>
    <t>Lesinurad: what the nephrologist should know.</t>
  </si>
  <si>
    <t>Sanchez-Nino, Maria Dolores; Zheng-Lin, Binbin; Valino-Rivas, Lara; Sanz, Ana Belen; Ramos, Adrian Mario; Luno, Jose; Goicoechea, Marian; Ortiz, Alberto</t>
  </si>
  <si>
    <t>Clinical kidney journal</t>
  </si>
  <si>
    <t>679-687</t>
  </si>
  <si>
    <t>2017 Oct (Epub 2017 May 26)</t>
  </si>
  <si>
    <t>Department of Nephrology, IIS-Fundacion Jimenez Diaz, School of Medicine, Universidad Autonoma de Madrid, Madrid, Spain.</t>
  </si>
  <si>
    <t>2048-8505</t>
  </si>
  <si>
    <t>Diabetes mellitus and chronic kidney disease in the Eastern Mediterranean Region: findings from the Global Burden of Disease 2015 study.</t>
  </si>
  <si>
    <t>Mokdad, Ali H</t>
  </si>
  <si>
    <t>International journal of public health</t>
  </si>
  <si>
    <t>2017 Aug 03 (Epub 2017 Aug 03)</t>
  </si>
  <si>
    <t>Institute for Health Metrics and Evaluation, University of Washington, Seattle, WA, USA. mokdaa@uw.edu.</t>
  </si>
  <si>
    <t>1661-8564</t>
  </si>
  <si>
    <t>Protein-energy wasting syndrome in advanced chronic kidney disease: prevalence and specific clinical characteristics.</t>
  </si>
  <si>
    <t>Perez-Torres, Almudena; Gonzalez Garcia, M Elena; San Jose-Valiente, Belen; Bajo Rubio, M Auxiliadora; Celadilla Diez, Olga; Lopez-Sobaler, Ana M; Selgas, Rafael</t>
  </si>
  <si>
    <t>Nefrologia : publicacion oficial de la Sociedad Espanola Nefrologia</t>
  </si>
  <si>
    <t>2017 Jul 26 (Epub 2017 Jul 26)</t>
  </si>
  <si>
    <t>Unidad de Nutricion, Hospital Universitario Santa Cristina, Madrid, Espana. Electronic address: almudenapereztorres@gmail.com.</t>
  </si>
  <si>
    <t>Targeting of regulated necrosis in kidney disease.</t>
  </si>
  <si>
    <t>Martin-Sanchez, Diego; Poveda, Jonay; Fontecha-Barriuso, Miguel; Ruiz-Andres, Olga; Sanchez-Nino, Maria Dolores; Ruiz-Ortega, Marta; Ortiz, Alberto; Sanz, Ana Belen</t>
  </si>
  <si>
    <t>2017 Jun 21 (Epub 2017 Jun 21)</t>
  </si>
  <si>
    <t>Research Institute-Fundacion Jimenez Diaz, Autonoma University, Madrid, Spain; IRSIN, Madrid, Spain; REDINREN, Madrid, Spain.</t>
  </si>
  <si>
    <t>Short-term efficacy and safety of treatment with febuxostat in kidney transplant recipient. An unicentric observational study.</t>
  </si>
  <si>
    <t>Ferreira, Marta; Jimenez, Carlos; Lopez, Maria O; Gonzalez, Elena; Santana, Maria Jose; Selgas, Rafael</t>
  </si>
  <si>
    <t>2017 Jun 02 (Epub 2017 Jun 02)</t>
  </si>
  <si>
    <t>Servicio de Nefrologia, Hospital Universitario La Paz, Madrid, Espana. Electronic address: martaferreirabermejo@gmail.com.</t>
  </si>
  <si>
    <t>Toxins</t>
  </si>
  <si>
    <t>BioMed research international</t>
  </si>
  <si>
    <t>10.1097/MD.0000000000007665</t>
  </si>
  <si>
    <t>Zozaya, C; Triana, M; Madero, R; Abrams, S; Martinez, L; Amesty, MV; de Pipaon, MS</t>
  </si>
  <si>
    <t>Predicting Full Enteral Feeding in the Postoperative Period in Infants with Congenital Diaphragmatic Hernia</t>
  </si>
  <si>
    <t>EUROPEAN JOURNAL OF PEDIATRIC SURGERY</t>
  </si>
  <si>
    <t>[Zozaya, Carlos; Triana, Miryam; Saenz de Pipaon, Miguel] Hosp Univ La Paz, Dept Neonatol, Paseo Castellana 261, Madrid 28046, Spain; [Madero, Rosario] Hosp Univ La Paz, Dept Biostat Unit, Madrid, Spain; [Madero, Rosario; Martinez, Leopoldo; Saenz de Pipaon, Miguel] Inst Salud Carlos III, Red Salud Materno Infantil &amp; Desarrollo SAMID, Madrid, Spain; [Abrams, Steven] Univ Texas Austin, Dell Med Sch, Dept Pediat, Austin, TX 78712 USA; [Martinez, Leopoldo; Virginia Amesty, Maria] Hosp Infantil La Paz, Dept Pediat Surg, Madrid, Spain</t>
  </si>
  <si>
    <t>Zozaya, C (reprint author), Hosp Univ La Paz, Dept Neonatol, Paseo Castellana 261, Madrid 28046, Spain.</t>
  </si>
  <si>
    <t>0939-7248</t>
  </si>
  <si>
    <t>1439-359X</t>
  </si>
  <si>
    <t>de Pipaon, MS; Closa, R; Gormaz, M; Lines, M; Narbona, E; Rodriguez-Martinez, G; Uberos, J; Zozaya, C; Couce, ML</t>
  </si>
  <si>
    <t>Nutritional practices in very low birth weight infants: a national survey</t>
  </si>
  <si>
    <t>[Saenz de Pipaon, Miguel; Zozaya, Carlos] Univ Autonoma Madrid, Neonatal Unit, Dept Neonatol,Dept Pediat, Hosp Univ La Paz,Inst Salud Carlos 3,Red Salud Ma, Madrid, Spain; [Closa, Ricardo] Univ Rovira &amp; Virgili, Peediatr Serv, Neonatal Unit, Tarragona, Spain; [Gormaz, Maria] Hosp Univ &amp; Politecn, Div Neonatol, Valencia, Spain; [Lines, Marcos] Hosp Valle De Hebron, Dep Neonatol, Barcelona, Spain; [Narbona, Eduardo; Uberos, Jose] Hosp Clin San Cecilio, Pediat Serv, Granada, Spain; [Rodriguez-Martinez, Gerardo] Univ Zaragoza, Dept Pediat, Zaragoza, Spain; [Couce, Maria L.] CIBERER, Neonatal Unit, UDyTEMC, Dept Pediat,Hlth Res Inst Santiago IDIS, Complexo Hosp Univ Santiago de Compostela, Santiago De Compostela 15706, A Coruna, Spain</t>
  </si>
  <si>
    <t>Couce, ML (reprint author), CIBERER, Neonatal Unit, UDyTEMC, Dept Pediat,Hlth Res Inst Santiago IDIS, Complexo Hosp Univ Santiago de Compostela, Santiago De Compostela 15706, A Coruna, Spain.</t>
  </si>
  <si>
    <t>Wagenaar, N; Martinez-Biarge, M; van der Aa, NE; van Haastert, IC; Groenendaal, F; Benders, MJNL; Cowan, FM; de Vries, LS</t>
  </si>
  <si>
    <t>NEURODEVELOPMENTAL OUTCOME AFTER PERINATAL ARTERIAL ISCHEMIC STROKE: THE IMPORTANCE OF VASCULAR DISTRIBUTION</t>
  </si>
  <si>
    <t>ACTA PAEDIATRICA</t>
  </si>
  <si>
    <t>[Wagenaar, N.; van der Aa, N. E.; van Haastert, I. C.; Groenendaal, F.; Benders, M. J. N. L.; de Vries, L. S.] Univ Med Ctr Utrecht, Neonatol, Utrecht, Netherlands; [Martinez-Biarge, M.; Cowan, F. M.] Imperial Coll London, Dept Paediat, London, England</t>
  </si>
  <si>
    <t>0803-5253</t>
  </si>
  <si>
    <t>Kyriakopoulou, V; Vatansever, D; Davidson, A; Patkee, P; Elkommos, S; Chew, A; Martinez-Biarge, M; Hagberg, B; Damodaram, M; Allsop, J; Fox, M; Hajnal, JV; Rutherford, MA</t>
  </si>
  <si>
    <t>Normative biometry of the fetal brain using magnetic resonance imaging</t>
  </si>
  <si>
    <t>BRAIN STRUCTURE &amp; FUNCTION</t>
  </si>
  <si>
    <t>[Kyriakopoulou, Vanessa; Vatansever, Deniz; Davidson, Alice; Patkee, Prachi; Elkommos, Samia; Chew, Andrew; Martinez-Biarge, Miriam; Hagberg, Bibbi; Damodaram, Mellisa; Allsop, Joanna; Fox, Matt; Hajnal, Joseph V.; Rutherford, Mary A.] Kings Coll London, Div Imaging Sci &amp; Biomed Engn, Kings Hlth Partners, Ctr Developing Brain,Perinatal Imaging &amp; Hlth,St, 1st Floor South Wing, London SE1 7EH, England; [Hagberg, Bibbi] Univ Gothenburg, Gillberg Neuropsychiat Ctr, Inst Neurosci &amp; Physiol, Sahlgrenska Acad, Kungsgatan 12, S-41118 Gothenburg, Sweden</t>
  </si>
  <si>
    <t>Kyriakopoulou, V (reprint author), Kings Coll London, Div Imaging Sci &amp; Biomed Engn, Kings Hlth Partners, Ctr Developing Brain,Perinatal Imaging &amp; Hlth,St, 1st Floor South Wing, London SE1 7EH, England.</t>
  </si>
  <si>
    <t>1863-2653</t>
  </si>
  <si>
    <t>Nieto, CZ; Caamano, BF; Bartolo, GM; Suso, JJM; Remacha, EF; Nunez, EV</t>
  </si>
  <si>
    <t>Presenting Features and Prognosis of Ischemic and Nonischemic Neonatal Liver Failure</t>
  </si>
  <si>
    <t>JOURNAL OF PEDIATRIC GASTROENTEROLOGY AND NUTRITION</t>
  </si>
  <si>
    <t>[Zozaya Nieto, Carlos; Valverde Nunez, Eva] Univ Hosp La Paz, Neonatol Dept, Madrid, Spain; [Fernandez Caamano, Beatriz; Munoz Bartolo, Gema; Frauca Remacha, Esteban] Univ Hosp La Paz, Pediat Hepatol Dept, Madrid, Spain; [Menendez Suso, Juan J.] Univ Hosp La Paz, Pediat Intens Care Unit, Madrid, Spain</t>
  </si>
  <si>
    <t>Nieto, CZ (reprint author), Hosp Univ La Paz, Serv Neonatol, Paseo Castellana 261, Madrid 28046, Spain.</t>
  </si>
  <si>
    <t>0277-2116</t>
  </si>
  <si>
    <t>1536-4801</t>
  </si>
  <si>
    <t>Plomgaard, AM; Alderliesten, T; Austin, T; van Bel, F; Benders, M; Claris, O; Dempsey, E; Fumagalli, M; Gluud, C; Hagmann, C; Hyttel-Sorensen, S; Lemmers, P; van Oeveren, W; Pellicer, A; Petersen, TH; Pichler, G; Winkel, P; Greisen, G</t>
  </si>
  <si>
    <t>Early biomarkers of brain injury and cerebral hypo- and hyperoxia in the SafeBoosC II trial</t>
  </si>
  <si>
    <t>[Plomgaard, Anne M.; Hyttel-Sorensen, Simon; Greisen, Gorm] Copenhagen Univ Hosp, Dept Neonatol, Rigshosp, Copenhagen, Denmark; [Alderliesten, Thomas; van Bel, Frank; Benders, Manon; Lemmers, Petra] Univ Med Ctr Utrecht, Wilhelmina Childrens Hosp, Utrecht, Netherlands; [Austin, Topun] Rosie Hosp Cambridge Univ Hosp NHS Fdn Trust, Cambridge, England; [Claris, Olivier] Univ Claude Bernard, Hosp Civils Lyon, Dept Neonatol, Lyon, France; [Dempsey, Eugene] Univ Coll Cork, INFANT Ctr, Cork, Ireland; [Fumagalli, Monica] Univ Milan, NICU, Fdn RCCS Ca Granda Osped Maggiore Policlin, Milan, Italy; [Gluud, Christian; Winkel, Per] Copenhagen Univ Hosp, Copenhagen Trial Unit, Ctr Clin Intervent Res, Rigshosp, Copenhagen, Denmark; [Hagmann, Cornelia] Univ Zurich, Clin Neonatol, Zurich, Switzerland; [van Oeveren, Wim] Haemoscan BV, Groningen, Netherlands; [Pellicer, Adelina] La Paz Univ Hosp, Dept Neonatol, Madrid, Spain; [Petersen, Tue H.] Copenhagen Univ Hosp, Dept Neurorehabil, Res Unit Brain Injury Neurorehabil Copenhagen, Rigshosp,TBI Unit, Hvidovre, Denmark; [Pichler, Gerhard] Med Univ Graz, Dept Pediat, Res Unit Neonatal Micro &amp; Macrocirculat, Graz, Austria</t>
  </si>
  <si>
    <t>Plomgaard, AM (reprint author), Copenhagen Univ Hosp, Dept Neonatol, Rigshosp, Copenhagen, Denmark.</t>
  </si>
  <si>
    <t>e0173440</t>
  </si>
  <si>
    <t>Martinon-Torres, F; Wysocki, J; Center, KJ; Czajka, H; Majda-Stanislawska, E; Omenaca, F; Concheiro-Guisan, A; Gimenez-Sanchez, F; Szenborn, L; Blazquez-Gamero, D; Moreno-Galarraga, L; Giardina, PC; Sun, G; Gruber, WC; Scott, DA; Gurtman, A</t>
  </si>
  <si>
    <t>Circulating Antibody 1 and 2 Years After Vaccination With the 13-Valent Pneumococcal Conjugate Vaccine in Preterm Compared With Term Infants</t>
  </si>
  <si>
    <t>[Martinon-Torres, Federico] Hosp Clin Univ Santiago de Compostela, Dept Pediat, Translat Pediat &amp; Infect Dis, A Choupana S-N, Santiago De Compostela 15701, Spain; [Martinon-Torres, Federico] Healthcare Res Inst Santiago, Genet Vaccines Infect &amp; Pediat Res Grp GENVIP, Vaccine Res Unit, Santiago De Compostela, Spain; [Wysocki, Jacek] Poznan Univ Med Sci, Dept Prevent Med, Poznan, Poland; [Center, Kimberly J.] Pfizer Inc, Vaccine Res, Collegeville, PA USA; [Czajka, Hanna] Infect Dis Outpatient Clin, Dept Infect Dis, Krakow, Poland; [Majda-Stanislawska, Ewa] Med Univ Lodz, Dept Pediat Infect Dis, Lodz, Poland; [Omenaca, Felix] Hosp Infantil La Paz, Secc Serv Neonatol, Madrid, Spain; [Concheiro-Guisan, Ana] Complexo Hosp Univ Vigo, Dept Pediatria, Vigo, Spain; [Gimenez-Sanchez, Francisco] Hosp Torrecardenas, Dept Pediat, Almeria, Spain; [Gimenez-Sanchez, Francisco] Balmis Inst Vaccines, Almeria, Spain; [Szenborn, Leszek] Med Univ, Dept Pediat Infect Dis, Wroclaw, Poland; [Blazquez-Gamero, Daniel] Hosp Univ 12 Octubre, Pediat Infect Dis &amp; Immunodeficiencies Unit, Madrid, Spain; [Moreno-Galarraga, Laura] Complejo Hosp Navarra, Dept Pediat, Vaccine Res Unit, Fdn Miguel Servet, Pamplona, Spain; [Giardina, Peter C.; Gruber, William C.; Scott, Daniel A.; Gurtman, Alejandra] Pfizer Inc, Vaccine Res, Pearl River, NY USA; [Sun, Gang] PBU Ventiv Hlth Clin LLC, Biostat, Princeton, NJ USA</t>
  </si>
  <si>
    <t>Martinon-Torres, F (reprint author), Hosp Clin Univ Santiago de Compostela, Dept Pediat, Translat Pediat &amp; Infect Dis, A Choupana S-N, Santiago De Compostela 15701, Spain.</t>
  </si>
  <si>
    <t>Loureiro, B; Martinez-Biarge, M; Foti, F; Papadaki, M; Cowan, FM; Wusthoff, CJ</t>
  </si>
  <si>
    <t>MRI Patterns of brain injury and neurodevelopmental outcomes in neonates with severe anaemia at birth</t>
  </si>
  <si>
    <t>[Loureiro, Begona] Hosp Univ Cruces, Dept Pediat, Baracaldo, Spain; [Martinez-Biarge, Miriam; Cowan, Frances M.] Imperial Coll, Hammersmith Hosp, Dept Paediat, London, England; [Foti, Francesca] Azienda Unita Sanit Locale Reggio Emilia, Dept Mental Hlth, Emilia Romagna, Italy; [Wusthoff, Courtney J.] Stanford Univ, Div Child Neurol, Stanford, CA 94305 USA</t>
  </si>
  <si>
    <t>Loureiro, B (reprint author), Hosp Univ Cruces, Dept Pediat, Unidad Neonatal, Plaza Cruces S-N, Baracaldo 48903, Vizcaya, Spain.</t>
  </si>
  <si>
    <t>Carretero, MDM; Segura, SA; de Santiago, BSR</t>
  </si>
  <si>
    <t>Early detection of neurodevelopment disorders in the first years of life in children with congenital heart diseases</t>
  </si>
  <si>
    <t>REVISTA ESPANOLA DE DISCAPACIDAD-REDIS</t>
  </si>
  <si>
    <t>[Mendoza Carretero, Ma del Rosario; Saenz-Rico de Santiago, Belen] Univ Complutense Madrid, Madrid, Spain; [Ares Segura, Susana] Hosp Univ La Paz Madrid, Madrid, Spain</t>
  </si>
  <si>
    <t>Carretero, MDM (reprint author), Univ Complutense Madrid, Madrid, Spain.</t>
  </si>
  <si>
    <t>2340-5104</t>
  </si>
  <si>
    <t>Balbas, LAB; Amaro, MS; Rioja, RG; Martin, MJA; Soto, AB</t>
  </si>
  <si>
    <t>Stability of plasma electrolytes in Barricor and PST II tubes under different storage conditions</t>
  </si>
  <si>
    <t>BIOCHEMIA MEDICA</t>
  </si>
  <si>
    <t>[Bautista Balbas, Luis Alfredo; Segovia Amaro, Marta; Gomez Rioja, Ruben; Alcaide Martin, Maria Jose; Buno Soto, Antonio] Hosp La Paz, Lab Med, Madrid, Spain</t>
  </si>
  <si>
    <t>Rioja, RG (reprint author), Hosp La Paz, Lab Med, Madrid, Spain.</t>
  </si>
  <si>
    <t>1330-0962</t>
  </si>
  <si>
    <t>Lopez-Maestro, M; Sierra-Garcia, P; Diaz-Gonzalez, C; Torres-Valdivieso, MJ; Lora-Pablos, D; Ares-Segura, S; Pallas-Alonso, CR</t>
  </si>
  <si>
    <t>Quality of attachment in infants less than 1500 g or less than 32 weeks. Related factors</t>
  </si>
  <si>
    <t>[Lopez-Maestro, Maria; Jose Torres-Valdivieso, Ma; Pallas-Alonso, Carmen R.] 12 Octubre Univ Hosp, Neonatol Unit, Red SAMID 2, Madrid, Spain; [Sierra-Garcia, Purificacion] UNED, Dev &amp; Educ Psychol Dept, Madrid, Spain; [Diaz-Gonzalez, Celia; Ares-Segura, Susana] Univ Hosp La Paz, Neonatol Unit, Madrid, Spain; [Lora-Pablos, David] 12 Octubre Univ Hosp, CIBERESP, Clin Res Unit I 12, Madrid, Spain</t>
  </si>
  <si>
    <t>Lopez-Maestro, M (reprint author), C Ribera Manzanares 93 2D, Madrid 28008, Spain.</t>
  </si>
  <si>
    <t>Perez, MDC; Alcala, MVC; Menendez-Asenjo, AA; Puime, AO</t>
  </si>
  <si>
    <t>Variability in the use of health services by the elderly related to the medical list to which they belong</t>
  </si>
  <si>
    <t>ATENCION PRIMARIA</t>
  </si>
  <si>
    <t>[Cano Perez, Maria Dolores] UAM, Ctr Salud Fuencarral, Dept Med, Unidad Docente Med Familia, Madrid, Spain; [Castell Alcala, Maria Victoria] Inst Invest Hosp Univ La Paz IDIPAZ, UAM, Ctr Salud Dr Castroviejo, Dept Med,Unidad Docente Med Familia, Madrid, Spain; [Alberquilla Menendez-Asenjo, Angel] UAM, Dept Med Prevent &amp; Salud Publ, Serv Madrileno Salud, Unidad Docente Atenc Familiar,Gerencia Atenc Prim, Madrid, Spain; [Alberquilla Menendez-Asenjo, Angel] UAM, Comunitaria Ctr, Dept Med Prevent &amp; Salud Publ, Serv Madrileno Salud,Gerencia Atenc Primaria, Madrid, Spain; [Otero Puime, Angel] Inst Invest Hosp Univ La Paz IDIPAZ, UAM, Dept Med Prevent &amp; Salud Publ, Unidad Docente Med Familia, Madrid, Spain</t>
  </si>
  <si>
    <t>Perez, MDC (reprint author), UAM, Ctr Salud Fuencarral, Dept Med, Unidad Docente Med Familia, Madrid, Spain.</t>
  </si>
  <si>
    <t>0212-6567</t>
  </si>
  <si>
    <t>Lopez-de-Andres, A; de Miguel-Diez, J; Jimenez-Trujillo, I; Hernandez-Barrera, V; de Miguel-Yanes, JM; Mendez-Bailon, M; Perez-Farinos, N; Salinero-Fort, MA; Jimenez-Garcia, R</t>
  </si>
  <si>
    <t>Hospitalisation with community-acquired pneumonia among patients with type 2 diabetes: an observational population-based study in Spain from 2004 to 2013</t>
  </si>
  <si>
    <t>[Lopez-de-Andres, Ana; Jimenez-Trujillo, Isabel; Hernandez-Barrera, Valentin; Jimenez-Garcia, Rodrigo] Rey Juan Carlos Univ, Fac Hlth Sci, Prevent Med &amp; Publ Hlth Teaching &amp; Res Unit, Madrid, Spain; [de Miguel-Diez, Javier] Univ Complutense Madrid, Hosp Gen Univ Gregorio Maranon, Resp Care Dept, Madrid, Spain; [de Miguel-Yanes, Jose M.] Hosp Gen Univ Gregorio Maranon, Dept Internal Med, Madrid, Spain; [Mendez-Bailon, Manuel] Hosp Univ Clin San Carlos, Dept Internal Med, Madrid, Spain; [Perez-Farinos, Napoleon] Minist Hlth Social Serv &amp; Equal, Hlth Secur Agcy, Madrid, Spain; [Salinero-Fort, Miguel Angel] Gerencia Atenc Primaria, Direcc Tecn Docencia &amp; Invest, Madrid, Spain</t>
  </si>
  <si>
    <t>Lopez-de-Andres, A (reprint author), Rey Juan Carlos Univ, Fac Hlth Sci, Prevent Med &amp; Publ Hlth Teaching &amp; Res Unit, Madrid, Spain.</t>
  </si>
  <si>
    <t>e013097</t>
  </si>
  <si>
    <t>Alba, C; Blanco, A; Alarcon, T</t>
  </si>
  <si>
    <t>Antibiotic resistance in Helicobacter pylori</t>
  </si>
  <si>
    <t>CURRENT OPINION IN INFECTIOUS DISEASES</t>
  </si>
  <si>
    <t>[Alba, Claudio; Blanco, Ana; Alarcon, Teresa] Hosp Univ La Princesa, Dept Microbiol, Inst Invest Sanitaria Princesa, Diego de Leon 62, Madrid 28006, Spain; [Alarcon, Teresa] Autonomous Univ Madrid, Sch Med, Dept Prevent Med Publ Hlth &amp; Microbiol, Madrid, Spain</t>
  </si>
  <si>
    <t>Alarcon, T (reprint author), Hosp Univ La Princesa, Dept Microbiol, Inst Invest Sanitaria Princesa, Diego de Leon 62, Madrid 28006, Spain.</t>
  </si>
  <si>
    <t>0951-7375</t>
  </si>
  <si>
    <t>Aguilera-Correa, JJ; Urruzuno, P; Barrio, J; Martinez, MJ; Agudo, S; Somodevilla, A; Llorca, L; Alarcon, T</t>
  </si>
  <si>
    <t>Detection of Helicobacter pylori and the genotypes of resistance to clarithromycin and the heterogeneous genotype to this antibiotic in biopsies obtained from symptomatic children</t>
  </si>
  <si>
    <t>[Jairo Aguilera-Correa, John; Agudo, Sonia; Somodevilla, Angela; Llorca, Laura; Alarcon, Teresa] Hosp Univ La Princesa, Inst Invest Sanitaria Princesa IIS IP, Dept Microbiol, Madrid, Spain; [Jairo Aguilera-Correa, John; Alarcon, Teresa] Autonomous Univ Madrid, Sch Med, Dept Prevent Med Publ Hlth &amp; Microbiol, Madrid, Spain; [Urruzuno, Pedro] Hosp Univ Doce Octubre, Unidad Gastroenterol Pediat, Madrid, Spain; [Barrio, Josefa] Hosp Univ Fuenlabrada, Unidad Gastroenterol Pediat, Madrid, Spain; [Jose Martinez, Maria] Hosp Univ Nino Jesus, Unidad Gastroenterol Pediat, Madrid, Spain</t>
  </si>
  <si>
    <t>Alarcon, T (reprint author), Hosp Univ La Princesa, Inst Invest Sanitaria Princesa IIS IP, Dept Microbiol, Madrid, Spain.; Alarcon, T (reprint author), Autonomous Univ Madrid, Sch Med, Dept Prevent Med Publ Hlth &amp; Microbiol, Madrid, Spain.</t>
  </si>
  <si>
    <t>Alarcon, T; Urruzuno, P; Martinez, MJ; Domingo, D; Llorca, L; Correa, A; Lopez-Brea, M</t>
  </si>
  <si>
    <t>Antimicrobial susceptibility of 6 antimicrobial agents in Helicobacter pylori clinical isolates by using EUCAST breakpoints compared with previously used breakpoints</t>
  </si>
  <si>
    <t>[Alarcon, Teresa; Domingo, Diego; Llorca, Laura; Correa, Ana; Lopez-Brea, Manuel] Hosp Univ Princesa, Inst Invest Sanitaria Princesa IIS IP, Serv Microbiol, Madrid, Spain; [Alarcon, Teresa] Univ Autonoma Madrid, Fac Med, Dept Med Preventiva Salud Publ &amp; Microbiol, Madrid, Spain; [Urruzuno, Pedro] Hosp 12 Octubre, Inst Invest, Hosp Univ Doce Octubre, Unidad Gastroenterol Pediat, Madrid, Spain; [Josefa Martinez, Maria] Hosp Univ Nino Jesus, Inst Invest Sanitaria Princesa IIS IP, Unidad Gastroenterol Pediat, Madrid, Spain</t>
  </si>
  <si>
    <t>Alarcon, T (reprint author), Hosp Univ Princesa, Inst Invest Sanitaria Princesa IIS IP, Serv Microbiol, Madrid, Spain.; Alarcon, T (reprint author), Univ Autonoma Madrid, Fac Med, Dept Med Preventiva Salud Publ &amp; Microbiol, Madrid, Spain.</t>
  </si>
  <si>
    <t>Salinero-Fort, MA; Andres-Rebollo, FJS; Gomez-Campelo, P; de Burgos-Lunar, C; Cardenas-Valladolid, J; Abanades-Herranz, JC; Otero-Puime, A; Jimenez-Garcia, R; Lopez-de-Andres, A; de Miguel-Yanes, JM</t>
  </si>
  <si>
    <t>Body mass index and all-cause mortality among type 2 diabetes mellitus patients: Findings from the 5-year follow-up of the MADIABETES cohort</t>
  </si>
  <si>
    <t>[Salinero-Fort, M. A.] Consejeria Sanidad, Subdirecc Gen Invest Sanitaria, C Aduana 29, Madrid 28013, Spain; [Salinero-Fort, M. A.; San Andres-Rebollo, F. J.; Gomez-Campelo, P.; de Burgos-Lunar, C.; Cardenas-Valladolid, J.; Abanades-Herranz, J. C.; Jimenez-Garcia, R.; Lopez-de-Andres, A.; de Miguel-Yanes, J. M.] MADIABETES Res Grp, Madrid, Spain; [Salinero-Fort, M. A.; Gomez-Campelo, P.; de Burgos-Lunar, C.; Cardenas-Valladolid, J.; Abanades-Herranz, J. C.] Aging &amp; Fragil Elderly Grp IdiPAZ, Madrid, Spain; [Salinero-Fort, M. A.; de Burgos-Lunar, C.] Red Invest Serv Salud Enfermedades Cron REDISSEC, Madrid, Spain; [San Andres-Rebollo, F. J.] Ctr Salud Las Calesas, Madrid, Spain; [Gomez-Campelo, P.] Hosp La Paz, Inst Hlth Res IdiPAZ, Serv Madrileno Salud, Plataloma Apoyo Invest Novel PAIN Platform, Madrid, Spain; [de Burgos-Lunar, C.] Consejeria Sanidad, Subdirecc Promoc Prevent &amp; Educ Salud, Direct Gen Salud Publ, Madrid, Spain; [Jimenez-Garcia, R.; Lopez-de-Andres, A.] Univ Rey Juan Carlos, Fac Ciencias Salud, Dept Med Prevent &amp; Salud Publ, Campus Alcorcon, Madrid, Spain; [Cardenas-Valladolid, J.] Gerencia Asistencial Atenc Primaria, Direct Tecn Sistemas Informat, Madrid, Spain; [Abanades-Herranz, J. C.] Ctr Salud Monovar, Serv Madrileno Salud, Madrid, Spain; [Otero-Puime, A.] Univ Autonoma Madrid, Fac Med, Dept Med &amp; Salud Publ, Madrid, Spain; [de Miguel-Yanes, J. M.] Hosp Gregoria Maranon, Madrid, Spain; [de Miguel-Yanes, J. M.] Univ Complutense, Fac Med, Madrid, Spain</t>
  </si>
  <si>
    <t>Salinero-Fort, MA (reprint author), Consejeria Sanidad, Subdirecc Gen Invest Sanitaria, C Aduana 29, Madrid 28013, Spain.</t>
  </si>
  <si>
    <t>Jimenez-Trujillo, I; Jimenez-Garcia, R; de Miguel-Diez, J; de Miguel-Yanes, JM; Hernandez-Barrera, V; Mendez-Bailon, M; Perez-Farinos, N; Salinero-Fort, MA; Lopez-de-Andres, A</t>
  </si>
  <si>
    <t>Incidence, characteristic and outcomes of ventilator-associated pneumonia among type 2 diabetes patients: An observational population-based study in Spain</t>
  </si>
  <si>
    <t>[Jimenez-Trujillo, Isabel; Jimenez-Garcia, Rodrigo; Hernandez-Barrera, Valentin; Lopez-de-Andres, Ana] Rey Juan Carlos Univ, Hlth Sci Fac, Prevent Med &amp; Publ Hlth Teaching &amp; Res Unit, Alcorcon, Comunidad De Ma, Spain; [de Miguel-Diez, Javier] Hosp Gen Univ Gregorio Maranon, Resp Care Dept, Comunidad De Madrid, Spain; [de Miguel-Yanes, Jose M.] Hosp Gen Univ Gregorio Maranon, Internal Med Dept, Comunidad De Madrid, Spain; [Mendez-Bailon, Manuel] Hosp Univ Clin San Carlos, Internal Med Dept, Madrid, Comunidad De Ma, Spain; [Perez-Farinos, Napoleon] Minist Hlth Social Serv &amp; Equal, Hlth Secur Agcy, Madrid, Comunidad De Ma, Spain; [Salinero-Fort, Miguel-Angel] Consejeria Sanidad, Subdirecc Gen Invest Sanitaria, Madrid, Spain</t>
  </si>
  <si>
    <t>Jimenez-Garcia, R (reprint author), Rey Juan Carlos Univ, Hlth Sci Fac, Prevent Med &amp; Publ Hlth Teaching &amp; Res Unit, Avda Atenas S-N, Madrid 28922, Spain.</t>
  </si>
  <si>
    <t>Lopez-de-Andres, A; de Miguel-Yanes, JM; Hernandez-Barrera, V; Mendez-Bailon, M; Gonzalez-Pascual, M; de Miguel-Diez, J; Salinero-Fort, MA; Perez-Farinos, N; Jimenez-Trujillo, I; Jimenez-Garcia, R</t>
  </si>
  <si>
    <t>Renal transplant among type 1 and type 2 diabetes patients in Spain: A population-based study from 2002 to 2013</t>
  </si>
  <si>
    <t>[Lopez-de-Andres, Ana; Hernandez-Barrera, Valentin; Gonzalez-Pascual, Montserrat; Jimenez-Trujillo, Isabel; Jimenez-Garcia, Rodrigo] Rey Juan Carlos Univ, Fac Hlth Sci, Prevent Med &amp; Publ Hlth Teaching &amp; Res Unit, Ave Atenas S-N, Madrid 28292, Spain; [de Miguel-Yanes, Jose M.] Univ Gregorio Maranon, Gen Hosp, Dept Internal Med, 46 Doctor Esquerdo, Madrid 28007, Spain; [Mendez-Bailon, Manuel] Hosp Univ Clin San Carlos, Dept Internal Med, Profesor Martin Lagos S-N, Madrid 28040, Spain; [de Miguel-Diez, Javier] Univ Complutense Madrid, Resp Care Dept, Univ Gregorio Maranon, Gen Hosp, 46 Doctor Esquerdo, Madrid 28007, Spain; [Salinero-Fort, Miguel A.] Direcc Tecn Docencia &amp; Invest, Gerencia Atenc Primaria, Gerencia Atenc Primaria 24, Madrid 28003, Spain; [Perez-Farinos, Napoleon] Hlth Secur Agcy, Minist Hlth Social Serv &amp; Equal, Madrid 28071, Spain</t>
  </si>
  <si>
    <t>de Miguel-Yanes, JM (reprint author), Univ Gregorio Maranon, Gen Hosp, Dept Internal Med, 46 Doctor Esquerdo, Madrid 28007, Spain.</t>
  </si>
  <si>
    <t>Ramirez-Martin, R; Alcala, MVC; Alarcon, T; Queipo, R; German, PPR; Puime, AO; Gonzalez-Montalvo, JI</t>
  </si>
  <si>
    <t>Comprehensive geriatric assessment for identifying older people at risk of hip fracture: cross-sectional study with comparative group</t>
  </si>
  <si>
    <t>FAMILY PRACTICE</t>
  </si>
  <si>
    <t>[Ramirez-Martin, Raquel; Alarcon, Teresa; Rios German, Peggy Paola; Ignacio Gonzalez-Montalvo, Juan] La Paz Univ Hosp, Dept Geriatr, Paseo Castellana 261, Madrid 28046, Spain; [Ramirez-Martin, Raquel; Castell Alcala, Maria Victoria; Alarcon, Teresa; Queipo, Rocio; Otero Puime, Angel; Ignacio Gonzalez-Montalvo, Juan] La Paz Univ Hosp, Res Inst, Madrid, Spain; [Castell Alcala, Maria Victoria; Ignacio Gonzalez-Montalvo, Juan] Univ Autonoma Madrid, Dept Med, Madrid, Spain; [Castell Alcala, Maria Victoria] Hlth Ctr Dr Castroviejo, Madrid, Spain; [Queipo, Rocio; Otero Puime, Angel] Univ Autonoma Madrid, Prevent Med Dept, Madrid, Spain</t>
  </si>
  <si>
    <t>Ramirez-Martin, R (reprint author), La Paz Univ Hosp, Dept Geriatr, Paseo Castellana 261, Madrid 28046, Spain.</t>
  </si>
  <si>
    <t>0263-2136</t>
  </si>
  <si>
    <t>Zunzunegui, MV; Belanger, E; Benmarhnia, T; Gobbo, M; Otero, A; Beland, F; Zunzunegui, F; Ribera-Casado, JM</t>
  </si>
  <si>
    <t>Financial fraud and health: the case of Spain</t>
  </si>
  <si>
    <t>GACETA SANITARIA</t>
  </si>
  <si>
    <t>[Victoria Zunzunegui, Maria; Belanger, Emmanuelle; Beland, Francois] Univ Montreal, IRSPUM, Montreal, PQ, Canada; [Benmarhnia, Tarik] Univ Calif San Diego, Dept Family Med &amp; Publ Hlth, San Diego, CA 92103 USA; [Benmarhnia, Tarik] Univ Calif San Diego, Scripps Inst Oceanog, San Diego, CA 92103 USA; [Otero, Angel] Univ Autonoma Madrid, Fac Med, Dept Med Prevent, Madrid, Spain; [Zunzunegui, Fernando] Univ Carlos III, Fac Derecho, Dept Private Law, Madrid, Spain; [Manuel Ribera-Casado, Jose] Hosp Clin San Carlos, Serv Geriatria, Madrid, Spain; [Gobbo, Milena] Finsalud, Madrid, Spain</t>
  </si>
  <si>
    <t>Zunzunegui, MV (reprint author), Univ Montreal, IRSPUM, Montreal, PQ, Canada.</t>
  </si>
  <si>
    <t>0213-9111</t>
  </si>
  <si>
    <t>Salinero-Fort, MA; San Andres-Rebollo, J; Gomez-Campelo, P; de Andres, AL; Jimenez-Garcia, R</t>
  </si>
  <si>
    <t>Response to cardiovascular and all-cause mortality in patients with type 2 diabetes mellitus and chronic kidney disease</t>
  </si>
  <si>
    <t>JOURNAL OF DIABETES AND ITS COMPLICATIONS</t>
  </si>
  <si>
    <t>[Angel Salinero-Fort, Miguel] Consejeria Sanidad, Madrid, Spain; [San Andres-Rebollo, Javier] Ctr Salud Las Calesas, Serv Madrileno Salud, Madrid, Spain; [Gomez-Campelo, Paloma] Hosp La Paz Inst Hlth Res IdiPAZ, Plataforma Apoyo Invest Novel PAIN Platform, Madrid, Spain; [Lopez de Andres, Ana; Jimenez-Garcia, Rodrigo] Univ Rey Juan Carlos, Fac Ciencias Salud, Madrid, Spain</t>
  </si>
  <si>
    <t>Salinero-Fort, MA (reprint author), Consejeria Sanidad, Madrid, Spain.</t>
  </si>
  <si>
    <t>1056-8727</t>
  </si>
  <si>
    <t>Lopez, EG; Lazaro, MIG; Puime, AO</t>
  </si>
  <si>
    <t>Family medicine in the training of the doctors of the future, and nowadays</t>
  </si>
  <si>
    <t>[Gonzalez Lopez, Esteban; Garcia Lazaro, Maria Isabel] Univ Autonoma Madrid, Fac Med, Dept Med, Unidad Docente Med Familia Atenc Primaria, Madrid, Spain; [Otero Puime, Angel] Univ Autonoma Madrid, Fac Med, Dept Med Prevent, Unidad Docente Med Familia Atenc Primaria, Madrid, Spain</t>
  </si>
  <si>
    <t>Lopez, EG (reprint author), Univ Autonoma Madrid, Fac Med, Dept Med, Unidad Docente Med Familia Atenc Primaria, Madrid, Spain.</t>
  </si>
  <si>
    <t>Alarcon, T; Llorca, L; Perez-Perez, G</t>
  </si>
  <si>
    <t>Impact of the Microbiota and Gastric Disease Development by Helicobacter pylori</t>
  </si>
  <si>
    <t>MOLECULAR PATHOGENESIS AND SIGNAL TRANSDUCTION BY HELICOBACTER PYLORI</t>
  </si>
  <si>
    <t>[Alarcon, Teresa; Llorca, Laura] Hosp Univ La Princesa, Dept Microbiol, Inst Invest Sanitaria Princesa, Madrid, Spain; [Alarcon, Teresa] Autonomous Univ Madrid, Sch Med, Dept Prevent Med Publ Hlth &amp; Microbiol, Madrid, Spain; [Perez-Perez, Guillermo] NYU, Langone Med Ctr, Dept Med &amp; Microbiol, New York, NY 10003 USA</t>
  </si>
  <si>
    <t>Perez-Perez, G (reprint author), NYU, Langone Med Ctr, Dept Med &amp; Microbiol, New York, NY 10003 USA.</t>
  </si>
  <si>
    <t>0070-217X</t>
  </si>
  <si>
    <t>Saez-Lopez, P; Branas, F; Sanchez-Hernandez, N; Alonso-Garcia, N; Gonzalez-Montalvo, JI</t>
  </si>
  <si>
    <t>Hip fracture registries: utility, description, and comparison</t>
  </si>
  <si>
    <t>[Saez-Lopez, P.] Complejo Asistencial Univ, Geriatr Unit, Avila, Spain; [Saez-Lopez, P.] Complejo Asistencial Univ, Orthogeriatr Working Grp, Castilla Leon Cantabria &amp; Rioja Soc Traumatol, Avila, Spain; [Branas, F.] Hosp Univ Infanta Leonor, Geriatr &amp; Internal Med Dept, Madrid, Spain; [Branas, F.; Alonso-Garcia, N.] Madrid Geriatr &amp; Gerontol Soc, Madrid, Spain; [Sanchez-Hernandez, N.; Alonso-Garcia, N.] Complejo Asistencial Univ, Dept Traumatol, Avila, Spain; [Gonzalez-Montalvo, J. I.] Hosp La Paz Res Fdn, IdiPAZ, Madrid, Spain; [Gonzalez-Montalvo, J. I.] Univ Autonoma Madrid, Dept Med, Madrid, Spain; [Gonzalez-Montalvo, J. I.] Hosp Univ La Paz, Dept Geriatr, Madrid, Spain</t>
  </si>
  <si>
    <t>Branas, F (reprint author), Hosp Univ Infanta Leonor, Geriatr &amp; Internal Med Dept, Madrid, Spain.; Branas, F (reprint author), Madrid Geriatr &amp; Gerontol Soc, Madrid, Spain.</t>
  </si>
  <si>
    <t>Llorca, L; Perez-Perez, G; Urruzuno, P; Martinez, MJ; Iizumi, T; Gao, Z; Sohn, J; Chung, J; Cox, L; Simon-Soro, A; Mira, A; Alarcon, T</t>
  </si>
  <si>
    <t>Characterization of the Gastric Microbiota in a Pediatric Population According to Helicobacter pylori Status</t>
  </si>
  <si>
    <t>[Llorca, Laura; Alarcon, Teresa] Hosp Univ La Princesa, Inst Invest Sanitaria Princesa, Dept Microbiol, Diego de Leon 62, Madrid 28006, Spain; [Perez-Perez, Guillermo; Iizumi, Tadasu; Gao, Zhan; Sohn, Jiho; Chung, Jennifer; Cox, Laura] NYU, Dept Med &amp; Microbiol, Langone Med Ctr, New York, NY USA; [Urruzuno, Pedro] Hosp Univ Doce Octubre, Dept Pediat, Madrid, Spain; [Josefa Martinez, Maria] Hosp Univ Nino Jesus, Dept Pediatrics, Madrid, Spain; [Simon-Soro, Aurea; Mira, Alex] FISABIO Fdn, Dept Genom &amp; Hlth, Ctr Adv Res Publ Hlth, Valencia, Spain; [Alarcon, Teresa] Autonomous Univ Madrid, Sch Med, Dept Prevent Med Publ Hlth &amp; Microbiol, Madrid, Spain</t>
  </si>
  <si>
    <t>Llorca, L (reprint author), Hosp Univ La Princesa, Inst Invest Sanitaria Princesa, Dept Microbiol, Diego de Leon 62, Madrid 28006, Spain.</t>
  </si>
  <si>
    <t>del Rio, VC; Mostaza, J; Lahoz, C; Sanchez-Arroyo, V; Sabin, C; Lopez, S; Patron, P; Fernandez-Garcia, P; Fernandez-Puntero, B; Vicent, D; Montesano-Sanchez, L; Garcia-Iglesias, F; Gonzalez-Alegre, T; Estirado, E; Laguna, F; de Burgos-Lunar, C; Gomez-Campelo, P; Abanades-Herranz, JC; de Miguel-Yanes, JM; Salinero-Fort, MA</t>
  </si>
  <si>
    <t>Prevalence of peripheral artery disease (PAD) and factors associated: An epidemiological analysis from the population-based Screening PRE-diabetes and type 2 DIAbetes (SPREDIA-2) study</t>
  </si>
  <si>
    <t>[Cornejo del Rio, V.; Mostaza, J.; Lahoz, C.; Sanchez-Arroyo, V.; Sabin, C.; Lopez, S.; Patron, P.; Fernandez-Garcia, P.; Fernandez-Puntero, B.; Vicent, D.; Garcia-Iglesias, F.; Gonzalez-Alegre, T.; Estirado, E.; Laguna, F.] Hosp Carlos III, Madrid, Spain; [Cornejo del Rio, V.] Hosp La Paz, Grp Invest Cuidados IdIPAZ, Madrid, Spain; [Vicent, D.; Gomez-Campelo, P.] Hosp Univ La Paz IdiPAZ, Inst Invest Sanitaria, Madrid, Spain; [Montesano-Sanchez, L.] Hosp Fuenlabrada, Madrid, Spain; [de Burgos-Lunar, C.] Consejeria Sanidad, Direcc Gen Salud Publ, Subdirecc Promoc Prevenc &amp; Educ Salud, Madrid, Spain; [de Burgos-Lunar, C.; Salinero-Fort, M. A.] Red Invest Serv Salud Enfermedades Cron REDISSEC, Madrid, Spain; [Gomez-Campelo, P.] IdiPAZ, Plataforma Apoyo Investigador Novel, Madrid, Spain; [Abanades-Herranz, J. C.] Ctr Salud Monovar, Madrid, Spain; [de Miguel-Yanes, J. M.] Hosp Gregorio Maranon, Madrid, Spain; [Salinero-Fort, M. A.] Consejeria Sanidad, Subdirecc Gen Invest Sanitaria, Madrid, Spain</t>
  </si>
  <si>
    <t>Salinero-Fort, MA (reprint author), Red Invest Serv Salud Enfermedades Cron REDISSEC, Madrid, Spain.; Salinero-Fort, MA (reprint author), Consejeria Sanidad, Subdirecc Gen Invest Sanitaria, Madrid, Spain.</t>
  </si>
  <si>
    <t>e0186220</t>
  </si>
  <si>
    <t>Gonzalez-Montalvo, Juan I; Alarcon, Teresa; Menendez-Colino, Rocio; Rios-German, Peggy P; Queipo, Rocio; Otero, Angel</t>
  </si>
  <si>
    <t>Fequency of sarcopenia and characteristics of the patients studied using uniform EWGSOP criteria in Spanish studies.</t>
  </si>
  <si>
    <t>REVISTA ESPANOLA DE GERIATRIA Y GERONTOLOGIA</t>
  </si>
  <si>
    <t>Servicio de Geriatria, Hospital Universitario La Paz, Madrid, Espana; Instituto de Investigacion, Hospital Universitario La Paz (IdiPAZ), Madrid, Espana; Departamento de Medicina, Universidad Autonoma de Madrid, Madrid, Espana. Electronic address: juanignacio.gonzalez@salud.madrid.org.</t>
  </si>
  <si>
    <t>2017  (Epub 2017 Feb 13)</t>
  </si>
  <si>
    <t>293-294</t>
  </si>
  <si>
    <t>Moral-Cuesta, Debora; Rodriguez-Sanchez, Isabel; Menendez-Colino, Rocio; Diaz-Sebastian, Jesus; Alarcon, Teresa; Martin Maestre, Isabel; Gonzalez-Montalvo, Juan Ignacio</t>
  </si>
  <si>
    <t>Functional consequences of fragile pelvis fracture. Description of several cases attended by a consultation Geriatrics team.</t>
  </si>
  <si>
    <t>Servicio de Geriatria, Instituto de Investigacion del Hospital La Paz (IdiPAZ), Madrid, Espana. Electronic address: debora.m902@gmail.com.</t>
  </si>
  <si>
    <t>2017 Aug 04 (Epub 2017 Aug 04)</t>
  </si>
  <si>
    <t>Condorhuaman-Alvarado, Patricia Ysabel; Menendez-Colino, Rocio; Mauleon-Ladrero, Coro; Diez-Sebastian, Jesus; Alarcon, Teresa; Gonzalez-Montalvo, Juan Ignacio</t>
  </si>
  <si>
    <t>Predictive factors of functional decline at hospital discharge in elderly patients hospitalised due to acute illness.</t>
  </si>
  <si>
    <t>Servicio de Geriatria, Hospital Universitario La Paz, Madrid, Espana. Electronic address: patricia.condorhuaman@salud.madrid.org.</t>
  </si>
  <si>
    <t>2017  (Epub 2017 Jun 03)</t>
  </si>
  <si>
    <t>253-256</t>
  </si>
  <si>
    <t>Rodriguez-Sanchez, Isabel; Moral-Cuesta, Debora; Menendez-Colino, Rocio; Gonzalez-Montalvo, Juan Ignacio</t>
  </si>
  <si>
    <t>Severe chronic hypocalcaemia in an asymptomatic patient.</t>
  </si>
  <si>
    <t>Servicio de Geriatria, Hospital Universitario La Paz, Madrid, Espana. Electronic address: isabelrs89@gmail.com.</t>
  </si>
  <si>
    <t>2017  (Epub 2016 Jun 01)</t>
  </si>
  <si>
    <t>171-172</t>
  </si>
  <si>
    <t>Jimenez-Garcia, R; Lopez-de-Andres, A; Hernandez-Barrera, V; Gomez-Campelo, P; Andres-Rebollo, FJS; de Burgos-Lunar, C; Cardenas-Valladolid, J; Abanades-Herranz, JC; Salinero-Fort, MA</t>
  </si>
  <si>
    <t>Influenza vaccination in people with type 2 diabetes, coverage, predictors of uptake, and perceptions. Result of the MADIABETES cohort a 7 years follow up study</t>
  </si>
  <si>
    <t>[Jimenez-Garcia, Rodrigo; Lopez-de-Andres, Ana; Hernandez-Barrera, Valentin] Rey Juan Carlos Univ, Fac Hlth Sci, Prevent Med &amp; Publ Hlth Teaching &amp; Res Unit, Madrid, Spain; [Gomez-Campelo, Paloma; de Burgos-Lunar, Carmen; Cardenas-Valladolid, Juan; Carlos Abanades-Herranz, Juan; Angel Salinero-Fort, Miguel] Hosp Univ La Paz, Aging &amp; Fragil Elderly Grp IdiPAZ, Madrid, Spain; [Gomez-Campelo, Paloma; San Andres-Rebollo, Francisco J.; de Burgos-Lunar, Carmen; Cardenas-Valladolid, Juan; Carlos Abanades-Herranz, Juan; Angel Salinero-Fort, Miguel] MADIABETES Res Grp, Madrid, Spain; [Gomez-Campelo, Paloma; de Burgos-Lunar, Carmen] Hosp Univ La Paz, Inst Hlth Res IdiPAZ, Plataforma Apoyo Invest Novel PAIN Platform, Madrid, Spain; [San Andres-Rebollo, Francisco J.] Ctr Salud Calesas, Madrid, Spain; [de Burgos-Lunar, Carmen] Consejeria Sanidad, Direcc Gen Salud Publ, Subdirecc Promoc Prevenc &amp; Educ Salud, Madrid, Spain; [de Burgos-Lunar, Carmen; Angel Salinero-Fort, Miguel] Red Invest Serv Salud Enfermedades Cron REDISSEC, Madrid, Spain; [Cardenas-Valladolid, Juan] Serv Madrileno Salud, Direcc Tecn Sistemas Informac, Gerencia Asistencial Atenc Primaria, Madrid, Spain; [Cardenas-Valladolid, Juan] Univ Alfonso X el Sabio, Madrid, Spain; [Carlos Abanades-Herranz, Juan] Ctr Salud Monovar, Madrid, Spain; [Angel Salinero-Fort, Miguel] Consejeria Sanidad, Subdirecc Gen Invest Sanitaria, Madrid, Spain</t>
  </si>
  <si>
    <t>Jimenez-Garcia, R (reprint author), Rey Juan Carlos Univ, Prevent Med Unit, Avda Atenas S-N, Madrid 28922, Spain.</t>
  </si>
  <si>
    <t>JAN 3</t>
  </si>
  <si>
    <t>Mclin, VA; Allen, U; Boyer, O; Bucuvalas, J; Colledan, M; Cuturi, MC; d'Antiga, L; Debray, D; Dezsofi, A; de Goyet, JD; Dhawan, A; Durmaz, O; Falk, C; Feng, S; Fischler, B; Franchi-Abella, S; Frauca, E; Ganschow, R; Gottschalk, S; Hadzic, N; Hierro, L; Horslen, S; Hubscher, S; Karam, V; Kelly, D; Maecker-Kolhoff, B; Mazariegos, G; McKiernan, P; Melk, A; Nobili, V; Ozgenc, F; Reding, R; Sciveres, M; Sharif, K; Socha, P; Toso, C; Vajro, P; Verma, A; Wildhaber, BE; Baumann, U</t>
  </si>
  <si>
    <t>Early and Late Factors Impacting Patient and Graft Outcome in Pediatric Liver Transplantation: Summary of an ESPGHAN Monothematic Conference</t>
  </si>
  <si>
    <t>[Mclin, Valerie A.; Wildhaber, Barbara E.] Univ Hosp Geneva, Swiss Ctr Liver Dis Children, Rue Willy Donze 6, CH-1205 Geneva, Switzerland; [Allen, Upton] Univ Toronto, Hosp Sick Children, Div Infect Dis &amp; Transplant &amp; Regenerat Med Ctr, Toronto, ON, Canada; [Boyer, Olivia] Paris Descartes Univ Sorbonne Paris Cite, Necker Enfants Malades Hosp, AP HP, Imagine Inst,Pediat Nephrol, Paris, France; [Bucuvalas, John] Cincinnati Childrens Hosp, Pediat Liver Care Ctr, Cincinnati, OH USA; [Colledan, Michele] Osped Papa Giovanni XXIII, Dept Surg, Bergamo, Italy; [Cuturi, Maria-Cristina] Univ Nantes, Fac Med, Nantes, France; [d'Antiga, Lorenzo] Osped Papa Giovanni XXIII, Pediat Hepatol Gastroenterol &amp; Trans plantat, Bergamo, Italy; [Debray, Dominique] Necker Enfants Malades Hosp, Pediat Hepatol Unit, Paris, France; [Dezsofi, Antal] Semmelweis Univ, Dept Pediat 1, Budapest, Hungary; [de Goyet, Jean de Ville] Univ Tor Vergata, Rome, Italy; [Dhawan, Anil] Kings Coll Hosp London, Pediat Liver GI &amp; Nutr Ctr, London, England; [Durmaz, Ozlem] Istanbul Univ, Fac Med, Istanbul, Turkey; [Falk, Christine] Hannover Med Sch, Inst Transplant Immunol, FIB Tx, Hannover, Germany; [Feng, Sandy] Univ Calif San Francisco, Abdominal Transplant Surg, San Francisco, CA 94143 USA; [Fischler, Bjorn] Karolinska Univ Hosp, Dept Pediat, CLINTEC Karolinska Inst, Stockholm, Sweden; [Franchi-Abella, Stephanie] Hop Univ Paris Sud, AP HP, Hop Bicetre, Dept Pediat Radiol, Le Kremlin Bicetre, France; [Frauca, Esteban; Hierro, Loreto] Hosp Univ Infantil Paz, Pediat Hepatol &amp; Liver Transplantat, Madrid, Spain; [Ganschow, Rainer] Univ Childrens Hosp Bonn, Dept Pediat, Bonn, Germany; [Gottschalk, Stephen] Texas Childrens Hosp, Baylor Coll Med, Houston Methodist Hosp, Ctr Cell &amp; Gene Therapy, Houston, TX 77030 USA; [Gottschalk, Stephen] Texas Childrens Hosp, Coll Med, Houston Methodist Hosp, Texas Childrens Canc Ctr, Houston, TX 77030 USA; [Hadzic, Nedim] Kings Coll London, Pediat Liver GI &amp; Nutr Ctr, London, England; [Horslen, Simon] Seattle Chil drens Hosp, Seattle, WA USA; [Horslen, Simon] Univ Washington, Seattle, WA 98195 USA; [Hubscher, Stefan] Sch Canc Sci, Birmingham, AL USA; [Hubscher, Stefan] Univ Birmingham, Queen Elizabeth Hosp, Dept Cell Pathol, Birmingham, AL USA; [Karam, Vincent] Hop Paul Brousse, AP HP, European Transplant Registry, Villejuif, France; [Kelly, Deirdre; McKiernan, Patrick; Sharif, Khalid] Birmingham Childrens Hosp, Liver Unit, Birmingham, W Midlands, England; [Maecker-Kolhoff, Britta] Hannover Med Sch, Dept Hematol &amp; Oncol, Hannover, Germany; [Maecker-Kolhoff, Britta] Hannover Med Sch, Integrated Res &amp; Treatment Ctr Transplantat, Hannover, Germany; [Mazariegos, George] Childrens Hosp Pittsburgh, Hillman Ctr Pediat Transplantat, Pittsburgh, PA 15213 USA; [Melk, Anette] Univ Salerno, Sect Pediat, Surg &amp; Dent Scuola Med Salernitana, Dept Med, Baronissi, Italy; [Nobili, Valerio] Bambino Gesu Pediat Hosp, Rome, Italy; [Ozgenc, Funda] Ege Univ, Dept Pediat Gastroenterol Hepatol &amp; Nutr, Izmir, Turkey; [Reding, Raymond] Catholic Univ Louvain, Clin Univ St Luc, Pediatr Surg &amp; Transplantat Unit, Brussels, Belgium; [Sciveres, Marco] Univ Pittsburgh, Med Ctr, ISMETT, Palermo, Italy; [Socha, Piotr] Childrens Mem Hosp, Warsaw, Poland; [Toso, Christian] Fac Med, Div Abdominal &amp; Transplant Surg, Geneva, Switzerland; [Toso, Christian] Univ Hosp Geneva, Geneva, Switzerland; [Vajro, Pietro] Univ Salerno, Baronissi, Italy; [Verma, Anita] Kings Coll Hosp London, Inst Liver Studies, London, England; [Baumann, Ulrich] Hannover Med Sch, Div Pediat Gastroenterol &amp; Hepatol, Dept Pediat Kidney Liver &amp; Metab Dis, Hannover, Germany</t>
  </si>
  <si>
    <t>Mclin, VA (reprint author), Univ Hosp Geneva, Swiss Ctr Liver Dis Children, Rue Willy Donze 6, CH-1205 Geneva, Switzerland.</t>
  </si>
  <si>
    <t>E53</t>
  </si>
  <si>
    <t>E59</t>
  </si>
  <si>
    <t>Perez-Miguelsanz, J; Vallecillo, N; Garrido, F; Reytor, E; Perez-Sala, D; Pajares, MA</t>
  </si>
  <si>
    <t>Betaine homocysteine S-methyltransferase emerges as a new player of the nuclear methionine cycle</t>
  </si>
  <si>
    <t>BIOCHIMICA ET BIOPHYSICA ACTA-MOLECULAR CELL RESEARCH</t>
  </si>
  <si>
    <t>[Perez-Miguelsanz, Juliana; Vallecillo, Nestor; Garrido, Francisco; Reytor, Edel; Pajares, Maria A.] CSIC UAM, Inst Invest Biomed Alberto Sols, Arturo Duperier 4, Madrid 28029, Spain; [Perez-Miguelsanz, Juliana] Univ Complutense Madrid, Fac Med, Dept Anat &amp; Embriol Humanas, Plaza Ramon y Cajal S-N, Madrid 28040, Spain; [Perez-Sala, Dolores] CSIC, Ctr Invest Biol, Ramiro de Maeztu 9, Madrid 28040, Spain; [Pajares, Maria A.] Inst Invest Sanitaria La Paz IdiPAZ, Paseo Castellana 261, Madrid 28046, Spain</t>
  </si>
  <si>
    <t>Pajares, MA (reprint author), CSIC UAM, Inst Invest Biomed Alberto Sols, Arturo Duperier 4, Madrid 28029, Spain.</t>
  </si>
  <si>
    <t>0167-4889</t>
  </si>
  <si>
    <t>Jahnel, J; Zohrer, E; Fischler, B; D'Antiga, L; Debray, D; Dezsofi, A; Haas, D; Hadzic, N; Jacquemin, E; Lamireau, T; Maggiore, G; McKiernan, PJ; Calvo, PL; Verkade, HJ; Hierro, L; McLin, V; Baumann, U; Gonzales, E</t>
  </si>
  <si>
    <t>Attempt to Determine the Prevalence of Two Inborn Errors of Primary Bile Acid Synthesis: Results of a European Survey</t>
  </si>
  <si>
    <t>[Jahnel, Joerg; Zoehrer, Evelyn] Med Univ Graz, Dept Paediat &amp; Adolescent Med, Graz, Austria; [Fischler, Bjorn] Karolinska Univ Hosp, CLINTEC, Dept Paediat, Stockholm, Sweden; [D'Antiga, Lorenzo] Hosp Papa Giovanni XXIII, Paediat Hepatol Gastroenterol &amp; Transplantat, Bergamo, Italy; [Debray, Dominique] Hop Necker Enfants Malad, Pediat Hepatol Unit, Paris, France; [Dezsofi, Antal] Semmelweis Univ, Dept Paediat 1, Budapest, Hungary; [Haas, Dorothea] Univ Childrens Hosp Heidelberg, Div Neuropediatr &amp; Metab Med, Heidelberg, Germany; [Hadzic, Nedim] Kings Coll Hosp London, Paediat Ctr Hepatol Gastroenterol &amp; Nutr, London, England; [Jacquemin, Emmanuel; Gonzales, Emmanuel] Univ Paris Sud 11, Hop Bicetre, AP HP, Pediat Hepatol &amp; Liver Transplantat Unit,Referenc, Le Kremlin Bicetre, France; [Jacquemin, Emmanuel; Gonzales, Emmanuel] Univ Paris Sud 11, INSERM, UMR S 1174, Le Kremlin Bicetre, France; [Lamireau, Thierry] Univ Childrens Hosp, Paediat Hepatol &amp; Gastroenterol Unit, Bordeaux, France; [Maggiore, Giuseppe] Univ Ferrara, Paediat Sect, Dept Med Sci, Univ Hosp Arcispedale St Anna, Ferrara, Italy; [McKiernan, Pat J.] Univ Pittsburgh, Childrens Hosp Pittsburgh UPMC, Div Gastroenterol Hepatol Nutr, Pittsburgh, PA USA; [Calvo, Pier L.] Univ Turin, Dept Pediat, Pediat Gastroenterol Unit, Azienda Osped Univ Citta Salute &amp; Sci Torino, Turin, Italy; [Verkade, Henkjan J.] Univ Groningen, Univ Med Ctr Groningen, Dept Paediat, Groningen, Netherlands; [Hierro, Loreto] Hosp Infantil Univ La Paz, Paediat Hepatol Serv, Madrid, Spain; [McLin, Valerie] Univ Hosp Geneva, Dept Pediat, Paediat Gastroenterol Unit, Geneva, Switzerland; [Baumann, Ulrich] Hannover Med Sch, Dept Paediat Kidney Liver &amp; Metab Dis, Div Paediat Gastroenterol &amp; Hepatol, Hannover, Germany</t>
  </si>
  <si>
    <t>Gonzales, E (reprint author), Hop Bicetre, Serv Hepatol &amp; Transplantat Hepat Pediatr, 78 Rue Gen Leclerc, F-94275 Le Kremlin Bicetre, France.</t>
  </si>
  <si>
    <t>Webb, N; Baumann, U; Camino, M; Frauca, E; Undre, N</t>
  </si>
  <si>
    <t>PHARMACOKINETICS OF TACROLIMUS GRANULES IN PEDIATRIC DE NOVO LIVER, KIDNEY, AND HEART TRANSPLANTATION: THE OPTION STUDY.</t>
  </si>
  <si>
    <t>[Webb, N.] Royal Manchester Childrens Hosp, Dept Paediat Nephrol, Manchester, Lancs, England; [Baumann, U.] Hannover Med Sch, Childrens Hosp, Div Pediat Gastroenterol &amp; Hepatol, Hannover, Germany; [Camino, M.] Hosp Gregorio Maranon, Dept Pediat Cardiol, Madrid, Spain; [Frauca, E.] Hosp Univ La Paz, Madrid, Spain; [Undre, N.] Astellas Pharma Europe Ltd, Chertsey, Surrey, England</t>
  </si>
  <si>
    <t>Lloyd, C; Arshad, A; Jara, P; Burdelski, M; Becker, M; Gridelli, B; Boillot, O; Manzanares, J; Colledan, M; Jacquemin, E; Reding, R; Kelly, D</t>
  </si>
  <si>
    <t>LONG TERM FOLLOW-UP OF CHILDREN RECEIVING TACROLIMUS OR CICLOSPORIN A-MICROEMULSION POST LIVER TRANSPLANTATION.</t>
  </si>
  <si>
    <t>[Lloyd, C.; Arshad, A.; Kelly, D.] Birmingham Childrens Hosp, Liver Unit, Birmingham, W Midlands, England; [Jara, P.] Hosp Infantil La Paz, Dept Paediat Hepatol, Madrid, Spain; [Burdelski, M.] Univ Krankenhaus Eppendorf, Kinderklin, Padiatr Gastroenterol, Hamburg, Germany; [Becker, M.] Campus Virchow Klinikum, Univ Klin Charite, Berlin, Germany; [Gridelli, B.] Osped Riuniti Bergamo, Chirurg Gen 3, Ctr Trapianto Fegato Pediat, Bergamo, Italy; [Boillot, O.] Hop Edourd Herriot, Serv Transplantat Hepat, Lyon, France; [Manzanares, J.] Hosp Materno Infantil Doce Octubre, Serv Gastroenterol, Madrid, Spain; [Colledan, M.] Osped Papa Giovanni XXIII, Dept Surg, Bergamo, Italy; [Jacquemin, E.] Hop Bicetre, Pediat Hepatol &amp; Liver Transplantat Unit, Paris, France; [Reding, R.] Catholic Univ Louvain, Clin Univ St Luc, Dept Chirurg, Paediat Liver Transplantat Program, Brussels, Belgium</t>
  </si>
  <si>
    <t>Partearroyo, T; Vallecillo, N; Pajares, MA; Varela-Moreiras, G; Varela-Nieto, I</t>
  </si>
  <si>
    <t>Cochlear Homocysteine Metabolism at the Crossroad of Nutrition and Sensorineural Hearing Loss</t>
  </si>
  <si>
    <t>FRONTIERS IN MOLECULAR NEUROSCIENCE</t>
  </si>
  <si>
    <t>[Partearroyo, Teresa; Varela-Moreiras, Gregorio] Univ CEU San Pablo, Fac Farm, Dept Ciencias Farmacaut &amp; Salud, Madrid, Spain; [Vallecillo, Nestor; Pajares, Maria A.; Varela-Nieto, Isabel] UAM, CSIC, Inst Invest Biomed Alberto Sols, Dept Fisiopatol &amp; Sistema Nervios, Madrid, Spain; [Vallecillo, Nestor; Varela-Nieto, Isabel] Inst Salud Carlos III, CIBERER, Madrid, Spain; [Pajares, Maria A.; Varela-Nieto, Isabel] Inst Invest Sanitaria La Paz IdiPAZ, Invest Otoneurocirugia, Madrid, Spain</t>
  </si>
  <si>
    <t>Varela-Nieto, I (reprint author), UAM, CSIC, Inst Invest Biomed Alberto Sols, Dept Fisiopatol &amp; Sistema Nervios, Madrid, Spain.; Varela-Nieto, I (reprint author), Inst Salud Carlos III, CIBERER, Madrid, Spain.; Varela-Nieto, I (reprint author), Inst Invest Sanitaria La Paz IdiPAZ, Invest Otoneurocirugia, Madrid, Spain.</t>
  </si>
  <si>
    <t>1662-5099</t>
  </si>
  <si>
    <t>APR 25</t>
  </si>
  <si>
    <t>Partearroyo, T; Vallecillo, N; de la Rosa, LR; Zeisel, SH; Pajares, MA; Varela-Nieto, I; Varela, G</t>
  </si>
  <si>
    <t>COCHLEAR HOMOCYSTEINE METABOLISM AND RELATED PATHWAYS IN THE BHMT -/- MOUSE</t>
  </si>
  <si>
    <t>ANNALS OF NUTRITION AND METABOLISM</t>
  </si>
  <si>
    <t>[Partearroyo, Teresa] CEU San Pablo Univ, Dept Pharmaceut &amp; Hlth Sci, Fac Pharm, Madrid, Spain; [Vallecillo, Nestor] UAM, Ctr Invest Biomed Red Enfermedades Raras CIBERER, Inst Salud Carlos III, Biochem,Inst Invest Biomed Alberto Sols,CSIC, Madrid, Spain; [Rodriguez de la Rosa, Lourdes; Pajares, Maria A.] UAM, Ctr Invest Biomed Red Enfermedades Raras CIBERER, Inst Salud Carlos III, Inst Invest Biomed Alberto Sols,CSIC, Madrid, Spain; [Zeisel, Steven H.] Univ North Carolina Chapel Hill, Inst Nutr Res, Kannapolis, NS, Canada; [Varela-Nieto, Isabel] UAM, Ctr Invest Biomed Red Enfermedades Raras CIBERER, Inst Salud Carlos III, Chem,Inst Invest Biomed Alberto Sols,CSIC, Madrid, Spain; [Varela, Gregorio] Univ CEU San Pablo, Dept Ciencias Farmaceut &amp; Salud, Fac Farm, Madrid, Spain</t>
  </si>
  <si>
    <t>0250-6807</t>
  </si>
  <si>
    <t>Treatment of Chronic Hepatitis C Virus Infection in Children. A Position Paper by the Hepatology Committee of European Society of Paediatric Gastroenterology, Hepatology and Nutrition.</t>
  </si>
  <si>
    <t>Indolfi, Giuseppe; Hierro, Loreto; Dezsofi, Antal; Jahnel, Jorg; Debray, Dominique; Hadzic, Nedim; Czubowski, Piotr; Gupte, Girish; Mozer-Glassberg, Yael; van der Woerd, Wendy; Smets, Francoise; Verkade, Henkjan J; Fischler, Bjorn</t>
  </si>
  <si>
    <t>Journal of pediatric gastroenterology and nutrition</t>
  </si>
  <si>
    <t>2017 Dec 28 (Epub 2017 Dec 28)</t>
  </si>
  <si>
    <t>Paediatric and Liver Unit, Meyer Children's University Hospital of Florence, Firenze, Italy.</t>
  </si>
  <si>
    <t>Diagnosis and Management of Paediatric Autoimmune Liver Disease: ESPGHAN Hepatology Committee Position Statement.</t>
  </si>
  <si>
    <t>Mieli-Vergani, Giorgina; Vergani, Diego; Baumann, Ulrich; Czubkowski, Piotr; Debray, Dominique; Dezsofi, Antal; Fischler, Bjorn; Gupte, Girish; Hierro, Loreto; Indolfi, Giuseppe; Jahnel, Jorg; Smets, Francoise; Verkade, Henkjan J; Hadzic, Nedim</t>
  </si>
  <si>
    <t>*MowatLabs, Paediatric Liver, GI &amp; Nutrition Centre, King's College Hospital, London, UK Padiatrische Gastroenterologie und Hepatologie, Medizinische Hochschule Hannover, Germany The Children's Memorial Health Institute, Department of Gastroenterology, Hepatology, Nutrition Disturbances and Pediatrics, Warsaw, Poland Pediatric Hepatology Unit, AP-HP-Hopital Necker Enfants Malades, Paris, France ||First Department of Paediatrics, Semmelweis University, Budapest, Hungary Dept Paediatrics, Karolinska University Hospital, CLINTEC, Karolinska Institutet, Stockholm, Sweden #Liver Unit (Including Small Bowel Transplantation), Department of Gastroenterology and Nutrition, Birmingham Children's Hospital, Birmingham, UK **Hospital Infantil Universitario La Paz, Madrid, Spain Paediatric and Liver Unit, Meyer Children's University Hospital of Florence, Firenze, Italy Division of General Pediatrics, Department of Pediatrics and Adolescent Medicine, Medical University of Graz, Graz, Austria UCL, Cliniques Universitaires Saint-Luc, Pediatric Gastroenterology and Hepatology, Brussels, Belgium ||||Dept of Pediatrics, Center for Liver, Digestive, and Metabolic Diseases, University Medical Center Groningen, Groningen, the Netherlands Paediatric Liver, GI &amp; Nutrition Centre, King's College Hospital, London, UK.</t>
  </si>
  <si>
    <t>Update on lysosomal acid lipase deficiency: Diagnosis, treatment and patient management.</t>
  </si>
  <si>
    <t>Camarena, Carmen; Aldamiz-Echevarria, Luis J; Polo, Begona; Barba Romero, Miguel A; Garcia, Inmaculada; Cebolla, Jorge J; Ros, Emilio</t>
  </si>
  <si>
    <t>429.e1-429.e10</t>
  </si>
  <si>
    <t>2017 May 10 (Epub 2017 Mar 09)</t>
  </si>
  <si>
    <t>Servicio de Hepatologia Infantil, Hospital La Paz, Madrid, Espana.</t>
  </si>
  <si>
    <t>Erratum to "Multidisciplinary units in tertiary referral hospitals to improve management of Wilson disease" &lt;[Gastroenterol Hepatol 39 (2016) 571-573]&gt;.</t>
  </si>
  <si>
    <t>Bruguera, Miguel; Jara, Paloma; Berenguer, Marina; Marino, Zoe</t>
  </si>
  <si>
    <t>Gastroenterologia y hepatologia</t>
  </si>
  <si>
    <t>2017 May (Epub 2017 Mar 30)</t>
  </si>
  <si>
    <t>Servicio de Hepatologia, Hospital Clinic, Barcelona, Espana. Electronic address: bruguera@clinic.cat.</t>
  </si>
  <si>
    <t>0210-5705</t>
  </si>
  <si>
    <t>Bygum, A; Busse, P; Caballero, T; Maurer, M</t>
  </si>
  <si>
    <t>Disease Severity, Activity, Impact, and Control and How to Assess Them in Patients with Hereditary Angioedema.</t>
  </si>
  <si>
    <t>FRONTIERS IN MEDICINE</t>
  </si>
  <si>
    <t>[Bygum, Anette] Odense Univ Hosp, HAE Ctr Denmark, Dept Dermatol, Odense, Denmark; [Bygum, Anette] Odense Univ Hosp, Allergy Ctr, Odense, Denmark; [Busse, Paula] Icahn Sch Med Mt Sinai, New York, NY 10029 USA; [Caballero, Teresa] Hosp La Paz, Inst Hlth Res IdiPaz, CIBERER U754, Dept Allergy, Madrid, Spain; [Maurer, Marcus] Charite, Dept Dermatol &amp; Allergy, Berlin, Germany</t>
  </si>
  <si>
    <t>Maurer, M (reprint author), Charite, Dept Dermatol &amp; Allergy, Berlin, Germany.</t>
  </si>
  <si>
    <t>2296-858X</t>
  </si>
  <si>
    <t>DEC 4</t>
  </si>
  <si>
    <t>Maurer, M; Caballero, T; Aberer, W; Zanichelli, A; Bouillet, L; Bygum, A; Grumach, A; Pommie, C; Andresen, I; Longhurst, H</t>
  </si>
  <si>
    <t>LONGITUDINAL NATURAL HISTORY OF PATIENTS WITH TYPE I/II HEREDITARY ANGIOEDEMA: ICATIBANT OUTCOME SURVEY DATA</t>
  </si>
  <si>
    <t>S42</t>
  </si>
  <si>
    <t>S43</t>
  </si>
  <si>
    <t>Farkas, H; Reshef, A; Aberer, W; Caballero, T; McCarthy, L; Hao, J; Nothaft, W; Schranz, J; Bernstein, JA; Li, HH</t>
  </si>
  <si>
    <t>Treatment Effect and Safety of Icatibant in Pediatric Patients with Hereditary Angioedema</t>
  </si>
  <si>
    <t>JOURNAL OF ALLERGY AND CLINICAL IMMUNOLOGY-IN PRACTICE</t>
  </si>
  <si>
    <t>[Farkas, Henriette] Semmelweis Univ, Dept Internal Med 3, Hungarian Angioedema Ctr, Budapest, Hungary; [Reshef, Avner] Chaim Sheba Med Ctr, Allergy Immunol &amp; Angiodema Ctr, Tel Hashomer, Israel; [Aberer, Werner] Med Univ Graz, Dept Dermatol &amp; Venerol, Graz, Austria; [Caballero, Teresa] Hosp La Paz Inst Hlth Res IdiPaz, Allergy Dept, Biomed Res Network Rare Dis, CIBERER,U754, Madrid, Spain; [McCarthy, Laura; Hao, James; Nothaft, Wolfram; Schranz, Jennifer] Shire, Lexington, MA USA; [Bernstein, Jonathan A.] Univ Cincinnati, Phys Immunol Res Ctr, Cincinnati, OH USA; [Li, H. Henry] Inst Asthma &amp; Allergy, Chevy Chase, MD USA</t>
  </si>
  <si>
    <t>Farkas, H (reprint author), Semmelweis Univ, Kutvolgyiut 4, H-1125 Budapest, Hungary.</t>
  </si>
  <si>
    <t>2213-2198</t>
  </si>
  <si>
    <t>Melero, C; Quirce, S; Huerta, A; Uria, E; Cuesta, M; Brosa, M</t>
  </si>
  <si>
    <t>ECONOMIC IMPACT OF SEVERE ASTHMA IN SPAIN: OBSERVATIONAL LONGITUDINAL MULTICENTER STUDY</t>
  </si>
  <si>
    <t>VALUE IN HEALTH</t>
  </si>
  <si>
    <t>[Melero, C.] Hosp Univ 12 Octubre, Madrid, Spain; [Quirce, S.] Hosp Univ La Paz Madrid, Madrid, Spain; [Huerta, A.] GlaxoSmithKline, Tres Cantos, Madrid, Spain; [Uria, E.; Cuesta, M.; Brosa, M.] Oblikue Consulting, Barcelona, Spain</t>
  </si>
  <si>
    <t>1098-3015</t>
  </si>
  <si>
    <t>OCT-NOV</t>
  </si>
  <si>
    <t>A644</t>
  </si>
  <si>
    <t>Valero, A; Quirce, S; Davila, I; Delgado, J; Dominguez-Ortega, J</t>
  </si>
  <si>
    <t>Allergic respiratory disease: Different allergens, different symptoms</t>
  </si>
  <si>
    <t>[Valero, A.] Hosp Clin Barcelona, CIBERES, IDIBAPS, Pneumol &amp; Allergy Dept,Clin &amp; Expt Resp Immunoall, Barcelona, Spain; [Quirce, S.; Dominguez-Ortega, J.] Hosp Univ La Paz, CIBERES, CIBER Enfermedades Resp, Dept Allergy,Healthcare Res Inst IdiPAZ, Madrid, Spain; [Davila, I.] Hosp Univ Salamanca, IBSAL, Immunoallergy Dept, Salamanca, Spain; [Delgado, J.] Hosp Virgen Macarena, Dept Allergy, Seville, Spain</t>
  </si>
  <si>
    <t>Valero, A (reprint author), Hosp Clin Barcelona, CIBERES, IDIBAPS, Pneumol &amp; Allergy Dept,Clin &amp; Expt Resp Immunoall, Barcelona, Spain.</t>
  </si>
  <si>
    <t>Sanchez-Garcia, S; Mena, AH; Quirce, S</t>
  </si>
  <si>
    <t>Biomarkers in inflammometry pediatric asthma: utility in daily clinical practice</t>
  </si>
  <si>
    <t>EUROPEAN CLINICAL RESPIRATORY JOURNAL</t>
  </si>
  <si>
    <t>[Sanchez-Garcia, Silvia] Hosp Infantil Univ Nino Jesus, Allergy Sect, Madrid, Spain; [Sanchez-Garcia, Silvia] Hlth Res Inst La Princesa, Madrid, Spain; [Habernau Mena, Alicia] Hosp Merida, Allergy Sect, Badajoz, Spain; [Quirce, Santiago] Hosp Univ La Paz, Dept Allergy, CIBER Resp Dis, Madrid, Spain; [Quirce, Santiago] CIBER Resp Dis CIBERES, Madrid, Spain</t>
  </si>
  <si>
    <t>Sanchez-Garcia, S (reprint author), Hosp Infantil Univ Nino Jesus, Allergy Sect, Madrid, Spain.; Sanchez-Garcia, S (reprint author), Hlth Res Inst La Princesa, Madrid, Spain.</t>
  </si>
  <si>
    <t>2001-8525</t>
  </si>
  <si>
    <t>AUG 9</t>
  </si>
  <si>
    <t>Canas, JA; Sastre, BS; Rodrigo-Munoz, JM; Mazzeo, C; Barranco, P; Quirce, S; Izquierdo, M; Sastre, J; Del Pozo, V</t>
  </si>
  <si>
    <t>Eosinophil-derived exosomes from asthmatics modify functionality on airway structural cells</t>
  </si>
  <si>
    <t>[Canas, J. A.; Sastre, B. S.; Del Pozo, V] UAM, Dept Immunol, IIS Fdn Jimenez Diaz, Madrid, Spain; [Canas, J. A.; Sastre, B. S.; Barranco, P.; Quirce, S.; Del Pozo, V] CIBER Enfermedades Resp CIBERES, Madrid, Spain; [Rodrigo-Munoz, J. M.; Mazzeo, C.] IIS Fdn Jimenez Diaz, Dept Immunol, Madrid, Spain; [Barranco, P.; Quirce, S.] Hosp La Paz, Dept Allergy, Inst Hlth Res IdiPAZ, Madrid, Spain; [Izquierdo, M.] UAM, CSIC, Dept Biochem, Inst Invest Biomed Alberto Sols, Madrid, Spain; [Sastre, J.] Fdn Jimenez Diaz, Dept Allergy, Madrid, Spain</t>
  </si>
  <si>
    <t>Maurer, M; Caballero, T; Aberer, W; Zanichelli, A; Bouillet, L; Bygum, A; Grumach, AS; Pommie, C; Andresen, I; Longhurst, HJ</t>
  </si>
  <si>
    <t>Longitudinal natural history of patients with type I or II hereditary angioedema: data from the icatibant outcome survey</t>
  </si>
  <si>
    <t>[Maurer, M.] Charite, Allergie Ctr Charite, Dept Dermatol &amp; Allergy, Berlin, Germany; [Caballero, T.] Hosp La Paz, Inst Hlth Res IdiPaz, Biomed Res Network Rare Dis CIBERER, Allergy Dept,U754, Madrid, Spain; [Aberer, W.] Med Univ Graz, Dept Dermatol &amp; Venereol, Graz, Austria; [Zanichelli, A.] Univ Milan, Osped Luigi Sacco, Dipartimento Sci Biomed &amp; Clin Luigi Sacco, Milan, Italy; [Bouillet, L.] Grenoble Univ Hosp, Natl Reference Ctr Angioedema, Internal Med Dept, Grenoble, France; [Bygum, A.] Odense Univ Hosp, Dept Dermatol, Odense, Denmark; [Bygum, A.] Odense Univ Hosp, Allergy Ctr, Odense, Denmark; [Grumach, A. S.] Fac Med ABC, Clin Immunol, Sao Paulo, Brazil; [Pommie, C.; Andresen, I] Shire, Zug, Switzerland; [Longhurst, H. J.] Barts Hlth NHS Trust, Dept Immunol, London, England</t>
  </si>
  <si>
    <t>Longhurst, H; Cicardi, M; Zuraw, B; Craig, T; Caballero, T; Farkas, H; Tarzi, M; Pragst, I; Feuersenger, H; Jacobs, I</t>
  </si>
  <si>
    <t>Subcutaneous C1-INH (SC) preparation (CSL830) in the prevention of Hereditary Angioedema (HAE) attacks: First findings from the COMPACT extension study</t>
  </si>
  <si>
    <t>[Longhurst, H.] Barts Hlth NHS Trust, London, England; [Cicardi, M.] Univ Milan, Milan, Italy; [Zuraw, B.] Univ Calif San Diego, La Jolla, CA USA; [Craig, T.] Penn State Hershey Med Ctr, Hershey, PA USA; [Caballero, T.] Hosp La Paz, Inst Hlth Res IdiPaz, Madrid, Spain; [Farkas, H.] Semmelweis Univ, Budapest, Hungary; [Tarzi, M.] Brighton &amp; Sussex Med Sch, Brighton, E Sussex, England; [Pragst, I; Feuersenger, H.; Jacobs, I] CSL Behring GmBH, Marburg, Germany</t>
  </si>
  <si>
    <t>Maurer, M; Caballero, T; Bouillet, L; Aberer, W; Grumach, AS; Longhurst, HJ; Zanichelli, A; Bygum, A; Pommie, C; Andresen, I</t>
  </si>
  <si>
    <t>Gender analysis of baseline characteristics and treatment outcomes in patients (pts) with hereditary angioedema type I/II: findings from the icatibant outcomes survey</t>
  </si>
  <si>
    <t>[Maurer, M.] Charite Univ Med Berlin, Allergie Ctr Charite, Dept Dermatol &amp; Allergy, Berlin, Germany; [Caballero, T.] Hosp La Paz Inst Hlth Res IdiPaz, Allergy Dept, Biomed Res Network Rare Dis CIBERER, U754, Madrid, Spain; [Bouillet, L.] Grenoble Univ Hosp, Dept Internal Med, Natl Reference Ctr Angioedema, Grenoble, France; [Aberer, W.] Med Univ Graz, Dept Dermatol &amp; Venereol, Graz, Austria; [Grumach, A. S.] Fac Med ABC, Clin Immunol, Santo Andre, Brazil; [Longhurst, H. J.] Barts Hlth NHS Trust, Dept Immunol, London, England; [Zanichelli, A.] Univ Milan, Dept Biomed &amp; Clin Sci Luigi Sacco, ASST Fatebenefratelli Sacco, Milan, Italy; [Bygum, A.] Odense Univ Hosp, Dept Dermatol, Odense, Denmark; [Bygum, A.] Odense Univ Hosp, Allergy Ctr, Odense, Denmark; [Pommie, C.; Andresen, I] Shire, Zug, Switzerland</t>
  </si>
  <si>
    <t>Sanchez-Jareno, M; Barranco, P; Valbuena, T; Dominguez-Ortega, J; Lopez-Carrasco, V; Quirce, S</t>
  </si>
  <si>
    <t>Changes in fractional exhaled nitric oxide levels after aspirin bronchial challenge</t>
  </si>
  <si>
    <t>[Sanchez-Jareno, M.; Barranco, P.; Dominguez-Ortega, J.; Lopez-Carrasco, V; Quirce, S.] Hosp Univ La Paz IdiPAZ, Dept Allergy, Madrid, Spain; [Valbuena, T.] Hosp Univ Infanta Sofia, Dept Allergy, San Sebastian De Reyes, Spain</t>
  </si>
  <si>
    <t>Katsaounou, P; Conde, LG; Kroegel, C; Gore, R; Menzella, F; Quirce, S; Morais-Almeida, M; Gasser, M; Kasujee, I</t>
  </si>
  <si>
    <t>The challenges of living with severe asthma in Europe</t>
  </si>
  <si>
    <t>[Katsaounou, P.] Univ Athens, Resp Med, Athens, Greece; [Katsaounou, P.] Novartis, Athens, Greece; [Conde, L. G.] Novartis Pharma AG, Basel, Switzerland; [Kroegel, C.] Med Univ Clin Jena, Dept Pneumol &amp; Allergy Immunol, Jena, Germany; [Gore, R.] Cambridge Univ Hosp NHS Fdn Trust, Addenbrookes Hosp, Cambridge, England; [Menzella, F.] Arcispedale Santa Maria Nuova, Pneumol Unit, Specialist Med Dept, Reggio Emilia, Italy; [Quirce, S.] Hosp La Paz, Dept Allergy, Madrid, Spain; [Morais-Almeida, M.] CUF Lisbon Allergy Ctr, Lisbon, Portugal; [Gasser, M.] GfK Switzerland AG, Basel, Switzerland; [Kasujee, I] Novartis Pharmaceut, Basel, Switzerland</t>
  </si>
  <si>
    <t>Caballero, ML; Marques, MA; Coman, I; Barranco, P; Quirce, S</t>
  </si>
  <si>
    <t>Allergens involved in wheat food allergy with sensitization through different routes: cutaneous or digestive</t>
  </si>
  <si>
    <t>[Caballero, M. L.; Barranco, P.; Quirce, S.] Hosp La Paz, Inst Hlth Res IdiPAZ, Madrid, Spain; [Marques, M. A.; Coman, I] Hosp La Paz, Madrid, Spain</t>
  </si>
  <si>
    <t>Marques-Mejias, MA; Garcia-Polo, J; Quirce, S; Caballero, T</t>
  </si>
  <si>
    <t>Allergic fungal rhinosinusitis: our experience in the last two decades</t>
  </si>
  <si>
    <t>[Marques-Mejias, M. A.; Quirce, S.; Caballero, T.] Hosp La Paz, Inst Hlth Res IdiPaz, Univ Hosp La Paz, Allergy Dept, Madrid, Spain; [Garcia-Polo, J.] Hosp La Paz, Inst Hlth Res IdiPaz, Univ Hosp La Paz, Otolaryngol Dept, Madrid, Spain</t>
  </si>
  <si>
    <t>Gonzalez-Cavero, L; Dominguez-Ortega, J; Cabanas-Moreno, R; Gonzalez-Munoz, LM; Quirce, S</t>
  </si>
  <si>
    <t>Lymphocyte activation test, an emerging tool in the diagnosis of drug allergy</t>
  </si>
  <si>
    <t>[Gonzalez-Cavero, L.; Dominguez-Ortega, J.; Cabanas-Moreno, R.; Gonzalez-Munoz, Lluch M.; Quirce, S.] Hosp Univ La Paz, Madrid, Spain</t>
  </si>
  <si>
    <t>Longhurst, HJ; Bouillet, L; Aberer, W; Caballero, T; Grumach, AS; Maurer, M; Zanichelli, A; Bygum, A; Pommie, C; Andresen, I</t>
  </si>
  <si>
    <t>Elderly vs younger patients (pts) with hereditary angioedema type I/II: safety analysis from the icatibant outcomes survey</t>
  </si>
  <si>
    <t>[Longhurst, H. J.] Barts Hlth NHS Trust, Dept Immunol, London, England; [Bouillet, L.] Grenoble Univ Hosp, Natl Reference Ctr Angioedema, Dept Internal Med, Grenoble, France; [Aberer, W.] Med Univ Graz, Dept Dermatol &amp; Venereol, Graz, Austria; [Caballero, T.] Hosp La Paz, Inst Hlth Res IdiPaz, Biomed Res Network Rare Dis CIBERER, Allergy Dept,U754, Madrid, Spain; [Grumach, A. S.] Fac Med ABC, Clin Immunol, Santo Andre, Brazil; [Maurer, M.] Charite, Dept Dermatol &amp; Allergy, Allergie Ctr Charite, Berlin, Germany; [Zanichelli, A.] Univ Milan, ASST Fatebenefratelli Sacco, Dept Biomed &amp; Clin Sci Luigi Sacco, Milan, Italy; [Bygum, A.] Odense Univ Hosp, Dept Dermatol, Odense, Denmark; [Bygum, A.] Odense Univ Hosp, Allergy Ctr, Odense, Denmark; [Pommie, C.; Andresen, I] Shire, Zug, Switzerland</t>
  </si>
  <si>
    <t>Tarzi, M; Cicardi, M; Zuraw, B; Craig, T; Longhurst, H; Caballero, T; Farkas, H; Pragst, I; Lawo, J; Machnig, T</t>
  </si>
  <si>
    <t>Prevention of Hereditary Angioedema (HAE) attacks with subcutaneous C1-INH (SC) preparation of CSL830 in the COMPACT study: Effects on severity and attack location</t>
  </si>
  <si>
    <t>[Tarzi, M.] Brighton &amp; Sussex Med Sch, Brighton, E Sussex, England; [Cicardi, M.] Univ Milan, Milan, Italy; [Zuraw, B.] Univ Calif San Diego, La Jolla, CA USA; [Craig, T.] Penn State Hershey Med Ctr, Hershey, PA USA; [Longhurst, H.] Barts Hlth NHS Trust, London, England; [Caballero, T.] Hosp La Paz Inst Hlth Res IdiPaz, Madrid, Spain; [Farkas, H.] Semmelweis Univ, Budapest, Hungary; [Pragst, I; Lawo, J.; Machnig, T.] CSL Behring GmBH, Marburg, Germany</t>
  </si>
  <si>
    <t>Dominguez-Ortega, J; Alonso, A; Torrecillas, M; Reche, M; Botella, I</t>
  </si>
  <si>
    <t>Similarities and differences between dog and cat allergy. The quasar group. pet-all project</t>
  </si>
  <si>
    <t>[Dominguez-Ortega, J.] Hosp Univ La Paz, Madrid, Spain; [Alonso, A.] Gabinete Med Paracelso, Valladolid, Spain; [Torrecillas, M.] Complejo Hosp Gen Univ Albacete, Albacete, Spain; [Reche, M.] Hosp Infanta Sofia, Madrid, Spain; [Botella, I] Stallergenes Greer, Madrid, Spain</t>
  </si>
  <si>
    <t>Entrala, A; Tomas, M; Bartolome, B; Caballero, M; Quirce, S</t>
  </si>
  <si>
    <t>Dermatitis caused by ingestion of Chia seeds</t>
  </si>
  <si>
    <t>[Entrala, A.; Tomas, M.; Quirce, S.] Hosp La Paz, Allergy Dept, Madrid, Spain; [Bartolome, B.] Roxall Espana, Bilbao, Spain; [Caballero, M.] Hosp La Paz, Inst Hlth Res IdiPAZ, Madrid, Spain</t>
  </si>
  <si>
    <t>Lopez-Vina, A; Giner, J; Molina, J; Palicio, J; Plaza, J; Quintano, JA; Quirce, S; Soria, C; Urendez, AM; Plaza, V</t>
  </si>
  <si>
    <t>Multidisciplinary Consensus on the Nonadherence to Clinical Management of Inhaled Therapy in Spanish asthma patients</t>
  </si>
  <si>
    <t>CLINICAL THERAPEUTICS</t>
  </si>
  <si>
    <t>[Lopez-Vina, Antolin] Hosp Univ Puerta de Hierro Majadahonda, Soc Espanola Neumol &amp; Cirugia Toracica, Madrid, Spain; [Giner, Jordi] Univ Autonoma Barcelona, Dept Med, Enfermeria Soc Espanola Neumol &amp; Cirugia Toracica, Dept Resp Med,Hosp Santa Creu &amp; Sant Pau,Inst Inv, Barcelona, Spain; [Molina, Jesus] Soc Espanola Med Familia &amp; Comunitaria, Equipo Atenc Primaria, Madrid, Spain; [Palicio, Javier] Federac Nacl Asociac Enfermedades Resp, Farm Dres Zamora Navarro, Murcia, Spain; [Plaza, Javier] Soc Espanola Farm Familiar &amp; Comunitaria, Farm Dres Zamora Navarro, Murcia, Spain; [Antonio Quintano, Jose] Ctr Salud Lucena I, Soc Espanola Med Atenc Primaria, Cordoba, Spain; [Quirce, Santiago] Hosp Univ La Paz, Soc Espanola Alergol &amp; Inmunol Clin, Madrid, Spain; [Soria, Cristina] Suportias, Psicol Salud, Madrid, Spain; [Maria Urendez, Ana] Enfermeria Soci Resp Atenc Primaria, Urgencias Atenc Primaria, Baleares, Spain; [Plaza, Vicente] Univ Autonoma Barcelona, Guia Espanola El Manejo Ssma, Dept Resp Med,Dept Med, Hosp Santa Creu &amp; Sant Pau,Inst Invest Biomed San, Barcelona, Spain</t>
  </si>
  <si>
    <t>Lopez-Vina, A (reprint author), Hosp Univ Puerta de Hierro Majadahonda, C Manuel de Falla 1, Madrid 28222, Spain.</t>
  </si>
  <si>
    <t>0149-2918</t>
  </si>
  <si>
    <t>Plaza, V; Alvarez, F; Calle, M; Casanova, C; Cosio, BG; Lopez-Vina, A; de Llano, LP; Quirce, S; Roman-Rodriguez, M; Soler-Cataluna, JJ; Miravitlles, M</t>
  </si>
  <si>
    <t>Consensus on the Asthma-COPD Overlap Syndrome (ACOS) Between the Spanish COPD Guidelines (GesEPOC) and the Spanish Guidelines on the Management of Asthma (GEMA)</t>
  </si>
  <si>
    <t>ARCHIVOS DE BRONCONEUMOLOGIA</t>
  </si>
  <si>
    <t>[Plaza, Vicente] Hosp Santa Creu &amp; Sant Pau, Serv Pneumol, Barcelona, Spain; [Alvarez, Francisco] Hosp Univ Virgen del Rocio, Serv Neumol, Seville, Spain; [Calle, Myriam] Hosp Clin San Carlos, Serv Neumol, Madrid, Spain; [Casanova, Ciro] Hosp Univ Nuestra Senora Candelaria, Serv Neumol, Santa Cruz De Tenerife, Spain; [Cosio, Borja G.] Hosp Univ Son Espases IdISBa, Serv Neumol, Palma De Mallorca, Illes Balears, Spain; [Lopez-Vina, Antolin] Hosp Univ Puerta de Hierro, Serv Neumol, Madrid, Spain; [Perez de Llano, Luis] Hosp Univ Lucus Augusti, Serv Neumol, Lugo, Spain; [Quirce, Santiago] Hosp Univ La Paz, Serv Alergol, Madrid, Spain; [Roman-Rodriguez, Miguel] Ctr Salud Son Pisa, Palma De Mallorca, Illes Balears, Spain; [Jose Soler-Cataluna, Juan] Hosp Arnau Vilanova, Serv Neumol, Valencia, Spain; [Miravitlles, Marc] Hosp Univ Vall dHebron, Serv Pneumol, Barcelona, Spain</t>
  </si>
  <si>
    <t>Plaza, V (reprint author), Hosp Santa Creu &amp; Sant Pau, Serv Pneumol, Barcelona, Spain.</t>
  </si>
  <si>
    <t>0300-2896</t>
  </si>
  <si>
    <t>Caballero, T; Prior, N</t>
  </si>
  <si>
    <t>Burden of Illness and Quality-of-Life Measures in Angioedema Conditions</t>
  </si>
  <si>
    <t>IMMUNOLOGY AND ALLERGY CLINICS OF NORTH AMERICA</t>
  </si>
  <si>
    <t>[Caballero, Teresa] Hosp La Paz, Inst Hlth Res IdiPaz, Allergy Dept, Paseo Castellana 261, Madrid 28046, Spain; [Caballero, Teresa] Hosp La Paz, Inst Hlth Res IdiPaz, CIBERER, U754, Madrid 28046, Spain; [Prior, Nieves] Hosp Univ Severn Ochoa, Allergy Dept, Ave Orellana S-N, Madrid 28911, Spain</t>
  </si>
  <si>
    <t>Caballero, T (reprint author), Hosp La Paz, Inst Hlth Res IdiPaz, Allergy Dept, Paseo Castellana 261, Madrid 28046, Spain.; Caballero, T (reprint author), Hosp La Paz, Inst Hlth Res IdiPaz, CIBERER, U754, Madrid 28046, Spain.; Caballero, T (reprint author), Hosp Univ La Paz, Serv Alergia, Paseo Castellana 261, Madrid 28046, Spain.</t>
  </si>
  <si>
    <t>0889-8561</t>
  </si>
  <si>
    <t>Aberer, W; Maurer, M; Bouillet, L; Zanichelli, A; Caballero, T; Longhurst, HJ; Perrin, A; Andresen, I</t>
  </si>
  <si>
    <t>Breakthrough attacks in patients with hereditary angioedema receiving long-term prophylaxis are responsive to icatibant: findings from the Icatibant Outcome Survey</t>
  </si>
  <si>
    <t>ALLERGY ASTHMA AND CLINICAL IMMUNOLOGY</t>
  </si>
  <si>
    <t>[Aberer, Werner] Med Univ Graz, Dept Dermatol &amp; Venerol, Auenbruggerpl 8, A-8036 Graz, Austria; [Maurer, Marcus] Charite Univ Med Berlin, Allergie Ctr Charite, Dept Dermatol &amp; Allergy, Charitepl 1, D-10117 Berlin, Germany; [Bouillet, Laurence] Grenoble Univ Hosp, Dept Internal Med, Natl Reference Ctr Angioedema, Blvd Chantourne,CS10217, F-38043 Grenoble, France; [Zanichelli, Andrea] Univ Milan, ASST Fatebenefratelli Sacco, Dept Biomed &amp; Clin Sci Luigi Sacco, Via GB Grassi 74, I-20157 Milan, Italy; [Caballero, Teresa] Hosp La Paz Inst Hlth Res IdiPaz, Biomed Res Network Rare Dis, Allergy Dept, CIBERER,U754, Paseo Castellana 261, Madrid 28046, Spain; [Longhurst, Hilary J.] Barts Hlth NHS Trust, Dept Immunol, 80 Newark St, London E1 2ES, England; [Perrin, Amandine; Andresen, Irmgard] Shire, Zahlerweg 10, CH-6300 Zug, Switzerland</t>
  </si>
  <si>
    <t>Aberer, W (reprint author), Med Univ Graz, Dept Dermatol &amp; Venerol, Auenbruggerpl 8, A-8036 Graz, Austria.</t>
  </si>
  <si>
    <t>1710-1484</t>
  </si>
  <si>
    <t>Caballero, T; Aberer, W; Longhurst, HJ; Maurer, M; Zanichelli, A; Perrin, A; Bouillet, L; Andresen, I</t>
  </si>
  <si>
    <t>The Icatibant Outcome Survey: experience of hereditary angioedema management from six European countries</t>
  </si>
  <si>
    <t>JOURNAL OF THE EUROPEAN ACADEMY OF DERMATOLOGY AND VENEREOLOGY</t>
  </si>
  <si>
    <t>[Caballero, T.] Hosp La Paz Inst Hlth Res IdiPaz, Allergy Dept, Biomed Res Network Rare Dis CIBERER U754, Madrid, Spain; [Aberer, W.] Med Univ Graz, Dept Dermatol &amp; Venerol, Graz, Austria; [Longhurst, H. J.] Barts Hlth NHS Trust, Dept Immunol, London, England; [Maurer, M.] Charite, Allergy Ctr Charite, Dept Dermatol &amp; Allergy, Berlin, Germany; [Zanichelli, A.] Luigi Sacco Hosp, Dept Biomed &amp; Clin Sci, Milan, Italy; [Perrin, A.; Andresen, I.] Shire, Zug, Switzerland; [Bouillet, L.] Grenoble Univ Hosp, Internal Med Dept, Natl Reference Ctr Angioedema, Grenoble, France</t>
  </si>
  <si>
    <t>Caballero, T (reprint author), Hosp La Paz Inst Hlth Res IdiPaz, Allergy Dept, Biomed Res Network Rare Dis CIBERER U754, Madrid, Spain.</t>
  </si>
  <si>
    <t>0926-9959</t>
  </si>
  <si>
    <t>Gomez-Traseira, C; Caballero, T</t>
  </si>
  <si>
    <t>ANGIOEDEMA AFTER CAESAREAN DELIVERY IN A PATIENT WITH HEREDITARY ANGIOEDEMA WITH NORMAL C1 INHIBITOR AND P. THR309LYS MUTATION IN THE F12 GENE - IS IT ALWAYS BRADYKININ-MEDIATED?</t>
  </si>
  <si>
    <t>CURRENT ALLERGY &amp; CLINICAL IMMUNOLOGY</t>
  </si>
  <si>
    <t>[Gomez-Traseira, Carmen; Caballero, Teresa] Hosp La Paz, Inst Hlth Res IdiPAZ, Allergy Dept, Madrid, Spain; [Caballero, Teresa] Ctr Invest Biomed Red Enfermedades Raras, Madrid, Spain</t>
  </si>
  <si>
    <t>Gomez-Traseira, C (reprint author), Hosp La Paz, Inst Hlth Res IdiPAZ, Allergy Dept, Madrid, Spain.</t>
  </si>
  <si>
    <t>1609-3607</t>
  </si>
  <si>
    <t>Zanichelli, A; Maurer, M; Aberer, W; Caballero, T; Longhurst, HJ; Bouillet, L; Fabien, V; Andresen, I</t>
  </si>
  <si>
    <t>Long-term safety of icatibant treatment of patients with angioedema in real-world clinical practice</t>
  </si>
  <si>
    <t>[Zanichelli, A.] Univ Milan, Dept Biomed &amp; Clin Sci Luigi Sacco, ASST Fatebenefratelli Sacco, Milan, Italy; [Maurer, M.] Charit Univ Med Berlin, Dept Dermatol &amp; Allergy, Berlin, Germany; [Aberer, W.] Med Univ Graz, Dept Dermatol &amp; Venerol, Graz, Austria; [Caballero, T.] Hosp La Paz, Dept Allergy, Biomed Res Network Rare Dis CIBERER, Inst Hlth Res IdiPaz,U754, Madrid U754, Spain; [Longhurst, H. J.] Barts Hlth NHS Trust, Dept Immunol, London, England; [Bouillet, L.] Grenoble Univ Hosp, Internal Med Dept, Natl Reference Ctr Angioedema, Grenoble, France; [Fabien, V.; Andresen, I.] Shire, Zug, Switzerland; [Fabien, V.] Vifor Pharma, Glattbrugg, Switzerland</t>
  </si>
  <si>
    <t>Zanichelli, A (reprint author), Univ Milan, Luigi Sacco Hosp Milan, Dept Biomed &amp; Clin Sci Luigi Sacco, Via GB Grassi 74, I-20157 Milan, Italy.</t>
  </si>
  <si>
    <t>Navarro, AM; Delgado, J; Munoz-Cano, RM; Dordal, MT; Valero, A; Quirce, S</t>
  </si>
  <si>
    <t>Allergic respiratory disease (ARD), setting forth the basics: proposals of an expert consensus report</t>
  </si>
  <si>
    <t>CLINICAL AND TRANSLATIONAL ALLERGY</t>
  </si>
  <si>
    <t>[Navarro, Ana M.] Hosp El Tomillar, UGC Allergy, Carretera Alcala Hermanas Km 6, Seville 41700, Spain; [Delgado, Julio] Hosp Univ Virgen Macarena, UGC Allergy, Seville, Spain; [Munoz-Cano, Rosa M.; Valero, Antonio] Hosp Clin Barcelona, Inst Invest Biomed August Pi Sunyer IDIBAPS, Dept Pneumol, Allergy Unit, Barcelona, Spain; [Dordal, M. Teresa] Hosp Municipal, Allergy Serv, Badalona Serv Assistencials, Badalona, Spain; [Dordal, M. Teresa] St Pere Claver Fundacio Sanitaria, Allergy Serv, Badalona, Spain; [Quirce, Santiago] Hosp La Paz, Dept Allergy, Inst Hlth Res IdiPAZ, Madrid, Spain</t>
  </si>
  <si>
    <t>Navarro, AM (reprint author), Hosp El Tomillar, UGC Allergy, Carretera Alcala Hermanas Km 6, Seville 41700, Spain.</t>
  </si>
  <si>
    <t>2045-7022</t>
  </si>
  <si>
    <t>Phillips-Angles, E; Barranco, P; Lluch-Bernal, M; Dominguez-Ortega, J; Lopez-Carrasco, V; Quirce, S</t>
  </si>
  <si>
    <t>Aspirin tolerance in patients with nonsteroidal anti-inflammatory druge exacerbated respiratory disease following treatment with omalizumab</t>
  </si>
  <si>
    <t>[Phillips-Angles, Elsa; Barranco, Pilar; Lluch-Bernal, Magdalena; Dominguez-Ortega, Javier; Lopez-Carrasco, Valentin; Quirce, Santiago] Hosp La Paz, Inst Hlth Res IdiPAZ, Dept Allergy, Madrid, Spain; [Barranco, Pilar; Dominguez-Ortega, Javier; Quirce, Santiago] CIBER Enfermedades Resp CIBERES, Madrid, Spain</t>
  </si>
  <si>
    <t>Phillips-Angles, E (reprint author), Hosp La Paz, Dept Allergy, Paseo Castellana 261, Madrid 28046, Spain.</t>
  </si>
  <si>
    <t>Buhl, R; Humbert, M; Bjermer, L; Chanez, P; Heaney, LG; Pavord, I; Quirce, S; Virchow, JC; Holgate, S</t>
  </si>
  <si>
    <t>Severe eosinophilic asthma: a roadmap to consensus</t>
  </si>
  <si>
    <t>[Buhl, Roland] Mainz Univ Hosp, Dept Pulm Med, Mainz, Germany; [Humbert, Marc] Univ Paris Sud, Dept Resp Med, Paris, France; [Bjermer, Leif] Skane Univ Hosp, Dept Resp Med &amp; Allergol, Lund, Sweden; [Chanez, Pascal] Aix Marseille Univ, Dept Resp Med, Marseille, France; [Heaney, Liam G.] Queens Univ Belfast, Dept Resp Med, Belfast, Antrim, North Ireland; [Pavord, Ian] Univ Oxford, Nuffield Dept Med, Oxford, England; [Quirce, Santiago] La Paz Univ Hosp, Dept Allergy Med, Madrid, Spain; [Virchow, Johann C.] Univ Rostock, Dept Pulm Med, Rostock, Germany; [Holgate, Stephen] Univ Southampton, Dept Clin &amp; Expt Sci, Southampton, Hants, England</t>
  </si>
  <si>
    <t>Holgate, S (reprint author), Southampton Gen Hosp, Mail Point 810,Level F,South Block,Tremona Rd, Southampton SO16 6YD, Hants, England.</t>
  </si>
  <si>
    <t>Miravitlles, M; Alvarez-Gutierrez, FJ; Calle, M; Casanova, C; Cosio, BG; Lopez-Vina, A; de Llano, LP; Quirce, S; Roman-Rodriguez, M; Soler-Cataluna, JJ; Plaza, V</t>
  </si>
  <si>
    <t>Algorithm for identification of asthma-COPD overlap: consensus between the Spanish COPD and asthma guidelines</t>
  </si>
  <si>
    <t>[Miravitlles, Marc] Hosp Univ Vall dHebron, Pneumol Dept, Pg Vall dHebron 119-129, Barcelona 08035, Spain; [Miravitlles, Marc; Cosio, Borja G.; Quirce, Santiago] CIBER Enfermedades Resp CIBERES, Barcelona, Spain; [Javier Alvarez-Gutierrez, Francisco] Virgen del Rocio Univ Hosp, Med Surg Unit Resp Dis, Biomed Inst Seville IBiS, Seville, Spain; [Calle, Myriam] Univ Complutense Madrid, Hosp Clin San Carlos, Dept Resp Med, Madrid, Spain; [Calle, Myriam] Inst Invest Biomed San Carlos IdISSC, Dept Med, Madrid, Spain; [Casanova, Ciro] Hosp Univ Nuestra Senora de la Candelaria, Santa Cruz De Tenerife, Spain; [Cosio, Borja G.] Hosp Univ Son Espases IdISPa, Palma De Mallorca, Spain; [Lopez-Vina, Antolin] Hosp Univ Puerta de Hierro Majadahonda, Madrid, Spain; [Perez de Llano, Luis] Hosp Univ LucusAugusti, Lugo, Spain; [Quirce, Santiago] Hosp La Paz, Inst Hlth Res IdiPAZ, Dept Allergy, Madrid, Spain; [Roman-Rodriguez, Miguel] IB Salut, Primary Healthcare Ctr Son Pisa, Palma De Mallorca, Spain; [Jose Soler-Cataluna, Juan] Hosp Arnau de Vilanova Lliria, Pneumol Dept, Valencia, Spain; [Plaza, Vicente] Hosp Santa CreuiSt Pau, Dept Resp Med, IIB St Pau, Barcelona, Spain; Univ Autonoma Barcelona, Dept Med, Barcelona, Spain</t>
  </si>
  <si>
    <t>Miravitlles, M (reprint author), Hosp Univ Vall dHebron, Pneumol Dept, Pg Vall dHebron 119-129, Barcelona 08035, Spain.</t>
  </si>
  <si>
    <t>Canas, JA; Sastre, B; Mazzeo, C; Fernandez-Nieto, M; Rodrigo-Munoz, JM; Gonzalez-Guerra, A; Izquierdo, M; Barranco, P; Quirce, S; Sastre, J; del Pozo, V</t>
  </si>
  <si>
    <t>Exosomes from eosinophils autoregulate and promote eosinophil functions</t>
  </si>
  <si>
    <t>JOURNAL OF LEUKOCYTE BIOLOGY</t>
  </si>
  <si>
    <t>[Antonio Canas, Jose; Sastre, Beatriz; Mazzeo, Carla; Manuel Rodrigo-Munoz, Jose; Gonzalez-Guerra, Andres; del Pozo, Victoria] Fdn Jimenez Diaz, IIS, Dept Immunol, Ave Reyes Catolicos 2, E-28040 Madrid, Spain; [Fernandez-Nieto, Mar; Sastre, Joaquin] Fdn Jimenez Diaz, IIS, Dept Allergy, Madrid, Spain; [Antonio Canas, Jose; Sastre, Beatriz; Fernandez-Nieto, Mar; Gonzalez-Guerra, Andres; Barranco, Pilar; Quirce, Santiago; Sastre, Joaquin; del Pozo, Victoria] CIBER Enfermedades Resp CIBERES, Madrid, Spain; [Izquierdo, Manuel] Univ Autonoma Madrid, Inst Invest Biomed Alberto Sols, Dept Biochem, CSIC,Fac Med, Madrid, Spain; [Barranco, Pilar; Quirce, Santiago] Hosp La Paz, Inst Hlth Res IdiPAZ, Dept Allergy, Madrid, Spain</t>
  </si>
  <si>
    <t>del Pozo, V (reprint author), Fdn Jimenez Diaz, IIS, Dept Immunol, Ave Reyes Catolicos 2, E-28040 Madrid, Spain.</t>
  </si>
  <si>
    <t>0741-5400</t>
  </si>
  <si>
    <t>Garcia-Ara, C; Pedrosa, M; Quirce, S; Caballero, T; Boyano-Martinez, T</t>
  </si>
  <si>
    <t>Sensitization to microarrayed species-specific plant components precedes that of cross-reacting allergens</t>
  </si>
  <si>
    <t>PEDIATRIC ALLERGY AND IMMUNOLOGY</t>
  </si>
  <si>
    <t>[Garcia-Ara, Carmen; Pedrosa, Maria; Quirce, Santiago; Caballero, Teresa; Boyano-Martinez, Teresa] Hosp La Paz, Dept Allergy, Inst Hlth Res IdiPAZ, Madrid, Spain</t>
  </si>
  <si>
    <t>Pedrosa, M (reprint author), Hosp La Paz, Dept Allergy, Inst Hlth Res IdiPAZ, Madrid, Spain.</t>
  </si>
  <si>
    <t>0905-6157</t>
  </si>
  <si>
    <t>Sanchez-Borges, M; Fernandez-Caldas, E; Thomas, WR; Chapman, MD; Lee, BW; Caraballo, L; Acevedo, N; Chew, FT; Ansotegui, IJ; Behrooz, L; Phipatanakul, W; van Wijk, RG; Pascal, D; Rosario, N; Ebisawa, M; Geller, M; Quirce, S; Vrtala, S; Valenta, R; Ollert, M; Canonica, GW; Calderon, MA; Barnes, CS; Custovic, A; Benjaponpitak, S; Capriles-Hulett, A</t>
  </si>
  <si>
    <t>International consensus (ICON) on: clinical consequences of mite hypersensitivity, a global problem</t>
  </si>
  <si>
    <t>WORLD ALLERGY ORGANIZATION JOURNAL</t>
  </si>
  <si>
    <t>[Sanchez-Borges, Mario; Capriles-Hulett, Arnaldo] Ctr Med Docente Trinidad, Allergy &amp; Clin Immunol Dept, Caracas, Venezuela; [Sanchez-Borges, Mario] Clin El Avila, 6a Transversal Urb Altamira,Piso 8,Consultoria 80, Caracas 1060, Venezuela; [Fernandez-Caldas, Enrique] Inmunotek SL, Madrid, Spain; [Fernandez-Caldas, Enrique] Univ S Florida, Coll Med, Div Allergy &amp; Immunol, Tampa, FL USA; [Thomas, Wayne R.] Univ Western Australia, Telethon Kids Inst, Crawley, WA, Australia; [Chapman, Martin D.] Indoor Biotechnol, Charlottesville, VA USA; [Lee, Bee Wah] Natl Univ Singapore, Yong Loo Lin Sch Med, Dept Paediat, Singapore, Singapore; [Caraballo, Luis] Univ Cartagena, Inst Immunol Res, Cartagena, Colombia; [Acevedo, Nathalie] Univ Cartagena, Cartagena, Colombia; [Chew, Fook Tim] Natl Univ Singapore, Dept Biol Sci, Allergy &amp; Mol Immunol Lab, Funct Genom Labs, Singapore, Singapore; [Ansotegui, Ignacio J.] Hosp Quiron Bizkaia, Dept Allergy &amp; Immunol, Bilbao, Spain; [Behrooz, Leili; Phipatanakul, Wanda] Harvard Med Sch, Boston Cshildrens Hosp, Div Immunol &amp; Allergy, Boston, MA USA; [van Wijk, Roy Gerth] Erasmus MC, Dept Internal Med, Allergol, Rotterdam, Netherlands; [Pascal, Demoly] Univ Hosp Montpellier, Dept Pulmonol, Div Allergy, Paris, France; [Pascal, Demoly] Sorbonne Univ, Montpellier &amp; Pierre Louis Inst Epidemiol &amp; Publ, Paris, France; [Rosario, Nelson] Univ Fed Parana, Rua Gen Carneiro, Curitiba, Parana, Brazil; [Ebisawa, Motohiro] Sagamihara Natl Hosp, Clin Res Ctr Allergol &amp; Rheumatol, Dept Allergy, Sagamihara, Kanagawa, Japan; [Geller, Mario] Acad Med Rio de Janeiro, Div Med, Rio De Janeiro, Brazil; [Quirce, Santiago] Hosp La Paz, Dept Allergy, Inst Hlth Res, Madrid, Spain; [Quirce, Santiago] CIBER Resp Dis CIBERES, Madrid, Spain; [Vrtala, Susanne; Valenta, Rudolf] Med Univ Vienna, Ctr Pathophysiol Infectiol &amp; Immunol, Dept Pathophysiol &amp; Allergy Res, Div Immunopathol, Vienna, Austria; [Ollert, Markus] Luxembourg Inst Hlth, Lab Immunogenet &amp; Allergol, Dept Infect &amp; Immun, Luxembourg, Luxembourg; [Canonica, Giorgio Walter] Univ Genoa, IRCCS AOU San Martino IST, Allergy &amp; Resp Dis Clin, Genoa, Italy; [Calderon, Moises A.] Imperial Coll London, NHLI, Sect Allergy &amp; Clin Immunol, London, England; [Barnes, Charles S.] Childrens Mercy Hosp, Div Allergy Immunol, Kansas City, MO 64108 USA; [Custovic, Adnan] Imperial Coll London, Dept Paediat, London, England; [Benjaponpitak, Suwat] Mahidol Univ, Ramathibodi Hosp, Dept Pediat, Div Pediat Allergy Immunol Rheumatol, Bangkok, Thailand</t>
  </si>
  <si>
    <t>Sanchez-Borges, M (reprint author), Ctr Med Docente Trinidad, Allergy &amp; Clin Immunol Dept, Caracas, Venezuela.; Sanchez-Borges, M (reprint author), Clin El Avila, 6a Transversal Urb Altamira,Piso 8,Consultoria 80, Caracas 1060, Venezuela.</t>
  </si>
  <si>
    <t>1939-4551</t>
  </si>
  <si>
    <t>APR 18</t>
  </si>
  <si>
    <t>Longhurst, HJ; Zanichelli, A; Caballero, T; Bouillet, L; Aberer, W; Maurer, M; Fain, O; Fabien, V; Andresen, I</t>
  </si>
  <si>
    <t>Comparing acquired angioedema with hereditary angioedema (types I/II): findings from the Icatibant Outcome Survey</t>
  </si>
  <si>
    <t>CLINICAL AND EXPERIMENTAL IMMUNOLOGY</t>
  </si>
  <si>
    <t>[Longhurst, H. J.] Barts Hlth NHS Trust, Dept Immunol, London, England; [Zanichelli, A.] Univ Milan, Luigi Sacco Hosp Milan, Dept Biomed &amp; Clin Sci Luigi Sacco, Milan, Italy; [Caballero, T.] Hosp La Paz, Dept Allergy, Biomed Res Network Rare Dis, Inst Hlth Res IdiPaz,CIBERER,U754, Madrid, Spain; [Bouillet, L.] Grenoble Univ Hosp, Dept Internal Med, Natl Reference Ctr Angioedema, Grenoble, France; [Aberer, W.] Med Univ Graz, Dept Dermatol &amp; Venerol, Graz, Austria; [Maurer, M.] Charite Univ MEd Berlin, Dept Dermatol &amp; Allergy, Allergie Ctr Charite, Berlin, Germany; [Fain, O.] Univ Paris 06, St Antoine Hosp, Dept Internal Med, DHU I2B, Paris, France; [Fabien, V.; Andresen, I.] Shire, Zug, Switzerland; [Fabien, V.] Vifor Pharma, Glattbrugg, Switzerland</t>
  </si>
  <si>
    <t>Longhurst, HJ (reprint author), Royal London Hosp, Whitechapel Rd, London E1 1BB, England.</t>
  </si>
  <si>
    <t>0009-9104</t>
  </si>
  <si>
    <t>Longhurst, H; Cicardi, M; Craig, T; Bork, K; Grattan, C; Baker, J; Li, HH; Reshef, A; Bonner, J; Bernstein, JA; Anderson, J; Lumry, WR; Farkas, H; Katelaris, CH; Sussman, GL; Jacobs, J; Riedl, M; Manning, ME; Hebert, J; Keith, PK; Kivity, S; Neri, S; Levy, DS; Baeza, ML; Nathan, R; Schwartz, LB; Caballero, T; Yang, W; Crisan, I; Hernandez, MD; Hussain, I; Tarzi, M; Ritchie, B; Kralickova, P; Guilarte, M; Rehman, SM; Banerji, A; Gower, RG; Bensen-Kennedy, D; Edelman, J; Feuersenger, H; Lawo, JP; Machnig, T; Pawaskar, D; Pragst, I; Zuraw, BL</t>
  </si>
  <si>
    <t>Prevention of Hereditary Angioedema Attacks with a Subcutaneous C1 Inhibitor</t>
  </si>
  <si>
    <t>[Longhurst, H.] Barts Hlth NHS Trust, London, England; [Grattan, C.] Guys Hosp, St Johns Inst Dermatol, London, England; [Tarzi, M.] Royal Sussex Cty Hosp, Clin Invest &amp; Res, Brighton, E Sussex, England; [Cicardi, M.] UO Med Gen, Osped Luigi Sacco, Milan, Italy; [Neri, S.] Univ Catania, Dept Internal Med, Catania, Italy; [Craig, T.] Penn State Hershey Allergy Asthma &amp; Immunol, Dept Med &amp; Pediat, Hershey, PA USA; [Bensen-Kennedy, D.; Edelman, J.; Pawaskar, D.] CSL Behring, King Of Prussia, PA USA; [Bork, K.] Johannes Gutenberg Univ Mainz, Dept Dermatol, Mainz, Germany; [Feuersenger, H.; Lawo, J. -P.; Machnig, T.; Pragst, I.] CSL Behring, Marburg, Germany; [Baker, J.] Baker Allergy Asthma &amp; Dermatol Res Ctr, Portland, OR USA; [Li, H. H.] Inst Asthma &amp; Allergy, Chevy Chase, MD USA; [Reshef, A.] Chaim Sheba Med Ctr, Allergy &amp; Immunol Unit, Tel Hashomer, Israel; [Kivity, S.] Tel Aviv Sourasky Med Ctr, Allergy &amp; Immunol Unit, Tel Aviv, Israel; [Bonner, J.; Anderson, J.] Clin Res Ctr Alabama, Birmingham, AL USA; [Bernstein, J. A.] Univ Cincinnati, Coll Med, Dept Internal Med, Allergy Sect Cincinnati, Cincinnati, OH USA; [Rehman, S. M.] Toledo Inst Clin Res, Toledo, OH USA; [Lumry, W. R.] Allergy Asthma Res Associates Res Ctr, Dallas, TX USA; [Farkas, H.] Semmelweis Univ, Dept Internal Med 3, Hungarian Angioedema Ctr, Budapest, Hungary; [Katelaris, C. H.] Campbelltown Hosp, Dept Med Immunol &amp; Allergy, Campbelltown, NSW, Australia; [Sussman, G. L.] St Michaels Hosp, Dept Clin Immunol &amp; Allergy, Toronto, ON, Canada; [Hebert, J.] Ctr Rech Appl Allergie Quebec, Quebec City, PQ, Canada; [Keith, P. K.] McMaster Univ, Hamilton, ON, Canada; [Yang, W.] Ottawa Allergy Res, Ottawa, ON, Canada; [Yang, W.] Univ Ottawa, Sch Med, Ottawa, ON, Canada; [Ritchie, B.] Univ Alberta Hosp, Edmonton, AB, Canada; [Jacobs, J.] Allergy &amp; Asthma Clin Res, Walnut Creek, CA USA; [Riedl, M.; Zuraw, B. L.] Univ Calif San Diego, Sch Med, La Jolla, CA 92093 USA; [Levy, D. S.] 705 W La Veta Ave,Suite 101, Orange, CA USA; [Manning, M. E.] Med Res Arizona, Scottsdale, AZ USA; [Baeza, M. L.] Hosp Gen Univ Gregorio Maranon, Gregorio Maranon, Spain; [Baeza, M. L.] Inst Hlth Res, Biomed Res Network Rare Diseases U761, Gregorio Maranon, Spain; [Caballero, T.] Hosp La Paz, Inst Hlth Res, Biomed Res Network Rare Dis, Allergy Dept, Madrid, Spain; [Hernandez, M. D.] Univ La Fe, IIS Hosp, Dept Allergy, Valencia, Spain; [Guilarte, M.] Hosp Univ Vall dHebron, Barcelona, Spain; [Nathan, R.] Asthma &amp; Allergy Assoc, Colorado Springs, CO USA; [Schwartz, L. B.] Virginia Commonwealth Univ, Dept Internal Med, Richmond, VA 23284 USA; [Crisan, I.] Spitalul Clin Municipal, Cluj Napoca, Romania; [Hussain, I.] Vital Prospects Clin Res Inst, Tulsa, OK USA; [Kralickova, P.] Univ Hosp, Inst Clin Immunol &amp; Allergol, Hradec Kralove, Czech Republic; [Banerji, A.] Massachusetts Gen Hosp, Div Rheumatol Allergy &amp; Immunol, Boston, MA 02114 USA; [Gower, R. G.] Marycliff Allergy Specialists, Spokane, WA USA</t>
  </si>
  <si>
    <t>Longhurst, H (reprint author), Longhurst Barts Hlth NHS Trust, Pathol &amp; Pharm Bldg,80 Newark St, London E1 2ES, England.</t>
  </si>
  <si>
    <t>Murillo-Cuesta, S; Vallecillo, N; Cediel, R; Celaya, AM; Lassaletta, L; Varela-Nieto, I; Contreras, J</t>
  </si>
  <si>
    <t>A Comparative Study of Drug Delivery Methods Targeted to the Mouse Inner Ear: Bullostomy Versus Transtympanic Injection</t>
  </si>
  <si>
    <t>JOVE-JOURNAL OF VISUALIZED EXPERIMENTS</t>
  </si>
  <si>
    <t>[Murillo-Cuesta, Silvia; Vallecillo, Nestor; Cediel, Rafael; Celaya, Adelaida M.; Varela-Nieto, Isabel; Contreras, Julio] Inst Invest Biomed IIBm Alberto Sols CSIC UAM, Madrid, Spain; [Murillo-Cuesta, Silvia; Cediel, Rafael; Celaya, Adelaida M.; Varela-Nieto, Isabel; Contreras, Julio] Inst Salud Carlos III ISCIII, Ctr Invest Biomed Red Enfermedades Raras CIBERER, Madrid, Spain; [Murillo-Cuesta, Silvia; Lassaletta, Luis; Varela-Nieto, Isabel] Inst Invest Sanitaria La Paz IdiPAZ, Madrid, Spain; [Cediel, Rafael; Contreras, Julio] Univ Complutense Madrid, Fac Vet, E-28040 Madrid, Spain; [Lassaletta, Luis] Hosp Univ La Paz, Dept Otorrino Laringol, Madrid, Spain</t>
  </si>
  <si>
    <t>Murillo-Cuesta, S (reprint author), Inst Invest Biomed IIBm Alberto Sols CSIC UAM, Madrid, Spain.; Murillo-Cuesta, S (reprint author), Inst Salud Carlos III ISCIII, Ctr Invest Biomed Red Enfermedades Raras CIBERER, Madrid, Spain.; Murillo-Cuesta, S (reprint author), Inst Invest Sanitaria La Paz IdiPAZ, Madrid, Spain.</t>
  </si>
  <si>
    <t>1940-087X</t>
  </si>
  <si>
    <t>e54951</t>
  </si>
  <si>
    <t>Gonzalez-Mancebo, E; Dominguez-Ortega, J; Blanco-Bermejo, S; Gonzalez-Seco, E; Trujillo, MJ; de la Torre, F</t>
  </si>
  <si>
    <t>Comparison of two diagnostic techniques, skin-prick test and component resolved diagnosis in the follow-up of a cohort of paediatric patients with pollinosis. Multicentre pilot study in a highly exposed allergenic area</t>
  </si>
  <si>
    <t>ALLERGOLOGIA ET IMMUNOPATHOLOGIA</t>
  </si>
  <si>
    <t>[Gonzalez-Mancebo, E.] Hosp Univ Fuenlabrada, Madrid, Spain; [Dominguez-Ortega, J.] Inst Hlth Res IDiPAZ, Hosp Univ Paz, Dept Allergy, Madrid, Spain; [Blanco-Bermejo, S.] Hosp Univ Infanta Elena Valdemoro, Madrid, Spain; [Gonzalez-Seco, E.] Hosp Infanta Cristina Parla, Madrid, Spain; [Trujillo, M. J.] Hosp Tajo Aranjuez, Madrid, Spain; [de la Torre, F.] ALK Abello, Madrid, Spain</t>
  </si>
  <si>
    <t>de la Torre, F (reprint author), ALK Abello, Madrid, Spain.</t>
  </si>
  <si>
    <t>0301-0546</t>
  </si>
  <si>
    <t>1578-1267</t>
  </si>
  <si>
    <t>Quirce, S; Campo, P; Dominguez-Ortega, J; Fernandez-Nieto, M; Gomez-Torrijos, E; Martinez-Arcediano, A; Mur, P; Delgado, J</t>
  </si>
  <si>
    <t>New developments in work-related asthma</t>
  </si>
  <si>
    <t>EXPERT REVIEW OF CLINICAL IMMUNOLOGY</t>
  </si>
  <si>
    <t>[Quirce, Santiago; Dominguez-Ortega, Javier] Hosp La Paz Inst Hlth Res, Dept Allergy, Madrid, Spain; [Quirce, Santiago; Dominguez-Ortega, Javier] CIBERES, CIBER Resp Dis, Madrid, Spain; [Campo, Paloma] Hosp Reg Univ, Unidad Gest Clin Allergy IBIMA, Malaga, Spain; [Fernandez-Nieto, Mar] Fdn Jimenez Diaz, Dept Allergy, Madrid, Spain; [Gomez-Torrijos, Elisa] Hosp Gen Univ, Allergy Sect, Ciudad Real, Spain; [Martinez-Arcediano, Ana] Hosp Univ Araba, Dept Allergy, Vitoria, Spain; [Mur, Pilar] Hosp Santa Barbara, Allergy Unit, Puertollano, Spain; [Delgado, Julio] Hosp Virgen Macarena, Unidad Gest Clin Alergol, Seville, Spain</t>
  </si>
  <si>
    <t>Quirce, S (reprint author), Hosp Univ La Paz, Dept Allergy, Madrid, Spain.</t>
  </si>
  <si>
    <t>1744-666X</t>
  </si>
  <si>
    <t>Hochwallner, H; Schulmeister, U; Swoboda, I; Focke-Tejkl, M; Reininger, R; Civaj, V; Campana, R; Thalhamer, J; Scheiblhofer, S; Balic, N; Horak, F; Ollert, M; Papadopoulos, NG; Quirce, S; Szepfalusi, Z; Herz, U; van Tol, EAF; Spitzauer, S; Valenta, R</t>
  </si>
  <si>
    <t>Infant milk formulas differ regarding their allergenic activity and induction of T-cell and cytokine responses</t>
  </si>
  <si>
    <t>[Hochwallner, H.; Swoboda, I.; Focke-Tejkl, M.; Civaj, V.; Campana, R.; Valenta, R.] Med Univ Vienna, Div Immunopathol, Dept Pathophysiol &amp; Allergy Res, Waehringer Guertel 18-20, A-1090 Vienna, Austria; [Schulmeister, U.; Reininger, R.; Balic, N.; Spitzauer, S.] Med Univ Vienna, Dept Med &amp; Chem Lab Diagnost, Vienna, Austria; [Thalhamer, J.; Scheiblhofer, S.] Salzburg Univ, Dept Mol Biol, Christian Doppler Lab Allergy Diag &amp; Therapy, Salzburg, Austria; [Horak, F.] Allergy Ctr Vienna West, Vienna, Austria; [Ollert, M.] LIH, Dept Infect &amp; Immun, Esch Sur Alzette, Luxembourg; [Ollert, M.] Univ Southern Denmark, Odense Res Ctr Anaphylaxis, Dept Dermatol, Odense, Denmark; [Ollert, M.] Univ Southern Denmark, Odense Res Ctr Anaphylaxis, Allergy Ctr, Odense, Denmark; [Papadopoulos, N. G.] Univ Athens, Pediat Clin 2, Allergy Res Ctr, Athens, Greece; [Papadopoulos, N. G.] Univ Manchester, Inst Human Dev, Ctr Pediat &amp; Child Hlth, Manchester, Lancs, England; [Quirce, S.] Hosp La Paz, Dept Allergy, Inst Hlth Res, IdiPAZ, Madrid, Spain; [Szepfalusi, Z.] Med Univ Vienna, Dept Pediat, Vienna, Austria; [Herz, U.; van Tol, E. A. F.] Mead Johnson Nutr, Evansville, IN USA; [Swoboda, I.] Univ Appl Sci, Mol Biotechnol Sect, Campus Vienna Bioctr, Vienna, Austria</t>
  </si>
  <si>
    <t>Valenta, R (reprint author), Med Univ Vienna, Div Immunopathol, Dept Pathophysiol &amp; Allergy Res, Waehringer Guertel 18-20, A-1090 Vienna, Austria.</t>
  </si>
  <si>
    <t>Grabenhenrich, LB; Reich, A; Bellach, J; Trendelenburg, V; Sprikkelman, AB; Roberts, G; Grimshaw, KEC; Sigurdardottir, S; Kowalski, ML; Papadopoulos, NG; Quirce, S; Dubakiene, R; Niggemann, B; Fernandez-Rivas, M; Ballmer-Weber, B; van Ree, R; Schnadt, S; Mills, ENC; Keil, T; Beyer, K</t>
  </si>
  <si>
    <t>A new framework for the documentation and interpretation of oral food challenges in population-based and clinical research</t>
  </si>
  <si>
    <t>[Grabenhenrich, L. B.; Reich, A.; Keil, T.] Charite Univ Med Berlin, Inst Social Med Epidemiol &amp; Hlth Econ, Berlin, Germany; [Bellach, J.; Trendelenburg, V.; Niggemann, B.; Beyer, K.] Charite Univ Med Berlin, Dept Paediat Pneumol &amp; Immunol, Berlin, Germany; [Sprikkelman, A. B.] Univ Groningen, Univ Med Ctr Groningen, Dept Pediat Pulmonol &amp; Pediat Allergol, Groningen, Netherlands; [Roberts, G.; Grimshaw, K. E. C.] Univ Southampton, Clin Acad Unit, Fac Med, Southampton, Hants, England; [Roberts, G.; Grimshaw, K. E. C.] Univ Southampton, Expt Sci Acad Unit, Fac Med, Southampton, Hants, England; [Grimshaw, K. E. C.] Southampton Childrens Hosp, Dept Nutr &amp; Dietet, Southampton, Hants, England; [Sigurdardottir, S.] Landspitali, Dept Immunol, Reykjavik, Iceland; [Kowalski, M. L.] Univ Lodz, Dept Clin Immunol &amp; Allergy, Lodz, Poland; [Papadopoulos, N. G.] Univ Manchester, Inst Human Dev, Manchester, Lancs, England; [Papadopoulos, N. G.] Univ Athens, Dept Allergy, Paediat Clin 2, Athens, Greece; [Quirce, S.] Hosp La Paz, Dept Allergy, Inst Hlth Res, Madrid, Spain; [Dubakiene, R.] Vilnius Univ, Fac Med, Vilnius, Lithuania; [Fernandez-Rivas, M.] Hosp Clin San Carlos IdISSC, Dept Allergy, Madrid, Spain; [Ballmer-Weber, B.] Univ Hosp, Dept Dermatol, Allergy Unit, Zurich, Switzerland; [van Ree, R.] Acad Med Ctr, Dept Expt Immunol, Amsterdam, Netherlands; [van Ree, R.] Acad Med Ctr, Dept Otorhinolaryngol, Amsterdam, Netherlands; [Schnadt, S.] German Allergy &amp; Asthma Assoc, Monchengladbach, Germany; [Mills, E. N. C.] Univ Manchester, Inst Inflammat &amp; Repair, Manchester, Lancs, England; [Beyer, K.] Icahn Sch Med Mt Sinai, New York, NY 10029 USA</t>
  </si>
  <si>
    <t>Grabenhenrich, LB (reprint author), Charite Univ Med Berlin, Inst Social Med Epidemiol &amp; Hlth Econ, Epidemiol &amp; Prevent Res Unit, Luisenstr 57, D-10117 Berlin, Germany.</t>
  </si>
  <si>
    <t>Lummus, ZL; Kaufman, K; Weirauch, MT; Cartier, A; Cruz, MJ; Kesavalu, B; Lemiere, C; Munoz, X; Perez-Camo, I; Quirce, S; Sastre, J; Yucesoy, B; Bernstein, DI</t>
  </si>
  <si>
    <t>Next Generation DNA Sequencing of Novel Loci in Workers with Diisocyanate Asthma (DA)</t>
  </si>
  <si>
    <t>JOURNAL OF ALLERGY AND CLINICAL IMMUNOLOGY</t>
  </si>
  <si>
    <t>[Lummus, Zana L.; Kesavalu, Banu; Yucesoy, Berran; Bernstein, David I.] Univ Cincinnati, Coll Med, Cincinnati, OH USA; [Kaufman, Kenneth; Weirauch, Matthew T.] Cincinnati Childrens Hosp Med Ctr, Cincinnati, OH 45229 USA; [Cartier, Andre; Lemiere, Catherine] Hop Sacre Coeur Montreal, Montreal, PQ, Canada; [Cruz, Maria-Jesus; Munoz, Xavier] Hosp Univ Vall dHebron, Barcelona, Spain; [Perez-Camo, Ignacio] Hosp Maz, Zaragoza, Spain; [Quirce, Santiago] Hosp La Paz, Inst Hlth Res IdiPaz, Madrid, Spain; [Sastre, Joaquin] Fdn Jimenez Diaz, Madrid, Spain</t>
  </si>
  <si>
    <t>0091-6749</t>
  </si>
  <si>
    <t>AB187</t>
  </si>
  <si>
    <t>Maurer, M; Aberer, W; Caballero, T; Bouillet, L; Longhurst, HJ; Zanichelli, A; Bygum, A; Grumach, AS; Perrin, A; Andresen, I</t>
  </si>
  <si>
    <t>Early Versus Late Administration of Icatibant in Patients With Hereditary Angioedema</t>
  </si>
  <si>
    <t>[Maurer, Marcus] Charite Univ Med Berlin, Dept Dermatol &amp; Allergy, Berlin, Germany; [Aberer, Werner] Med Univ Graz, Dept Dermatol &amp; Venereol, Graz, Austria; [Caballero, Teresa] Hosp La Paz, Inst Hlth Res IdiPaz, Dept Allergy, Madrid, Spain; [Bouillet, Laurence] Grenoble Univ Hosp, Natl Reference Ctr Angioedema, Dept Internal Med, Grenoble, France; [Longhurst, Hilary J.] Barts Hlth NHS Trust, Dept Immunol, London, England; [Zanichelli, Andrea] Univ Milan, Dept Biomed &amp; Clin Sci Luigi Sacco, Milan, Italy; [Bygum, Anette] Odense Univ Hosp, Dept Dermatol, Odense, Denmark; [Bygum, Anette] Odense Univ Hosp, Allergy Ctr, Odense, Denmark; [Grumach, Anete S.] Fac Med ABC, Clin Immunol, Sao Paulo, Brazil; [Perrin, Amandine; Andresen, Irmgard] Shire, Zug, Switzerland</t>
  </si>
  <si>
    <t>AB233</t>
  </si>
  <si>
    <t>Bibian, BP; Vila-Nadal, G; Ortega, JD; Fernandez, NC; Sanz, PB; Gancedo, SQ</t>
  </si>
  <si>
    <t>Clinical Features of the Asthmatic Frecuent-Users of the Emergency Department in a Tertiary Hospital</t>
  </si>
  <si>
    <t>[Pola Bibian, Beatriz; Vila-Nadal, Gemma; Dominguez Ortega, Javier; Cancelliere Fernandez, Nataly; Barranco Sanz, Pilar; Quirce Gancedo, Santiago] La Paz Hosp, Madrid, Spain</t>
  </si>
  <si>
    <t>AB76</t>
  </si>
  <si>
    <t>Vila-Nadal, G; Guillen, D; Diaz-Almiron, M; Garcia-Munoz, MS; Banares, MJB; Gomez-Traseira, C; Lopez-Serrano, MC; Caballero, T</t>
  </si>
  <si>
    <t>Hypercoagulability Study in Patients with Angioedema.</t>
  </si>
  <si>
    <t>[Vila-Nadal, Gemma; Guillen, Daiana; Gomez-Traseira, Carmen; Lopez-Serrano, Maria Concepcion; Caballero, Teresa] Hosp La Paz, Inst Hlth Res IdiPaz, Dept Allergy, Madrid, Spain; [Diaz-Almiron, Mariana] Hosp La Paz, Inst Hlth Res IdiPaz, Res Unit, Madrid, Spain; [Garcia-Munoz, Maria Soledad; Banares, Maria Jesus Blanco] Hosp Univ La Paz, Dept Hematol, Madrid, Spain; [Caballero, Teresa] Hosp La Paz, Inst Hlth Res IdiPaz, Biomed Res Network, Allergy Dept,CIBERER U754, Madrid, Spain</t>
  </si>
  <si>
    <t>AB236</t>
  </si>
  <si>
    <t>Jindal, NL; Harniman, E; Prior, N; Perez-Fernandez, E; Caballero, T; Betschel, S</t>
  </si>
  <si>
    <t>Hereditary angioedema: health-related quality of life in Canadian patients as measured by the SF-36</t>
  </si>
  <si>
    <t>[Jindal, Nina Lakhani; Betschel, Stephen] St Michaels Hosp, Div Clin Immunol &amp; Allergy, CC Specialty Clin 4, Bond St, Toronto, ON M5B 1W8, Canada; [Harniman, Elaine] St Michaels Hosp, Musculoskeletal Hlth &amp; Outcomes Res, Li Ka Shing Knowledge Inst, Toronto, ON, Canada; [Prior, Nieves] Hosp Univ Severo Ochoa, Dept Allergy, Madrid, Spain; [Perez-Fernandez, Elia] Hosp Univ Fdn Alcorcon, Res Unit, Madrid, Spain; [Caballero, Teresa] Inst Hlth Res IdiPaz, Hosp La Paz, Dept Allergy, Madrid, Spain; [Caballero, Teresa] Biomed Res Network Rare Dis CIBERER, U754, Madrid, Spain</t>
  </si>
  <si>
    <t>Jindal, NL (reprint author), St Michaels Hosp, Div Clin Immunol &amp; Allergy, CC Specialty Clin 4, Bond St, Toronto, ON M5B 1W8, Canada.</t>
  </si>
  <si>
    <t>JAN 19</t>
  </si>
  <si>
    <t>Martinez-Moragon, E; Plaza, V; Torres, I; Rosado, A; Urrutia, I; Casas, X; Hinojosa, B; Blanco-Aparicio, M; Delgado, J; Quirce, S; Sabadell, C; Cebollero, P; Munoz-Fernandez, A</t>
  </si>
  <si>
    <t>Fibromyalgia as a cause of uncontrolled asthma: a case-control multicenter study</t>
  </si>
  <si>
    <t>[Martinez-Moragon, Eva] Hosp Univ Doctor Peset, Avda Gaspar Aguilar 90, Valencia 46017, Spain; [Plaza, Vicente; Munoz-Fernandez, Ana] Hosp Santa Creu &amp; Sant Pau, Barcelona, Spain; [Torres, Isabel] Hosp Sagunto, Sagunto, Spain; [Rosado, Ana] Hosp Univ Fdn Alcorcon, Alcorcon, Spain; [Urrutia, Isabel] Hosp Galdakao Usansolo, Galdakao, Spain; [Casas, Xavier] Parc Sanitari St Joan de Deu, St Boi De Llobregat, Spain; [Hinojosa, Belen] Complejo Hosp Univ Huelva, Municipio De Huelva, Spain; [Blanco-Aparicio, Marina] Complexo Hosp Univ, La Coruna, Spain; [Delgado, Julio] Hosp Univ Virgen Macarena, Seville, Spain; [Quirce, Santiago] Hosp La Paz Inst Hlth Res, Paseo De La Castellana, Spain; [Sabadell, Carles] Hosp Figueres, Figueres, Spain; [Cebollero, Pilar] Hosp Univ Virgen del Camino, Pamplona, Spain</t>
  </si>
  <si>
    <t>Martinez-Moragon, E (reprint author), Hosp Univ Doctor Peset, Avda Gaspar Aguilar 90, Valencia 46017, Spain.</t>
  </si>
  <si>
    <t>Pola-Bibian, B; Dominguez-Ortega, J; Vila-Nadal, G; Entrala, A; Gonzaalez-Cavero, L; Barranco, P; Cancelliere, N; Diaz-Almiron, M; Quirce, S</t>
  </si>
  <si>
    <t>Asthma Exacerbations in a Tertiary Hospital: Clinical Features, Triggers, and Risk Factors for Hospitalization</t>
  </si>
  <si>
    <t>JOURNAL OF INVESTIGATIONAL ALLERGOLOGY AND CLINICAL IMMUNOLOGY</t>
  </si>
  <si>
    <t>[Pola-Bibian, B.; Dominguez-Ortega, J.; Vila-Nadal, G.; Entrala, A.; Gonzalez-Cavero, L.; Barranco, P.; Quirce, S.] Hosp La Paz, Inst Hlth Res IdiPAZ, Dept Allergy, Madrid, Spain; [Cancelliere, N.] Hosp Univ La Paz, Dept Emergency Med, Madrid, Spain; [Diaz-Almiron, M.] Hosp Univ La Paz, Dept Biostat, Madrid, Spain; [Dominguez-Ortega, J.; Barranco, P.; Quirce, S.] CIBERES, CIBER Enfermedades Resp, Madrid, Spain</t>
  </si>
  <si>
    <t>Pola-Bibian, B (reprint author), Hosp Univ La Paz, Paseo Castellana 261, Madrid 28046, Spain.</t>
  </si>
  <si>
    <t>1018-9068</t>
  </si>
  <si>
    <t>Barranco, P; Phillips-Angles, E; Dominguez-Ortega, J; Quirce, S</t>
  </si>
  <si>
    <t>Dupilumab in the management of moderate-to-severe asthma: the data so far</t>
  </si>
  <si>
    <t>THERAPEUTICS AND CLINICAL RISK MANAGEMENT</t>
  </si>
  <si>
    <t>[Barranco, Pilar; Dominguez-Ortega, Javier; Quirce, Santiago] Hosp La Paz, Dept Allergy, Inst Hlth Res IdiPAZ, CIBER Enfermedades Resp CIBERES, P La Castellana 261, Madrid 28046, Spain; [Phillips-Angles, Elsa] Hosp La Paz, Dept Allergy, Inst Hlth Res IdiPAZ, Madrid, Spain</t>
  </si>
  <si>
    <t>Barranco, P (reprint author), Hosp La Paz, Dept Allergy, Inst Hlth Res IdiPAZ, CIBER Enfermedades Resp CIBERES, P La Castellana 261, Madrid 28046, Spain.</t>
  </si>
  <si>
    <t>1178-203X</t>
  </si>
  <si>
    <t>Dominguez-Ortega, J; Delgado, J; Blanco, C; Prieto, L; Arroabarren, E; Cimarra, M; Henriquez-Santana, A; Iglesias-Souto, J; Vega-Chicote, JM; Tabar, AL</t>
  </si>
  <si>
    <t>Specific allergen immunotherapy for the treatment of allergic asthma: a review of current evidence</t>
  </si>
  <si>
    <t>[Dominguez-Ortega, J.] Hosp Univ La Paz IdiPAZ, Inst Invest Sanitaria, CIBERES, Serv Alergol,CIBER Enfermedades Resp, Madrid, Spain; [Delgado, J.] Hosp Virgen Macarena, Unidad Gest Clin Alergol, Seville, Spain; [Blanco, C.] Hosp Univ La Princesa, Inst Invest Sanitaria Princesa IP, Serv Alergia, Madrid, Spain; [Prieto, L.] Secc Alergol, Valencia, Spain; [Prieto, L.] Univ Valencia, Valencia, Spain; [Arroabarren, E.; Tabar, A. L.] Complejo Hosp Navarra, Serv Alergol, Pamplona, Spain; [Cimarra, M.] Hosp Clin Univ San Carlos, Serv Alergol, Madrid, Spain; [Henriquez-Santana, A.] Hosp Univ Infanta Elena Valdemoro, Serv Alergol, Madrid, Spain; [Iglesias-Souto, J.] Hosp Sur, Serv Alergol, Tenerife, Spain; [Vega-Chicote, J. M.] Hosp Reg Univ Malaga, Unidad Gest Clin Alergol, Malaga, Spain; [Tabar, A. L.] RETIC Asma Reacc Adversas &amp; Alerg ARADYAL, Inst Invest Sanitaria Navarra IdiSNA, Pamplona, Spain</t>
  </si>
  <si>
    <t>Dominguez-Ortega, J (reprint author), Hosp Univ La Paz, Serv Alergol, Paseo Castellana 261, Madrid 28046, Spain.</t>
  </si>
  <si>
    <t>Gonzalez-Cavero, L; Dominguez-Ortega, J; Gonzalez-Munoz, M; Mayor-Ibarguren, A; Tomas, M; Fiandor, A; Quirce, S</t>
  </si>
  <si>
    <t>Delayed Allergic Reaction to Terbinafine With a Positive Lymphocyte Transformation Test</t>
  </si>
  <si>
    <t>[Gonzalez-Cavero, L.; Dominguez-Ortega, J.; Tomas, M.; Fiandor, A.; Quirce, S.] Hosp La Paz, Dept Allergy, Inst Hlth Res IdiPAZ, Madrid, Spain; [Gonzalez-Munoz, M.] Hosp La Paz, Dept Immunol, Madrid, Spain; [Dominguez-Ortega, J.; Quirce, S.] Ciberes, CIBER Enfermedades Resp, Madrid, Spain; [Mayor-Ibarguren, A.] Hosp La Paz, Dept Dermatol, Madrid, Spain</t>
  </si>
  <si>
    <t>Gonzaalez-Cavero, L (reprint author), Hosp Univ La Paz, Serv Alergia, Paseo Castellana 261, Madrid 28046, Spain.</t>
  </si>
  <si>
    <t>Martin-Munoz, MF; Diaz-Perales, A; Cannabal, J; Quirce, S</t>
  </si>
  <si>
    <t>Anaphylaxis to hidden potato allergens in a peach and egg allergic boy</t>
  </si>
  <si>
    <t>EUROPEAN ANNALS OF ALLERGY AND CLINICAL IMMUNOLOGY</t>
  </si>
  <si>
    <t>[Martin-Munoz, M. F.; Cannabal, J.; Quirce, S.] Hosp La Paz Inst Invest IdiPaz, Dept Allergy, Madrid, Spain; [Diaz-Perales, A.] UPM INIA, Ctr Plant Biotechnol &amp; Genom, Madrid, Spain</t>
  </si>
  <si>
    <t>Martin-Munoz, MF (reprint author), Hosp La Paz, Paseo Castellana 261, Madrid 28046, Spain.</t>
  </si>
  <si>
    <t>1764-1489</t>
  </si>
  <si>
    <t>Quirce, S; Delgado, J; Entrenas, LM; Grande, M; Llorente, C; Vina, AL; Moragon, EM; Mascaros, E; Molina, J; Olaguibel, JM; de Llano, LAP; Tordera, MP; Quintano, JA; Rodriguez, M; Roman-Rodriguez, M; Sastre, J; Trigueros, JA; Valero, AL; Zoni, AC; Plaza, V</t>
  </si>
  <si>
    <t>Quality Indicators of Asthma Care Derived From the Spanish Guidelines for Asthma Management (GEMA 4.0): A Multidisciplinary Team Report</t>
  </si>
  <si>
    <t>[Quirce, S.] Univ La Paz, Inst Invest Hosp, Serv Alergol, IdiPAZ, Madrid, Spain; [Delgado, J.] Hosp Virgen Macarena, Unidad Gest Clin Alergol, Seville, Spain; [Entrenas, L. M.] Hosp Univ Reina Sofia, Unidad Gest Clin Neumol, Cordoba, Spain; [Grande, M.; Llorente, C.] Hosp Gen Univ Gregorio Maranon, Serv Med Prevent &amp; Gest Calidad, SERMAS, Madrid, Spain; [Vina, Lopez A.] Hosp Univ Puerto Hierro, Serv Neumol, Madrid, Spain; [Martinez Moragon, E.] Hosp Univ Dr Peset, Serv Neumol, Valencia, Spain; [Mascaros, E.] Ctr Salud Fuente San Luis, Med Atenc Primaria, Valencia, Spain; [Mascaros, E.] Hosp Dr Peset, Dept Salud, Valencia, Spain; [Molina, J.] EAP Francia, Med Atenc Primaria, Madrid, Spain; [Olaguibel, J. M.] Complejo Hosp Navarra, Serv Alergol, Pamplona, Spain; [Perez de Llano, L. A.] Hosp Univ Lucus Agusti, Serv Neumol, Lugo, Spain; [Perpina Tordera, M.] Hosp Univ Politecn La Fe, Serv Neumol, Valencia, Spain; [Quintano, J. A.] Med Atenc Primaria, Cordoba, Spain; [Rodriguez, M.] Hosp Principe Asturias, Serv Alergol, Alcala De Henares, Madrid, Spain; [Roman-Rodriguez, M.] Inst Invest Palma Mallorca IdisPa, Ctr Salud Son Pisci, Med Atenc Primaria, Palma De Mallorca, Spain; [Sastre, J.] Inst Salud Carlos III, CIBER Enfermedades Resp, CIBERES, Fdn Jinenez Diaz,Serv Alergol, Madrid, Spain; [Sastre, J.] Univ Autonoma Madrid, Madrid, Spain; [Trigueros, J. A.] Ctr Salud Menasalbas, Med Atenc Primaria, Toledo, Spain; [Valero, A. L.] Hosp Clin Barcelona, Inst Invest Biomed August Pi &amp; Sunyer, IDIBAPS, Intitut Clin Resp,Serv Neumol, Barcelona, Spain; [Valero, A. L.] Ctr Invest Biomed Red Enfermedades Resp, CIBERES, Madrid, Spain; [Zoni, A. C.] Consejeria Salud Comunidad Madrid, Area Epidemiol Subdirecc Promoc &amp; Prevenc Salud, Madrid, Spain; [Plaza, V] Univ Autonoma Barcelona, Hosp Santa Creu St Pau, Inst Invest Biomed St Pau, Dept Med,Dept Med Resp, Barcelona, Spain</t>
  </si>
  <si>
    <t>Quirce, S (reprint author), Hosp Univ La Paz, Serv Alergol, Paseo Castellana 261, Madrid 28046, Spain.</t>
  </si>
  <si>
    <t>van Kampen, V; de Biay, F; Folletti, I; Kobierski, P; Moscato, G; Olivieri, M; Quirce, S; Sastre, J; Walusiak-Skorupa, J; Raulf, M</t>
  </si>
  <si>
    <t>Skin prick testing in the diagnosis of occupational type I allergies - a EAACI position paper</t>
  </si>
  <si>
    <t>ALLERGOLOGIE</t>
  </si>
  <si>
    <t>[van Kampen, V.; Raulf, M.] Ruhr Univ Bochum IPA, Inst Pravent &amp; Arbeitsmed Deutsch Gesetzlichen Un, Bochum, Germany; [de Biay, F.] Univ Hosp Strasbourg, Dept Chest Dis, Strasbourg, France; [Folletti, I.] Univ Perugia, I-06100 Perugia, Italy; [Kobierski, P.] AUVA Rehabil Klin Tobelbad, Tobelbad, Austria; [Moscato, G.] Fdn Salvatore Maugeri, Sci Inst Pavia, Allergy &amp; Immunol Unit, Inst Res &amp; Care, Genoa, Italy; [Olivieri, M.] Univ Hosp Verona, Unit Occupat Med, Verona, Italy; [Quirce, S.] Hosp La Paz IdiPAZ, Dept Allergy, Madrid, Spain; [Quirce, S.; Sastre, J.] CIBER Resp Dis CIBERES, Madrid, Spain; [Sastre, J.] Fdn Jimenez Diaz, Dept Allergy, Madrid, Spain; [Walusiak-Skorupa, J.] Nofer Inst Occupat Med, Lodz, Poland</t>
  </si>
  <si>
    <t>Raulf, M (reprint author), Inst Ruhr Univ Bochum IPA, Inst Pravent &amp; Arbeitsmed Deutsch Gesetzlichen Un, Burkle de la Camp Pl 1, D-44789 Bochum, Germany.</t>
  </si>
  <si>
    <t>0344-5062</t>
  </si>
  <si>
    <t>Martinez-Moragon, E; Entrenas, LM; Plaza, V; Quirce, S</t>
  </si>
  <si>
    <t>Attitudes and barriers uncontrolled asthma in Spain. Abanico study</t>
  </si>
  <si>
    <t>[Martinez-Moragon, E.] Hosp Univ Dr Peset, Serv Neumol, Valencia, Spain; [Entrenas, L. M.] Hosp Reina Sofia, Serv Neumol, Cordoba, Spain; [Plaza, V.] Hosp Univ Santa Creu &amp; St Pablo, Serv Neumol, Barcelona, Spain; [Quirce, S.] Hosp La Paz Hlth Res Inst IdiPAZ, Serv Alergol, Madrid, Spain</t>
  </si>
  <si>
    <t>Martinez-Moragon, E (reprint author), Hosp Univ Dr Peset, Serv Neumol, Valencia, Spain.</t>
  </si>
  <si>
    <t>1578-1860</t>
  </si>
  <si>
    <t>Sensitivity and specificity of the lymphocyte transformation test in drug reaction with eosinophilia and systemic symptoms causality assessment.</t>
  </si>
  <si>
    <t>Cabanas, Rosario; Calderon, Oscar; Ramirez, Elena; Fiandor, Ana; Caballero, Teresa; Heredia, Rocio; Herranz, Pedro; Madero, Rosario; Quirce, Santiago; Bellon, Teresa</t>
  </si>
  <si>
    <t>Clinical and experimental allergy : journal of the British Society for Allergy and Clinical Immunology</t>
  </si>
  <si>
    <t>2017 Dec 19 (Epub 2017 Dec 19)</t>
  </si>
  <si>
    <t>Department of Allergy, La Paz University Hospital Health Research Institute (IdiPAZ), Madrid, Spain.</t>
  </si>
  <si>
    <t>1365-2222</t>
  </si>
  <si>
    <t>Biologics in the treatment of severe asthma.</t>
  </si>
  <si>
    <t>Quirce, S; Phillips-Angles, E; Dominguez-Ortega, J; Barranco, P</t>
  </si>
  <si>
    <t>Allergologia et immunopathologia</t>
  </si>
  <si>
    <t>45 Suppl 1</t>
  </si>
  <si>
    <t>45-49</t>
  </si>
  <si>
    <t>2017 Dec (Epub 2017 Nov 03)</t>
  </si>
  <si>
    <t>Department of Allergy, Hospital La Paz Institute for Health Research (IdiPAZ), Madrid, Spain; CIBER de Enfermedades Respiratorias, CIBERES, Spain. Electronic address: santiago.quirce@salud.madrid.org.</t>
  </si>
  <si>
    <t>Polterauer, S; Schwameis, R; Grimm, C; Macuks, R; Iacoponi, S; Zalewski, K; Zapardiel, I</t>
  </si>
  <si>
    <t>Prognostic value of lymph node ratio and number of positive inguinal nodes in patients with vulvar cancer</t>
  </si>
  <si>
    <t>GYNECOLOGIC ONCOLOGY</t>
  </si>
  <si>
    <t>[Polterauer, Stephan; Schwameis, Richard; Grimm, Christoph] Med Univ Vienna, Dept Gen Gynaecol &amp; Gynaecol Oncol, Gynecol Canc Unit, Ctr Comprehens Canc, A-1090 Vienna, Austria; [Polterauer, Stephan] Karl Landsteiner Inst Gen Gynecol &amp; Expt Gynecol, A-1090 Vienna, Austria; [Macuks, Ronalds] Eastern Clin Univ Hosp, Latvian Oncol Ctr Riga, Riga, Latvia; [Iacoponi, Sara; Zapardiel, Ignacio] La Paz Univ Hosp IdiPAZ, Gynecol Oncol Unit, Madrid, Spain; [Zalewski, Kamil] Holycross Canc Ctr, Dept Gynecol Oncol, Kielce, Poland; [Zalewski, Kamil] Maria Sklodowska Curie Mem Canc Ctr, Dept Mol &amp; Translat Oncol, Warsaw, Poland; [Zalewski, Kamil] Inst Oncol, Warsaw, Poland</t>
  </si>
  <si>
    <t>Polterauer, S (reprint author), Med Univ Vienna, Dept Obstet &amp; Gynecol, Wahringer Gurtel 18-20, A-1090 Vienna, Austria.</t>
  </si>
  <si>
    <t>0090-8258</t>
  </si>
  <si>
    <t>Di Martino, G; Crivellaro, C; De Ponti, E; Bussi, B; Papadia, A; Zapardiel, I; Vizza, E; Elisei, F; Diestro, MD; Locatelli, L; Gasparri, ML; Di Lorenzo, P; Mueller, M; Buda, A</t>
  </si>
  <si>
    <t>Indocyanine Green versus Radiotracer with or without Blue Dye for Sentinel Lymph Node Mapping in Stage &gt;IB1 Cervical Cancer (&gt;2 cm)</t>
  </si>
  <si>
    <t>JOURNAL OF MINIMALLY INVASIVE GYNECOLOGY</t>
  </si>
  <si>
    <t>[Di Martino, Giampaolo; Bussi, Beatrice; Locatelli, Luca; Di Lorenzo, Paolo; Buda, Alessandro] Univ Milano Bicocca, Gynecol Oncol Unit, Dept Obstet &amp; Gynecol, ASST Monza,San Gerardo Hosp, Monza, Italy; [Crivellaro, Cinzia; Elisei, Federica] Univ Milano Bicocca, Tecnomed Fdn, Monza, Italy; [De Ponti, Elena] San Gerardo Hosp, ASST Monza, Dept Med Phys, Monza, Italy; [Papadia, Andrea; Gasparri, Maria Luisa; Mueller, Michael] Univ Bern, Dept Obstet &amp; Gynecol, Bern, Switzerland; [Zapardiel, Ignacio; Diestro, Maria Dolores] La Paz Univ Hosp IdiPAZ, Gynecol Oncol Unit, Madrid, Spain; [Vizza, Enrico] Natl Canc Inst, Gynecol Oncol Unit Regina Elena, Dept Oncol Surg, Rome, Italy</t>
  </si>
  <si>
    <t>Buda, A (reprint author), Univ Milano Bicocca, Unit Gynecol Oncol Surg, Dept Obstet &amp; Gynecol, San Gerardo Hosp, Monza, Italy.</t>
  </si>
  <si>
    <t>1553-4650</t>
  </si>
  <si>
    <t>Minig, L; Heitz, F; Cibula, D; Bakkum-Gamez, JN; Germanova, A; Dowdy, SC; Kalogera, E; Zapardiel, I; Lindemann, K; Harter, P; Scambia, G; Petrillo, M; Zorrero, C; Zanagnolo, V; Rebollo, JMC; du Bois, A; Fotopoulou, C</t>
  </si>
  <si>
    <t>Patterns of Lymph Node Metastases in Apparent Stage I Low-Grade Epithelial Ovarian Cancer: A Multicenter Study</t>
  </si>
  <si>
    <t>ANNALS OF SURGICAL ONCOLOGY</t>
  </si>
  <si>
    <t>[Minig, Lucas; Zorrero, Cristina] Inst Valenciano Oncol, Dept Gynecol, Valencia, Spain; [Heitz, Florian; Harter, Philipp; du Bois, Andreas] Kliniken Essen Mitte, Dept Gynecol &amp; Gynecol Oncol, Essen, Germany; [Cibula, David; Germanova, Anna] Charles Univ Prague, Fac Med 1, Gynecol Oncol Ctr, Dept Obstet &amp; Gynecol, Prague, Czech Republic; [Cibula, David; Germanova, Anna] Charles Univ Prague, Gen Univ Hosp, Prague, Czech Republic; [Bakkum-Gamez, Jamie N.; Dowdy, Sean C.; Kalogera, Eleftheria] Mayo Clin, Div Gynecol Surg, Rochester, MN USA; [Zapardiel, Ignacio] La Paz Univ Hosp IdiPAZ, Gynecol Oncol Unit, Madrid, Spain; [Lindemann, Kristina] Oslo Univ Hosp, Norwegian Radium Hosp, Dept Gynecol Oncol, Oslo, Norway; [Lindemann, Kristina] Univ Oslo, Inst Clin Med, Fac Med, Oslo, Norway; [Scambia, Giovanni; Petrillo, Marco] Univ Cattolica Sacro Cuore, Dept Womens &amp; Childrens Hlth, Rome, Italy; [Zanagnolo, Vanna] European Inst Oncol, Dept Gynecol, Milan, Italy; [Cardenas Rebollo, Jose Miguel] CEU San Pablo Univ, Dept Appl Math &amp; Stat, Madrid, Spain; [Fotopoulou, Christina] Imperial Coll London, Dept Gynaecol, London, England</t>
  </si>
  <si>
    <t>Minig, L (reprint author), Inst Valenciano Oncol, Dept Gynecol, Valencia, Spain.</t>
  </si>
  <si>
    <t>1068-9265</t>
  </si>
  <si>
    <t>Zapardiel, I; Blancafort, C; Cibula, D; Jaunarena, I; Gorostidi, M; Gil-Moreno, A; De Santiago, J</t>
  </si>
  <si>
    <t>Utility and Actual Use of European and Spanish Guidelines on the Management of Endometrial Cancer Among Gynecologic Oncologists in Spain</t>
  </si>
  <si>
    <t>INTERNATIONAL JOURNAL OF GYNECOLOGICAL CANCER</t>
  </si>
  <si>
    <t>[Zapardiel, Ignacio] La Paz Univ Hosp, IdiPAZ, Gynecol Oncol Unit, Paseo Castellana 261, Madrid 28046, Spain; [Blancafort, Claudia] Dexeus Univ Inst, Dept Gynecol, Barcelona, Spain; [Cibula, David] Charles Univ Prague, Gynecol Oncol Ctr, Dept Gynecol &amp; Obstet, Fac Med 1, Prague, Czech Republic; [Cibula, David] Charles Univ Prague, Gen Univ Hosp, Prague, Czech Republic; [Jaunarena, Ibon; Gorostidi, Mikel] Hosp Univ Donostia, Gynecol Oncol Unit, San Sebastian, Spain; [Gil-Moreno, Antonio] Univ Autonoma Barcelona, Hosp Maternoinfantil Vall dHebron, Dept Obstet &amp; Gynecol, Unit Gynecol Oncol, Barcelona, Spain; [De Santiago, Javier] MD Anderson Canc Ctr, Dept Gynecol, Madrid, Spain</t>
  </si>
  <si>
    <t>Zapardiel, I (reprint author), La Paz Univ Hosp, IdiPAZ, Gynecol Oncol Unit, Paseo Castellana 261, Madrid 28046, Spain.</t>
  </si>
  <si>
    <t>1048-891X</t>
  </si>
  <si>
    <t>Zapardiel, I; Gorostidi, M; Ravaggi, A; Allende, MT; Silveira, M; Macuks, R</t>
  </si>
  <si>
    <t>Utility of human epididymis protein 4 serum marker for the detection of adnexal malignancy: a multicentric prospective study</t>
  </si>
  <si>
    <t>EUROPEAN JOURNAL OF CANCER PREVENTION</t>
  </si>
  <si>
    <t>[Zapardiel, Ignacio] La Paz Univ Hosp, Gynecol Oncol Unit, Paseo Castellana 261, Madrid 28046, Spain; [Gorostidi, Mikel] Hosp Univ Donostia, Gynecol Oncol Unit, Donostia San Sebastian, Spain; [Allende, Maria T.] Asturias Cent Univ Hosp, Tumoral Markers Unit, Oviedo, Spain; [Ravaggi, Antonella] Univ Brescia, Angelo Novicelli Inst Mol Med, Gynecol Oncol Unit, Brescia, Italy; [Silveira, Margarida] Portuguese Inst Oncol Lisbon, Clin Pathol Dept, Lisbon, Portugal; [Macuks, Ronalds] A Kirhensteins Inst Microbiol &amp; Virol, Riga, Latvia</t>
  </si>
  <si>
    <t>Zapardiel, I (reprint author), La Paz Univ Hosp, Gynecol Oncol Unit, Paseo Castellana 261, Madrid 28046, Spain.</t>
  </si>
  <si>
    <t>0959-8278</t>
  </si>
  <si>
    <t>Carrasco, AL; Gutierrez, AH; Gutierrez, PAH; Gonzalez, RR; Martin, JLM; Zapardiel, I; Garcia, JD</t>
  </si>
  <si>
    <t>Ileocecal endometriosis: diagnosis and management</t>
  </si>
  <si>
    <t>TAIWANESE JOURNAL OF OBSTETRICS &amp; GYNECOLOGY</t>
  </si>
  <si>
    <t>[Lopez Carrasco, Ana; Hernandez Gutierrez, Alicia; Rodriguez Gonzalez, Roberto; Zapardiel, Ignacio; de Santiago Garcia, Javier] La Paz Univ Hosp, Dept Gynecol, Madrid, Spain; [Hidalgo Gutierrez, Paula A.] La Paz Univ Hosp, Dept Radiol, Madrid, Spain; [Marijuan Martin, Jose L.] La Paz Univ Hosp, Dept Gen Surg, Madrid, Spain</t>
  </si>
  <si>
    <t>Carrasco, AL (reprint author), La Paz Univ Hosp, Dept Obstet &amp; Gynecol, Paseo Castellana 261, Madrid 28046, Spain.</t>
  </si>
  <si>
    <t>1028-4559</t>
  </si>
  <si>
    <t>Lara-Dominguez, MD; Lopez-Jimenez, A; Grabowski, JP; Arjona-Berral, JE; Zapardiel, I</t>
  </si>
  <si>
    <t>Prospective observational study comparing traditional laparoscopy and three-dimensional laparoscopy in gynecologic surgery</t>
  </si>
  <si>
    <t>INTERNATIONAL JOURNAL OF GYNECOLOGY &amp; OBSTETRICS</t>
  </si>
  <si>
    <t>[Lara-Dominguez, Maria D.; Lopez-Jimenez, Araceli; Arjona-Berral, Jose E.] Hosp Reina Sofia, Gynecol Dept, Cordoba, Spain; [Grabowski, Jacek P.] Charite Univ Med Berlin, Dept Gynecol, European Competence Ctr Ovarian Canc, Berlin, Germany; [Zapardiel, Ignacio] La Paz Univ Hosp, Gynecol Oncol Unit, IdiPAZ, Madrid, Spain</t>
  </si>
  <si>
    <t>Zapardiel, I (reprint author), La Paz Univ Hosp, Gynecol Oncol Unit, IdiPAZ, Madrid, Spain.</t>
  </si>
  <si>
    <t>0020-7292</t>
  </si>
  <si>
    <t>Zalewski, K; Lindemann, K; Halaska, MJ; Zapardiel, I; Laky, R; Chereau, E; Lindquist, D; Polterauer, S; Sukhin, V; Dursun, P</t>
  </si>
  <si>
    <t>A Call for New Communication Channels for Gynecological Oncology Trainees: A Survey on Social Media Use and Educational Needs by the European Network of Young Gynecological Oncologists</t>
  </si>
  <si>
    <t>[Zalewski, Kamil] Med Univ Warsaw, Fac Med 2, Dept Obstet Gynaecol &amp; Oncol, Warsaw, Poland; [Zalewski, Kamil] Holycross Canc Ctr, Dept Gynaecol Oncol, Artwinskiego 3, PL-25734 Kielce, Poland; [Lindemann, Kristina] Oslo Univ Hosp, Norwegian Radium Hosp, Oslo, Norway; [Lindemann, Kristina] Univ Sydney, NHMRC Clin Trials Ctr, Sydney, NSW, Australia; [Lindemann, Kristina] Westmead Univ Hosp, Crown Princess Mary Canc Ctr, Dept Med Oncol, Sydney, NSW, Australia; [Halaska, Michael J.] Charles Univ Prague, Med Fed 3, Dept Obstet &amp; Gynaecol, Prague, Czech Republic; [Halaska, Michael J.] Fac Hosp Kralovske Vinohrady, Prague, Czech Republic; [Zapardiel, Ignacio] La Paz Univ Hosp, IdiPAZ, Gynecol Oncol Unit, Madrid, Spain; [Laky, Rene] Med Univ Graz, Div Gynecol, Graz, Austria; [Chereau, Elisabeth] Inst Paoli Calmettes, Marseille, France; [Lindquist, David] Umea Univ, Dept Radiat Sci, Umea, Sweden; [Polterauer, Stephan] Med Univ Vienna, Dept Gen Gynecol &amp; Gynecol Oncol, Vienna, Austria; [Sukhin, Vladislav; Dursun, Polat] NAMS Ukraine, Grigoriev Inst Med Radiol, Dept Gynecol Oncol, Kharkov, Ukraine; [Sukhin, Vladislav; Dursun, Polat] Baskent Univ, Div Gynecol Oncol, Dept Obstet &amp; Gynecol, Sch Med, Ankara, Turkey</t>
  </si>
  <si>
    <t>Zalewski, K (reprint author), Holycross Canc Ctr, Dept Gynaecol Oncol, Artwinskiego 3, PL-25734 Kielce, Poland.</t>
  </si>
  <si>
    <t>Papadia, A; Zapardiel, I; Bussi, B; Ghezzi, F; Ceccaroni, M; De Ponti, E; Elisei, F; Imboden, S; de la Noval, BD; Gasparri, ML; Di Martino, G; De Santiago, J; Mueller, M; Vecchione, F; Dell'Orto, F; Buda, A</t>
  </si>
  <si>
    <t>Sentinel lymph node mapping in patients with stage I endometrial carcinoma: a focus on bilateral mapping identification by comparing radiotracer Tc99(m) with blue dye versus indocyanine green fluorescent dye</t>
  </si>
  <si>
    <t>JOURNAL OF CANCER RESEARCH AND CLINICAL ONCOLOGY</t>
  </si>
  <si>
    <t>[Papadia, Andrea; Imboden, Sara; Gasparri, Maria Luisa; Mueller, Michael] Univ Bern, Dept Obstet &amp; Gynecol, Bern, Switzerland; [Zapardiel, Ignacio; Diaz de la Noval, Begona; De Santiago, Javier] La Paz Univ Hosp IdiPAZ, Gynaecol Oncol Unit, Madrid, Spain; [Bussi, Beatrice; Di Martino, Giampaolo; Vecchione, Francesca; Dell'Orto, Federica; Buda, Alessandro] Univ Milano Bicocca, Unit Gynecol Oncol Surg, Dept Obstet &amp; Gynecol, San Gerardo Hosp, Monza, Italy; [Ghezzi, Fabio] Univ Insubria, Dept Obstet &amp; Gynecol, Del Ponte Hosp, Varese, Italy; [Ceccaroni, Marcello] Sacred Heart Hosp, Dept Obstet &amp; Gynecol Gynecol Oncol &amp; Minimally, Invas Pelv Surg Int Sch Surg Anat, Verona, Italy; [De Ponti, Elena] San Gerardo Hosp, Dept Med Phys, Monza, Italy; [Elisei, Federica] San Gerardo Hosp, Dept Nucl Med, Monza, Italy</t>
  </si>
  <si>
    <t>0171-5216</t>
  </si>
  <si>
    <t>Gan, C; Bossart, M; Piek, J; Halaska, M; Haidopoulos, D; Zapardiel, I; Grabowski, JP; Kesic, V; Kimmig, R; Cibula, D; Lambaudie, E; Verheijen, R; Manchanda, R</t>
  </si>
  <si>
    <t>Robotic and Advanced Laparoscopic Surgical Training in European Gynecological Oncology Trainees</t>
  </si>
  <si>
    <t>[Gan, Carmen; Manchanda, Ranjit] Royal London Hosp, Dept Gynaecol Oncol, London, England; [Bossart, Michaela] Univ Freiburg, Dept Obstet &amp; Gynecol, Freiburg, Germany; [Piek, Jurgen] Catharina Hosp, Comprehens Canc Ctr South Locat, Eindhoven, Netherlands; [Halaska, Michael] Charles Univ Prague, Fac Med 2, Prague, Czech Republic; [Haidopoulos, Dimitrios] Alexandra Hosp, Dept Obstet &amp; Gynecol 1, Oncol Unit, Athens, Greece; [Zapardiel, Ignacio] La Paz Univ Hosp, Gynaecol Oncol Unit, Madrid, Spain; [Grabowski, Jacek P.] Charite, Dept Gynecol, European Competence Ctr Ovarian Canc, Berlin, Germany; [Kesic, Vesna] Univ Belgrade, Fac Med, Dept Obstet &amp; Gynecol, Clin Ctr Serbia, Belgrade, Serbia; [Kimmig, Rainer] Univ Duisburg Essen, Clin Obstet &amp; Gynecol, Fac Med, Duisburg, Germany; [Cibula, David] Charles Univ Hosp, Oncogynecol Ctr, Prague, Czech Republic; [Lambaudie, Eric] Paoli Calmettes Inst, Marseille, France; [Verheijen, Rene] Univ Med Ctr Utrecht, Div Surg &amp; Oncol Gynaecol, Utrecht, Netherlands; [Manchanda, Ranjit] Queen Mary Univ London, Barts Canc Inst, London, England; [Manchanda, Ranjit] UCL, Dept Womens Canc, EGA Inst Womens Hlth, London, England</t>
  </si>
  <si>
    <t>Manchanda, R (reprint author), Royal London Hosp, Dept Gynaecol Oncol Bartshlth, 10th Floor, London E1 1BB, England.</t>
  </si>
  <si>
    <t>Iacoponi, S; Zapardiel, I</t>
  </si>
  <si>
    <t>European Nationality Influence in the Management of Squamous Cell Vulvar Cancer</t>
  </si>
  <si>
    <t>GYNECOLOGIC AND OBSTETRIC INVESTIGATION</t>
  </si>
  <si>
    <t>[Iacoponi, Sara; Zapardiel, Ignacio] La Paz Univ Hosp, Gynecol Oncol Unit, IdiPAZ, Paseo Castellana 261, ES-28046 Madrid, Spain</t>
  </si>
  <si>
    <t>Zapardiel, I (reprint author), La Paz Univ Hosp, Gynecol Oncol Unit, IdiPAZ, Paseo Castellana 261, ES-28046 Madrid, Spain.</t>
  </si>
  <si>
    <t>0378-7346</t>
  </si>
  <si>
    <t>1423-002X</t>
  </si>
  <si>
    <t>Alvarez-Lopez, C; De Santiago, J; Pinera, A; Rodriguez, R; Herrero, B; Herrera, M; Pillado, J; Zapardiel, I</t>
  </si>
  <si>
    <t>Utility of Three-Dimensional Ultrasonography to Assess the Position of Essure Tubal Occlusion Device and Its Complications</t>
  </si>
  <si>
    <t>[Alvarez-Lopez, Covadonga; De Santiago, Javier; Pinera, Antonio; Rodriguez, Roberto; Herrero, Beatriz; Herrera, Maria; Pillado, Jaime; Zapardiel, Ignacio] La Paz Univ Hosp IdiPAZ, Dept Gynecol, Madrid, Spain</t>
  </si>
  <si>
    <t>Zapardiel, I (reprint author), La Paz Univ Hosp, Dept Gynecol, Paseo Castellana 261, ES-28046 Madrid, Spain.</t>
  </si>
  <si>
    <t>Leal, MA; Pinera, A; De Santiago, J; Zapardiel, I</t>
  </si>
  <si>
    <t>Novel Technique for Contained Power Morcellation through Umbilicus with Insufflated Bag</t>
  </si>
  <si>
    <t>[Leal, Maria A.; Pinera, Antonio; De Santiago, Javier; Zapardiel, Ignacio] La Paz Univ Hosp, Gynecol Oncol Unit, Paseo Castellana 261, ES-28046 Madrid, Spain</t>
  </si>
  <si>
    <t>Zapardiel, I (reprint author), La Paz Univ Hosp, Gynecol Oncol Unit, Paseo Castellana 261, ES-28046 Madrid, Spain.</t>
  </si>
  <si>
    <t>Halaska, MJ; Haidopoulos, D; Guyon, F; Morice, P; Zapardiel, I; Kesic, V</t>
  </si>
  <si>
    <t>European Society of Gynecological Oncology Statement on Fibroid and Uterine Morcellation</t>
  </si>
  <si>
    <t>[Halaska, Michael J.] Charles Univ Prague, Fac Med 3, Dept Obstet &amp; Gynaecol, Srobarova 1150-50, Prague 10034 10, Czech Republic; [Halaska, Michael J.] Fac Hosp Kralovske Vinohrady, Srobarova 1150-50, Prague 10034 10, Czech Republic; [Haidopoulos, Dimitrios] Alexandra Hosp, Dept Obstet &amp; Gynecol 1, Athens, Greece; [Guyon, Frederic] Inst Bergonie, Chirurg Gynecol, Bordeaux, France; [Morice, Philippe] Inst Gustave Roussy, Dept Surg, Villejuif, France; [Zapardiel, Ignacio] La Paz Univ Hosp, Gynecol Oncol Unit, Madrid, Spain; [Kesic, Vesna] Clin Ctr Serbia, Inst Obstet &amp; Gynecol, Belgrade, Serbia</t>
  </si>
  <si>
    <t>Halaska, MJ (reprint author), Charles Univ Prague, Fac Med 3, Dept Obstet &amp; Gynaecol, Srobarova 1150-50, Prague 10034 10, Czech Republic.; Halaska, MJ (reprint author), Fac Hosp Kralovske Vinohrady, Srobarova 1150-50, Prague 10034 10, Czech Republic.</t>
  </si>
  <si>
    <t>Protocol for the BRECAR study: a prospective cohort follow-up on the impact of breast reconstruction timing on health-related quality of life in women with breast cancer.</t>
  </si>
  <si>
    <t>Herrera de la Muela, Maria; Garcia Lopez, Enrique; Frias Aldeguer, Laura; Gomez-Campelo, Paloma</t>
  </si>
  <si>
    <t>BMJ open</t>
  </si>
  <si>
    <t>e018108</t>
  </si>
  <si>
    <t>2017 Dec 19</t>
  </si>
  <si>
    <t>Breast Pathology Unit, Department of Gynecology, Hospital Universitario La Paz, Madrid, Spain.</t>
  </si>
  <si>
    <t>Increasing survival of metastatic breast cancer through locoregional surgery.</t>
  </si>
  <si>
    <t>Diaz de la Noval, Begona; Frias Aldeguer, Laura; Leal Garcia, Maria A; Garcia Lopez, Enrique; Diaz Almiron, Mariana; Herrera de la Muela, Maria</t>
  </si>
  <si>
    <t>Minerva ginecologica</t>
  </si>
  <si>
    <t>2017 Oct 09 (Epub 2017 Oct 09)</t>
  </si>
  <si>
    <t>European Society of Gynaecology Oncology (ESGO) Fellow, Gynecology Oncology Unit, Department of Gynecology and Obstetrics, La Paz University Hospital-Idi PAZ, Madrid, Spain - begodelanoval@gmail.com.</t>
  </si>
  <si>
    <t>1827-1650</t>
  </si>
  <si>
    <t>Erce, JAG; Morales, MJL</t>
  </si>
  <si>
    <t>Patient blood management in the enhanced recovery program after abdominal surgery</t>
  </si>
  <si>
    <t>CIRUGIA ESPANOLA</t>
  </si>
  <si>
    <t>[Garcia Erce, Jose Antonio] Banco Sangre &amp; Tejidos Navarra, Navarra, Spain; [Garcia Erce, Jose Antonio] IACS, Jaca, Huesca, Spain; [Garcia Erce, Jose Antonio] IdiPAZ49, Jaca, Huesca, Spain; [Laso Morales, Maria Jesus] Corp Sanitaria Parc Tauli, Serv Anestesiol Reanimac &amp; Terapeut Dolor, Barcelona, Spain</t>
  </si>
  <si>
    <t>Erce, JAG (reprint author), Banco Sangre &amp; Tejidos Navarra, Navarra, Spain.; Erce, JAG (reprint author), IACS, Jaca, Huesca, Spain.; Erce, JAG (reprint author), IdiPAZ49, Jaca, Huesca, Spain.</t>
  </si>
  <si>
    <t>0009-739X</t>
  </si>
  <si>
    <t>Erce, JAG; Diaz, MQ</t>
  </si>
  <si>
    <t>Acute respiratory distress secondary to blood transfusion</t>
  </si>
  <si>
    <t>[Garcia Erce, J. A.] Banco Sangre &amp; Tejidos Navarra, Pamplona, Spain; [Garcia Erce, J. A.] IACS, IdiPAZ49, Zaragoza, Spain; [Garcia Erce, J. A.] Grp Trabajo SETS Hemoterapia Basada Sentido Comun, Zaragoza, Spain; [Quintana Diaz, M.] Univ Autonoma Madrid, Dept Med, Madrid, Spain; [Quintana Diaz, M.] Hosp Univ La Paz, IdiPAZ, Serv Med Intens, Madrid, Spain; [Quintana Diaz, M.] SEMICYUC, Grp Trabajo Hemoderivados, Madrid, Spain</t>
  </si>
  <si>
    <t>Erce, JAG (reprint author), Banco Sangre &amp; Tejidos Navarra, Pamplona, Spain.; Erce, JAG (reprint author), IACS, IdiPAZ49, Zaragoza, Spain.; Erce, JAG (reprint author), Grp Trabajo SETS Hemoterapia Basada Sentido Comun, Zaragoza, Spain.</t>
  </si>
  <si>
    <t>Munoz, M; Laso-Morales, MJ; Gomez-Ramirez, S; Cadellas, M; Nunez-Matas, MJ; Garcia-Erce, JA</t>
  </si>
  <si>
    <t>Pre-operative haemoglobin levels and iron status in a large multicentre cohort of patients undergoing major elective surgery</t>
  </si>
  <si>
    <t>ANAESTHESIA</t>
  </si>
  <si>
    <t>[Munoz, M.] Sch Med, Perioperat Transfus Med, Malaga, Spain; [Laso-Morales, M. J.] Corp Sanitaria Parc Tauli, Anesthesiol, Sabadell, Spain; [Gomez-Ramirez, S.] Univ Hosp Virgen de la Victoria, Internal Med, Malaga, Spain; [Cadellas, M.] Univ Hosp Mar Esperanca, Cardiol, Barcelona, Spain; [Nunez-Matas, M. J.] Reg Univ Hosp, Obstet &amp; Gynaecol, Malaga, Spain; [Garcia-Erce, J. A.] Blood &amp; Tissue Bank Navarra, Pamplona, Spain</t>
  </si>
  <si>
    <t>Munoz, M (reprint author), Sch Med, Perioperat Transfus Med, Malaga, Spain.</t>
  </si>
  <si>
    <t>0003-2409</t>
  </si>
  <si>
    <t>Jubilar, MM; Erce, JAG; Calle, NM; Paramo, JA; Figueroa, R; Villar, S; Quintana, M</t>
  </si>
  <si>
    <t>SAFETY AND EFFICACY OF A PROTHROMBIN COMPLEX CONCENTRATE IN VKA REVERSAL AND OFF-LABEL INDICATIONS</t>
  </si>
  <si>
    <t>[Marcos Jubilar, M.; Martinez Calle, N.; Paramo, J. A.; Figueroa, R.; Villar, S.] Clin Univ Navarra, Hematol &amp; Hemotherapy, Pamplona, Spain; [Garcia Erce, J. A.] Complejo Hosp Navarra, Hematol &amp; Hemotherapy, Pamplona, Spain; [Quintana, M.] Hosp Univ La Paz, Intens Med, Madrid, Spain</t>
  </si>
  <si>
    <t>Lagerstedt, L; Egea-Guerrero, JJ; Bustamante, A; Montaner, J; Rodriguez-Rodriguez, A; El Rahal, A; Turck, N; Quintana, M; Garcia-Armengol, R; Prica, CM; Andereggen, E; Rinaldi, L; Sarrafzadeh, A; Schaller, K; Sanchez, JC</t>
  </si>
  <si>
    <t>H-FABP: A new biomarker to differentiate between CT-positive and CT-negative patients with mild traumatic brain injury</t>
  </si>
  <si>
    <t>[Lagerstedt, Linnea; Turck, Natacha; Sanchez, Jean-Charles] Univ Geneva, Dept Human Prot Sci, Fac Med, Geneva, Switzerland; [Jose Egea-Guerrero, Juan; Rodriguez-Rodriguez, Ana] Virgen del Rocio Univ Hosp, NeuroCrit Care Unit, Seville, Spain; [Bustamante, Alejandro; Montaner, Joan] Univ Autonoma Barcelona, VHIR, Neurovasc Res Lab, Barcelona, Spain; [El Rahal, Amir; Schaller, Karl] Geneva Univ Hosp, Div Neurosurg, Dept Clin Neurosci, Geneva Neurosci Ctr, Geneva, Switzerland; [Quintana, Manuel] Univ Autonoma Madrid, Intens Med Unit, Hosp Univ La Paz, IdiPAZ,Dept Med, Madrid, Spain; [Garcia-Armengol, Roser] Hosp Badalona Germans Trias &amp; Pujol, Dept Neurosurg, Neurosci Unit, Badalona, Spain; [Melinda Prica, Carmen] Hosp Tortosa Verge Cinta, Emergency Dept, Tortosa, Spain; [Andereggen, Elisabeth; Rinaldi, Lara] Geneva Univ Hosp, Emergency Ctr, Geneva, Switzerland; [Andereggen, Elisabeth] Geneva Univ Hosp, Dept Surg, Geneva, Switzerland; [Sarrafzadeh, Asita] Univ Hosp Heidelberg, Dept Neurosurg, Heidelberg, Germany</t>
  </si>
  <si>
    <t>Sanchez, JC (reprint author), Univ Geneva, Dept Human Prot Sci, Fac Med, Geneva, Switzerland.</t>
  </si>
  <si>
    <t>e0175572</t>
  </si>
  <si>
    <t>Parra-Salinas, I; Gonzalez-Rodriguez, VP; Pina, JAG; Lozano, JJG; Garcia-Erce, JA</t>
  </si>
  <si>
    <t>Benefit in long-term response and mortality of treatment with intravenous immunoglobulin prior to plasmapheresis in peripheral polyneuropathies</t>
  </si>
  <si>
    <t>TRANSFUSION CLINIQUE ET BIOLOGIQUE</t>
  </si>
  <si>
    <t>[Parra-Salinas, I.; Gonzalez-Rodriguez, V. P.; Gracia Pina, J. A.; Gimeno Lozano, J. J.] Miguel Servet Univ Hosp, Dept Hematol &amp; Haemotherapy, Paseo Isabel la Catolica 1-3, Zaragoza 50009, Spain; [Garcia-Erce, J. A.] San Jorge Hosp, Dept Haematol &amp; Haemotherapy, Av Martinez de Velasco 36, Huesca 22004, Spain</t>
  </si>
  <si>
    <t>Parra-Salinas, I (reprint author), Miguel Servet Univ Hosp, Dept Hematol &amp; Haemotherapy, Paseo Isabel la Catolica 1-3, Zaragoza 50009, Spain.</t>
  </si>
  <si>
    <t>1246-7820</t>
  </si>
  <si>
    <t>Tong, HY; Medrano, N; Borobia, AM; Ruiz, JA; Martinez, AM; Martin, J; Quintana, M; Garcia, S; Carcas, AJ; Ramirez, E</t>
  </si>
  <si>
    <t>Hepatotoxicity induced by acute and chronic paracetamol overdose in children: Where do we stand?</t>
  </si>
  <si>
    <t>WORLD JOURNAL OF PEDIATRICS</t>
  </si>
  <si>
    <t>[Tong, Hoi Yan; Medrano, Nicolas; Borobia, Alberto Manuel; Carcas, Antonio Jose; Ramirez, Elena] Univ Autonoma Madrid, Sch Med, IdiPAZ, Dept Clin Pharmacol,Hosp Univ La Paz, Paseo Castellana 261, Madrid 28046, Spain; [Ruiz, Jose Antonio; Martin, Julia; Garcia, Santos] Hosp Univ La Paz, Pediat Emergency Dept, IdiPAZ, Madrid, Spain; [Martinez, Ana Maria; Quintana, Manuel] Hosp Univ La Paz, Gen Emergency Dept, IdiPAZ, Madrid, Spain</t>
  </si>
  <si>
    <t>Ramirez, E (reprint author), Univ Autonoma Madrid, Sch Med, IdiPAZ, Dept Clin Pharmacol,Hosp Univ La Paz, Paseo Castellana 261, Madrid 28046, Spain.</t>
  </si>
  <si>
    <t>1708-8569</t>
  </si>
  <si>
    <t>Quintana-Diaz, M; Munoz-Romo, R; Gomez-Ramirez, S; Pavia, J; Borobia, AM; Garcia-Erce, JA; Munoz, M</t>
  </si>
  <si>
    <t>A fast-track anaemia clinic in the Emergency Department: cost-analysis of intravenous iron administration for treating iron-deficiency anaemia</t>
  </si>
  <si>
    <t>[Quintana-Diaz, Manuel] Univ Hosp La Paz, Intens Care Unit, Madrid, Spain; [Quintana-Diaz, Manuel; Borobia, Alberto M.; Garcia-Erce, Jose A.] Univ Hosp La Paz IdiPAZ, Res Inst, Madrid, Spain; [Munoz-Romo, Raul] Autonomous Univ Madrid, Sch Med, Clin Pharmacol, Madrid, Spain; [Gomez-Ramirez, Susana] Univ Hosp Virgen de la Victoria, Internal Med, Malaga, Spain; [Pavia, Jose] Univ Malaga, Sch Med, Pharmacol, Malaga, Spain; [Garcia-Erce, Jose A.] Gen Hosp San Jorge, Res Inst Aragon, Haematol &amp; Haemotherapy, Huesca, Spain; [Munoz, Manuel] Univ Malaga, Sch Med, Transfus Med, Malaga, Spain</t>
  </si>
  <si>
    <t>Munoz, M (reprint author), Univ Malaga, Fac Med, Med Transfus Perioperatoria, Campus Teatinos, E-29071 Malaga, Spain.</t>
  </si>
  <si>
    <t>Combination of protein blood biomarkers to differentiate CT-scan results in mild traumatic brain injury</t>
  </si>
  <si>
    <t>BRAIN INJURY</t>
  </si>
  <si>
    <t>[Lagerstedt, Linnea; Turck, Natacha; Sanchez, Jean-Charles] Univ Geneva, Geneva, Switzerland; [Jose Egea-Guerrero, Juan; Rodriguez-Rodriguez, Ana] Virgen del Rocio Univ Hosp, Seville, Spain; [Bustamante, Alejandro; Montaner, Joan] Univ Autonoma Barcelona, Barcelona, Spain; [El Rahal, Amir; Andereggen, Elisabeth; Rinaldi, Lara; Schaller, Karl] Geneva Univ Hosp, Geneva, Switzerland; [Quintana, Manuel] Hosp Univ La Paz, Madrid, Spain; [Garcia-Armengol, Roser] Hosp Badalona Germans Trias &amp; Pujol, Badalona, Spain; [Melinda Prica, Carmen] Hosp Cinta, Tortosa, Spain; [Sarrafzadeh, Asita] Univ Hosp Heidelberg, Heidelberg, Germany</t>
  </si>
  <si>
    <t>0269-9052</t>
  </si>
  <si>
    <t>Barni, S; Gascon, P; Petrelli, F; Garcia-Erce, JA; Pedrazzoli, P; Rosti, G; Giordano, G; Mafodda, A; Munoz, M</t>
  </si>
  <si>
    <t>Position paper on management of iron deficiency in adult cancer patients</t>
  </si>
  <si>
    <t>EXPERT REVIEW OF HEMATOLOGY</t>
  </si>
  <si>
    <t>[Barni, Sandro; Petrelli, Fausto] Dept Oncol, Med Oncol Unit, Treviglio, Italy; [Gascon, Pere] Univ Barcelona, Hosp Clin, Div Med Oncol, Barcelona, Spain; [Antonio Garcia-Erce, Jose] Blood &amp; Tissue Bank Navarra, Dept Hlth, Pamplona, Spain; [Pedrazzoli, Paolo; Rosti, Giovanni] Fdn IRCCS Policlin San Matteo, Med Oncol, Pavia, Italy; [Giordano, Giulio] Gen Med &amp; Hematol Reg Hosp A Cardarelli, Gen Med &amp; Hematol Dept, Campobasso, Italy; [Mafodda, Antonio] AO BMM, Med Oncol Unit, Reggio Di Calabria, Italy; [Munoz, Manuel] Univ Malaga, Sch Med, Peri Operat Transfus Med, Malaga, Spain</t>
  </si>
  <si>
    <t>Barni, S (reprint author), ASST Bergamo Ovest, Med Oncol Unit, Dept Oncol, Treviglio, Italy.</t>
  </si>
  <si>
    <t>1747-4086</t>
  </si>
  <si>
    <t>1747-4094</t>
  </si>
  <si>
    <t>Diaz, MQ; Borobia, AM; Erce, JAG; Maroun-Eid, C; Fabra, S; Carcas, A; Frias, J; Munoz, M</t>
  </si>
  <si>
    <t>Appropriate use of red blood cell transfusion in emergency departments: a study in five emergency departments</t>
  </si>
  <si>
    <t>[Quintana Diaz, Manuel; Maroun-Eid, Charbel; Fabra, Sara] La Paz Univ Hosp, Emergency Dept, Madrid, Spain; [Quintana Diaz, Manuel] Madrid Autonomous Univ, Dept Med, Sch Med, Madrid, Spain; [Borobia, Alberto M.; Carcas, Antonio; Frias, Jesus] La Paz Univ Hosp, Dept Clin Pharmacol, Madrid, Spain; [Garcia Erce, Jose A.] San Jorge Hosp, Serv Haematol &amp; Haemotherapy, Huesca, Spain; [Munoz, Manuel] Univ Malaga, Dept Surg Specialties Biochem &amp; Immunol, Sch Med, Malaga, Spain</t>
  </si>
  <si>
    <t>Munoz, M (reprint author), Univ Malaga, Perioperat Transfus Med, Sch Med, Campus Teatinos, E-29071 Malaga, Spain.</t>
  </si>
  <si>
    <t>1550-509X</t>
  </si>
  <si>
    <t>The role of the internist in the patient blood management program.</t>
  </si>
  <si>
    <t>Jerico Alba, Carlos; Garcia Erce, Jose Antonio</t>
  </si>
  <si>
    <t>2017 Dec 08 (Epub 2017 Dec 08)</t>
  </si>
  <si>
    <t>Servicio de Medicina Interna, Hospital Sant Joan Despi-Moises Broggi, Consorci Sanitari Integral, Sant Joan Despi, Barcelona, Espana; Grupo Multidisciplinar para el Estudio y Manejo de la Anemia del Paciente Quirurgico (www.awge.org).</t>
  </si>
  <si>
    <t>On the safety of intravenous iron formulations.</t>
  </si>
  <si>
    <t>Munoz Gomez, Manuel; Gomez Ramirez, Susana; Garcia Erce, Jose Antonio</t>
  </si>
  <si>
    <t>Medicina Transfusional Perioperatoria, Facultad de Medicina, Universidad de Malaga, Malaga, Espana.</t>
  </si>
  <si>
    <t>Perception survey on the value of the hospital pharmacist at the emergency department.</t>
  </si>
  <si>
    <t>Garcia-Martin, Angeles; Maroun-Eid, Charbel; Campino-Villegas, Ainara; Oliva-Manuel, Belen; Herrero-Ambrosio, Alicia; Quintana-Diaz, Manuel</t>
  </si>
  <si>
    <t>Farmacia hospitalaria : organo oficial de expresion cientifica de la Sociedad Espanola de Farmacia Hospitalaria</t>
  </si>
  <si>
    <t>357-370</t>
  </si>
  <si>
    <t>2017 May 01</t>
  </si>
  <si>
    <t>Pharmacy Department at the Hospital Universitario La Paz, IdiPaz, Madrid, RedFastER Group of the Spanish Society of Hospital Pharmacy (SEFH).. mariadelosangeles.garcia.martin@salud.madrid.org.</t>
  </si>
  <si>
    <t>0214-753X</t>
  </si>
  <si>
    <t>Journal of head trauma rehabilitation</t>
  </si>
  <si>
    <t>Lecumberri, B; Lopez, E; Coronado, M; Rodado, S; Castelo, B</t>
  </si>
  <si>
    <t>Thyroid Metastasis as First Manifestation of a Colon Adenocarcinoma With KRAS Mutation Usefulness of F-18-FDG PET/CT</t>
  </si>
  <si>
    <t>CLINICAL NUCLEAR MEDICINE</t>
  </si>
  <si>
    <t>[Lecumberri, Beatriz] Autonomous Univ Madrid, La Paz Univ Hosp, IdiPAZ, Endocrinol &amp; Nutr Dept, Madrid, Spain; [Lopez, Elena] Autonomous Univ Madrid, La Paz Univ Hosp, IdiPAZ, Pathol Dept, Madrid, Spain; [Coronado, Monica; Rodado, Sonia] Autonomous Univ Madrid, La Paz Univ Hosp, IdiPAZ, Nucl Med Dept, Madrid, Spain; [Castelo, Beatriz] Autonomous Univ Madrid, La Paz Univ Hosp, IdiPAZ, Oncol Dept, Madrid, Spain</t>
  </si>
  <si>
    <t>Lecumberri, B (reprint author), La Paz Univ Hosp, Endocrinol &amp; Nutr Dept, Castellana 261, Madrid 28046, Spain.</t>
  </si>
  <si>
    <t>0363-9762</t>
  </si>
  <si>
    <t>1536-0229</t>
  </si>
  <si>
    <t>Sesmilo, G; Resmini, E; Sambo, M; Blanco, C; Calvo, F; Pazos, F; Fernandez-Catalina, P; de Icaya, PM; Paramo, C; Fajardo, C; Marazuela, M; Alvarez-Escola, C; Diez, JJ; Perea, V</t>
  </si>
  <si>
    <t>Prevalence of acromegaly in patients with symptoms of sleep apnea</t>
  </si>
  <si>
    <t>[Sesmilo, Gemma; Perea, Veronica] Hosp Quiron Dexeus Clin Suerio Estivill, Serv Endocrinol, Barcelona, Spain; [Resmini, Eugenia] Univ Autonoma Barcelona, Hosp St Pau, IIB St Pau, Barcelona, Spain; [Resmini, Eugenia] Univ Autonoma Barcelona, Hosp St Pau, Ctr Invest Biomed Enfermedades Raras CIBER ER, Dept Med,Serv Endocrino,Unidad 747, Barcelona, Spain; [Sambo, Marcel] Hosp Univ Gregorio Maranon, Serv Endocrinol, Madrid, Spain; [Blanco, Concepcion] Hosp Univ Principe Asturias, Serv Endocrinol, Madrid, Spain; [Calvo, Fernando] Hosp Clin Univ Lozano Blesa, Serv Endocrinol, Zaragoza, Spain; [Pazos, Fernando] Hosp Univ Marques de Valdecilla, Serv Endocrinol, Santander, Spain; [Fernandez-Catalina, Pablo] Complexo Hosp Pontevedra, Serv Endocrinol, Pontevedra, Spain; [Martinez de Icaya, Purificacion] Hosp Univ Severo Ochoa, Serv Endocrinol, Madrid, Spain; [Paramo, Concepcion] Complexo Hosp Univ Vigo, Serv Endocrinol, Vigo, Spain; [Fajardo, Carmen] Hosp Univ Ribera, Serv Endocrinol, Alzira, Spain; [Marazuela, Monica] Hosp La Princesa, Serv Endocrinol, Madrid, Spain; [Alvarez-Escola, Cristina] Hosp Univ Paz, Serv Endocrinol, Madrid, Spain; [Jose Diez, Juan] Hosp Univ Ramon &amp; Cajal, Serv Endocrinol, Madrid, Spain; [Perea, Veronica] Hosp Univ Motua Terrassa, Serv Endocrinol, Barcelona, Spain</t>
  </si>
  <si>
    <t>Sesmilo, G (reprint author), Hosp Quiron Dexeus Clin Suerio Estivill, Serv Endocrinol, Barcelona, Spain.</t>
  </si>
  <si>
    <t>e0183539</t>
  </si>
  <si>
    <t>Barriuso, J; Lamarca, A; Heredia, V; Guerra-Pastrian, L; Alvarez-Escola, C; Castell, J; Custodio, A; Miguel, M; Mendiola, M; Feliu, J</t>
  </si>
  <si>
    <t>Integrative DNA methylome and miRNA transcriptome analysis for new biomarker discovery in entero-pancreatic neuroendocrine tumours (EP-NETS)</t>
  </si>
  <si>
    <t>ANNALS OF ONCOLOGY</t>
  </si>
  <si>
    <t>[Barriuso, J.; Lamarca, A.] Christie NHS Fdn Trust, Med Oncol, Manchester, Lancs, England; [Heredia, V.; Miguel, M.; Mendiola, M.] IdIPAZ Hosp Univ La Paz, Translat Oncol, Madrid, Spain; [Guerra-Pastrian, L.] IdIPAZ Hosp Univ La Paz, Pathol, Madrid, Spain; [Alvarez-Escola, C.] IdIPAZ Hosp Univ La Paz, Endocrinol, Madrid, Spain; [Castell, J.] IdIPAZ Hosp Univ La Paz, Surg Oncol, Madrid, Spain; [Custodio, A.; Feliu, J.] IdIPAZ Hosp Univ La Paz, Med Oncol, Madrid, Spain</t>
  </si>
  <si>
    <t>0923-7534</t>
  </si>
  <si>
    <t>1569-8041</t>
  </si>
  <si>
    <t>Martin-Montalvo, A; Lopez-Noriega, L; Herranz, A; Herranz, L; Moreno, J; Gauthier, BR</t>
  </si>
  <si>
    <t>Pax8, a prosurvival gene in islets potentially implicated in gestational diabetes</t>
  </si>
  <si>
    <t>DIABETOLOGIA</t>
  </si>
  <si>
    <t>[Martin-Montalvo, A.; Lopez-Noriega, L.; Gauthier, B. R.] CABIMER, Seville, Spain; [Herranz, A.; Moreno, J.] La Paz Univ Hosp, Thyroid Mol Lab, Madrid, Spain; [Herranz, L.] La Paz Univ Hosp, Dept Endocrinol, Madrid, Spain</t>
  </si>
  <si>
    <t>0012-186X</t>
  </si>
  <si>
    <t>S183</t>
  </si>
  <si>
    <t>Curras-Freixes, M; Pineiro-Yanez, E; Montero-Conde, C; Apellaniz-Ruiz, M; Calsina, B; Mancikova, V; Remacha, L; Richter, S; Ercolino, T; Rogowski-Lehmann, N; Deutschbein, T; Calatayud, M; Guadalix, S; Alvarez-Escola, C; Lamas, C; Aller, J; Sastre-Marcos, J; Lazaro, C; Galofre, JC; Patino-Garcia, A; Meoro-Aviles, A; Balmana-Gelpi, J; De Miguel-Novoa, P; Balbin, M; Matias-Guiu, X; Leton, R; Inglada-Perez, L; Torres-Perez, R; Roldan-Romero, JM; Rodriguez-Antona, C; Fliedner, SMJ; Opocher, G; Pacak, K; Korpershoek, E; de Krijger, RR; Vroonen, L; Mannelli, M; Fassnacht, M; Beuschlein, F; Eisenhofer, G; Cascon, A; Al-Shahrour, F; Robledo, M</t>
  </si>
  <si>
    <t>A Targeted Next-Generation Sequencing Assay for Pheochromocytoma and Paraganglioma Diagnostics</t>
  </si>
  <si>
    <t>JOURNAL OF MOLECULAR DIAGNOSTICS</t>
  </si>
  <si>
    <t>[Curras-Freixes, Maria; Montero-Conde, Cristina; Apellaniz-Ruiz, Maria; Calsina, Bruna; Mancikova, Veronika; Remacha, Laura; Leton, Rocio; Inglada-Perez, Lucia; Torres-Perez, Rafael; Roldan-Romero, Juan M.; Rodriguez-Antona, Cristina; Cascon, Alberto; Robledo, Mercedes] Spanish Natl Canc Res Ctr, Hereditary Endocrine Canc Grp, Madrid, Spain; [Pineiro-Yanez, Elena; Al-Shahrour, Fatima] Spanish Natl Canc Res Ctr, Translat Bioinformat Unit, Madrid, Spain; [Richter, Susan; Eisenhofer, Graeme] Tech Univ Dresden, Med Fac Carl Gustav Carus, Univ Hosp Carl Gustav Carus, Inst Clin Chem &amp; Lab Med, Dresden, Germany; [Ercolino, Tonino; Mannelli, Massimo] Univ Florence, Dept Expt &amp; Clin Biomed Sci Mario Serio, Florence, Italy; [Ercolino, Tonino; Mannelli, Massimo] Ist Toscano Tumori, Florence, Italy; [Rogowski-Lehmann, Natalie; Beuschlein, Felix] Ludwig Maximilians Univ Munchen, Univ Hospital, Dept Internal Med 4, Campus Innenstadt, Munich, Germany; [Deutschbein, Timo; Fassnacht, Martin] Univ Wurzburg, Univ Hosp, Div Endocrinol &amp; Diabet, Dept Internal Med 1, Wurzburg, Germany; [Calatayud, Maria; Guadalix, Sonsoles] Univ Hosp 12 Octubre, Dept Endocrinol &amp; Nutr Serv, Madrid, Spain; [Alvarez-Escola, Cristina] Univ Hosp La Paz, Dept Endocrinol, Madrid, Spain; [Lamas, Cristina] Albacete Univ Hosp Complex, Dept Endocrinol, Albacete, Spain; [Aller, Javier] Univ Hosp Puerta de Hierro, Dept Endocrinol, Madrid, Spain; [Sastre-Marcos, Julia] Virgen Salud Hosp Toledo Hosp Complex, Dept Endocrinol, Toledo, OH, Spain; [Lazaro, Conxi] Catalan Inst Oncol, Mol Diagnost Units Hereditary Canc Program, Barcelona, Spain; [Galofre, Juan C.] Univ Navarra Clin, Dept Endocrinol, Navarra, Spain; [Patino-Garcia, Ana] Univ Navarra Clin, Dept Pediat, Navarra, Spain; [Patino-Garcia, Ana] Univ Navarra Clin, Clin Genet Unit, Navarra, Spain; [Meoro-Aviles, Amparo] Reina Sofia Univ Hosp, Dept Endocrinol, Murcia, Spain; [Balmana-Gelpi, Judith] Vall dHebron Univ Hosp, Dept Med Oncol, High Risk &amp; Canc Prevent Grp, Barcelona, Spain; [Balmana-Gelpi, Judith] Vall dHebron Inst Oncol, Barcelona, Spain; [De Miguel-Novoa, Paz] San Carlos Clin Hosp, Dept Endocrinol, Madrid, Spain; [Balbin, Milagros] Univ Oviedo, Cent Univ Hosp Asturias, Dept Endocrinol, Oviedo, Spain; [Balbin, Milagros] Univ Oviedo, Univ Inst Oncol Asturias, Oviedo, Spain; [Matias-Guiu, Xavier] Univ Hosp Arnau de Vilanova, IRBLLEIDA, Dept Endocrinol &amp; Nutr, Lleida, Spain; [Matias-Guiu, Xavier] Hosp Univ Bellvitge, IDIBELL, Dept Pathol, Barcelona, Spain; [Inglada-Perez, Lucia; Rodriguez-Antona, Cristina; Cascon, Alberto; Robledo, Mercedes] Biomed Res Networking Ctr Rare Dis CIBERER, Madrid, Spain; [Fliedner, Stephanie M. J.] Univ Med Ctr Schleswig Holstein, Dept Med 1, Campus Lubeck, Lubeck, Germany; [Opocher, Giuseppe] Univ Padua, Dept Med &amp; Surg Sci, Dept Endocrinol, Padua, Italy; [Pacak, Karel] NIH, Sect Med Neuroendocrinol, Eunice Kennedy Shriver Natl Inst Child Hlth &amp; Hum, Bldg 10, Bethesda, MD 20892 USA; [Korpershoek, Esther; de Krijger, Ronald R.] Erasmus Univ, Med Ctr, Dept Pathol, Rotterdam, Netherlands; [de Krijger, Ronald R.] Reinier de Graaf Hosp, Dept Pathol, Delft, Netherlands; [Vroonen, Laurent] Ctr Hospitalier Univ Liege, Dept Endocrinol, Liege, Belgium; [Eisenhofer, Graeme] Univ Hosp Carl Gustav Carus, Dept Med 3, Dresden, Germany</t>
  </si>
  <si>
    <t>Robledo, M (reprint author), Centro Nacl Invest Oncol, Hereditary Endocrine Canc Grp, C Melchor Fernandez Almagro 3, Madrid 28029, Spain.</t>
  </si>
  <si>
    <t>1525-1578</t>
  </si>
  <si>
    <t>Bieler, BM; Gerber, SM; de Nanclares, GP; Hardisson, D; Lecumberri, B</t>
  </si>
  <si>
    <t>Intratumoral activating GNAS (R201C) mutation in two unrelated patients with virilizing ovarian Leydig cell tumors</t>
  </si>
  <si>
    <t>ENDOCRINOLOGIA DIABETES Y NUTRICION</t>
  </si>
  <si>
    <t>[Bieler, Bert M.; Gerber, Susan Marie] Cooper Univ Hosp, Dept Endocrinol, Three Cooper Plaza, Camden, NJ 08013 USA; [Perez de Nanclares, Guiomar] Hosp Univ Araba Txagorritxu, BioAraba Natl Hlth Inst, Mol Epi Genet Lab, C Jose Atxotegi S-N, Vitoria 01009, Spain; [Hardisson, David] Autonomous Univ Madrid, IdiPAZ, La Paz Univ Hosp, Pathol Dept, Castellana 261, E-28046 Madrid, Spain; [Lecumberri, Beatriz] Autonomous Univ Madrid, IdiPAZ, La Paz Univ Hosp, Endocrinol &amp; Nutr Dept, Castellana 261, E-28046 Madrid, Spain; [Bieler, Bert M.] Kennedy Hlth Alliance, Dept Endocrinol, 333 Laurel Oak Rd, Voorhees, NJ 08043 USA; [Gerber, Susan Marie] Penn Med Washington, Sq 14th Floor 800,Walnut St, Philadelphia, PA 19107 USA</t>
  </si>
  <si>
    <t>Lecumberri, B (reprint author), Autonomous Univ Madrid, IdiPAZ, La Paz Univ Hosp, Endocrinol &amp; Nutr Dept, Castellana 261, E-28046 Madrid, Spain.</t>
  </si>
  <si>
    <t>2530-0180</t>
  </si>
  <si>
    <t>Alvarado-Martel, D; Fernandez, MAR; Vigaray, MC; Carrillo, A; Boronat, M; Montesdeoca, AE; Chavez, LN; Sanchez, MP; Quevedo, PL; Suarez, ADS; Hillman, N; Subias, D; Vaquero, PM; de Ibarra, LS; Mauricio, D; de Pablos-Velasco, P; Novoa, FJ; Wagner, AM</t>
  </si>
  <si>
    <t>ViDa1: The Development and Validation of a New Questionnaire for Measuring Health-Related Quality of Life in Patients with Type 1 Diabetes</t>
  </si>
  <si>
    <t>FRONTIERS IN PSYCHOLOGY</t>
  </si>
  <si>
    <t>[Alvarado-Martel, Dacil; Carrillo, Armando; Boronat, Mauro; Novoa, Francisco J.; Wagner, Ana M.] Complejo Hosp Univ Insular Materno Infantil Gran, Dept Endocrinol &amp; Nutr, Las Palmas Gran Canaria, Spain; [Alvarado-Martel, Dacil; Boronat, Mauro; Exposito Montesdeoca, Ana; de Pablos-Velasco, Pedro; Novoa, Francisco J.; Wagner, Ana M.] Univ Las Palmas Gran Canaria, Inst Univ Invest Biomed &amp; Sanitarias, Las Palmas Gran Canaria, Spain; [Ruiz Fernandez, M. Angeles] Univ Nacl Educ Distancia, Madrid, Spain; [Cuadrado Vigaray, Maribel; Mauricio, Didac] Hosp Badalona Germans Trias &amp; Pujol, CIBER Diabet &amp; Associated Metab Dis, Dept Endocrinol &amp; Nutr, Badalona, Spain; [Nattero Chavez, Lia; Pozuelo Sanchez, Maite] Hosp Univ Ramon y Cajal, Dept Endocrinol &amp; Nutr, Madrid, Spain; [Lopez Quevedo, Pino; Santana Suarez, Ana D.; de Pablos-Velasco, Pedro] Hosp Univ Gran Canaria Doctor Negrin, Dept Endocrinol &amp; Nutr, Las Palmas Gran Canaria, Spain; [Hillman, Natalia; Saez de Ibarra, Lourdes] Hosp Univ La Paz, Unit Diabet, Madrid, Spain; [Subias, David] Hosp Univ Parc Tauli, Dept Endocrinol &amp; Nutr, Sabadell, Spain; [Martin Vaquero, Pilar] D Med Clin, Unit Diabet &amp; Metab, Madrid, Spain</t>
  </si>
  <si>
    <t>Alvarado-Martel, D (reprint author), Complejo Hosp Univ Insular Materno Infantil Gran, Dept Endocrinol &amp; Nutr, Las Palmas Gran Canaria, Spain.; Alvarado-Martel, D (reprint author), Univ Las Palmas Gran Canaria, Inst Univ Invest Biomed &amp; Sanitarias, Las Palmas Gran Canaria, Spain.</t>
  </si>
  <si>
    <t>1664-1078</t>
  </si>
  <si>
    <t>Badiu, C; Bonomi, M; Borshchevsky, I; Cools, M; Craen, M; Ghervan, C; Hauschild, M; Hershkovitz, E; Hrabovszky, E; Juul, A; Kim, SH; Kumanov, P; Lecumberri, B; Lemos, MC; Neocleous, V; Niedziela, M; Djurdjevic, SP; Persani, L; Phan-Hug, F; Pignatelli, D; Pitteloud, N; Popovic, V; Quinton, R; Skordis, N; Smith, N; Stefanija, MA; Xu, C; Young, J; Dwyer, AA</t>
  </si>
  <si>
    <t>Developing and evaluating rare disease educational materials co-created by expert clinicians and patients: the paradigm of congenital hypogonadotropic hypogonadism</t>
  </si>
  <si>
    <t>ORPHANET JOURNAL OF RARE DISEASES</t>
  </si>
  <si>
    <t>[Badiu, Corin] C Davila Univ Med &amp; Pharm, Natl Inst Endocrinol, Dept Endocrinol, Bucharest 050474, Romania; [Bonomi, Marco] Univ Milan, Dept Clin Sci &amp; Community Hlth, Div Endocrine &amp; Metab Dis, Milan, Italy; [Bonomi, Marco] Univ Milan, Lab Endocrine &amp; Metab Res, Milan, Italy; [Bonomi, Marco; Persani, Luca] IRCCS, Osped San Luca, Ist Auxol Italiano, Brescia 20, I-20149 Milan, Italy; [Borshchevsky, Ivan] Patient Advocacy Working Grp, Pyatigorsk, Russia; [Borshchevsky, Ivan] Int Med Interpreters Assoc, Pyatigorsk, Russia; [Cools, Martine; Craen, Margarita] Univ Ghent, Dept Pediat Endocrinol, Univ Hosp Ghent, Pintelaan 185, B-9000 Ghent, Belgium; [Ghervan, Cristina] Univ Med &amp; Pharm Iuliu Hatieganu, 8 V Babes Str, Cluj Napoca 400012, Romania; [Hauschild, Michael] Childrens Hosp Lausanne, Dept Pediat Med &amp; Surg, Endocrinol Diabet &amp; Obes Serv, Chemin Montetan 16, CH-1004 Lausanne, Switzerland; [Hershkovitz, Eli] Ben Gurion Univ Negev, Soroka Med Ctr, Fac Hlth Sci, Pediat Endocrinol &amp; Metab Unit, POB 151IL 84101, Beer Sheva, Israel; [Hrabovszky, Erik] Hungarian Acad Sci, Inst Expt Med, Lab Endocrine Neurobiol, 43 Szigony St, H-1083 Budapest, Hungary; [Juul, Anders] Rigshosp, Dept Growth &amp; Reprod GR, Sect 5064,Blegdamsvej 9, DK-2100 Copenhagen, Denmark; [Kim, Soo-Hyun] Univ London, St Georges Med Sch, Mol &amp; Clin Sci Res Inst, Cell Biol &amp; Genet Res Ctr, Cranmer Terrace, London SW17 0RE, England; [Kumanov, Phillip] Med Univ, Clin Ctr Endocrinol, 2 Zdrawe St, Sofia 1431, Bulgaria; [Lecumberri, Beatriz] La Paz Univ Hosp, Autonoma Univ Madrid, Endocrinol &amp; Nutr Serv, Hosp La Paz Inst Hlth Res IdiPAZ, Castellana 261, Madrid 28046, Spain; [Lemos, Manuel C.] Univ Beira Interior, Hlth Sci Res Ctr, CICS UBI, PL-6200506 Covilha, Portugal; [Neocleous, Vassos] Cyprus Inst Neurol &amp; Genet, Dept Mol Genet, POB 23462, Nicosia, Cyprus; [Niedziela, Marek] Poznan Univ Med Sci, Dept Pediat Endocrinol &amp; Rheumatol, Szpitalna St 27-33, PL-60572 Poznan, Poland; [Djurdjevic, Sandra Pekic] Univ Belgrade, Dept Med, Dr Subotic 13, YU-11000 Belgrade, Serbia; [Djurdjevic, Sandra Pekic] Univ Clin Ctr Belgrade, Clin Endocrinol Diabet &amp; Metab Dis, Dr Subotic 13, Belgrade 11000, Serbia; [Persani, Luca] Univ Milan, Dept Clin Sci &amp; Community Hlth, Milan, Italy; [Persani, Luca] Div Endocrine &amp; Metab Dis, Milan, Italy; [Persani, Luca] Lab Endocrine &amp; Metab Res, Milan, Italy; [Pignatelli, Duarte] Hosp Sao Joao, Dept Endocrinol, Alameda Hernani Monteiro, PL-4200 Oporto, Portugal; [Pitteloud, Nelly; Xu, Cheng] Univ Lausanne, Rue Bugnon 46, CH-1011 Lausanne, Switzerland; [Pitteloud, Nelly; Xu, Cheng] Univ Lausanne Hosp, Endocrinol Diabet &amp; Metab Serv, Rue Bugnon 46, CH-1011 Lausanne, Switzerland; [Popovic, Vera] Univ Belgrade, Sch Med, Subotic 8, YU-11000 Belgrade, Serbia; [Quinton, Richard] Univ Newcastle Upon Lyne, Inst Med Genet, Newcastle Upon Tyne NE1 3BZ, Tyne &amp; Wear, England; [Quinton, Richard] Royal Victoria Infirm, Newcastle Upon Tyne NE1 3BZ, Tyne &amp; Wear, England; [Skordis, Nicos] Paedi Ctr Specialized Pediat, Div Pediat Endocrinol, Nicosia, Cyprus; [Skordis, Nicos] Univ Nicosia, St Georges Univ London, Sch Med, Nicosia, Cyprus; [Smith, Neil] Patient Advocacy Working Grp, London, England; [Stefanija, Magdalena Avbelj] Univ Med Ctr Ljubljana, Univ Childrens Hosp, Dept Pediat Endocrinol Diabet &amp; Metab, Bohoriceva Ul 20, Ljubljana 1000, Slovenia; [Young, Jacques] Hop Bicetre, Serv Endocrinol &amp; Malad Reprod, F-94275 Le Kremlin Bicetre, France; [Dwyer, Andrew A.] Univ Lausanne, Inst Higher Educ &amp; Res Healthcare, Route Corniche 10, CH-1010 Lausanne, Switzerland; [Dwyer, Andrew A.] Univ Lausanne Hosp, Endocrinol Diabet &amp; Metab Serv, Route Corniche 10, CH-1010 Lausanne, Switzerland</t>
  </si>
  <si>
    <t>Dwyer, AA (reprint author), Univ Lausanne, Inst Higher Educ &amp; Res Healthcare, Route Corniche 10, CH-1010 Lausanne, Switzerland.; Dwyer, AA (reprint author), Univ Lausanne Hosp, Endocrinol Diabet &amp; Metab Serv, Route Corniche 10, CH-1010 Lausanne, Switzerland.</t>
  </si>
  <si>
    <t>1750-1172</t>
  </si>
  <si>
    <t>Perez, AD; Martinez-Fuentes, AJ; Garcia-Carbonero, R; Luque, RL; Jimenez-Fonseca, P; Capdevila, J; Villabona, C; Crespo, G; Blanco, C; Gonzalez, C; Alvarez-Escola, C; Castano, JP</t>
  </si>
  <si>
    <t>Expression of Truncated Functional Subtype 5 Somatostatin Receptor Variant (sst5TMD4) in GEP-NETs and Association with Relevant Pathways Involved in NET Tumorigenesis</t>
  </si>
  <si>
    <t>NEUROENDOCRINOLOGY</t>
  </si>
  <si>
    <t>[Diaz Perez, A.] Hosp Clin San Carlos, Madrid, Spain; [Martinez-Fuentes, A. J.; Luque, R. L.; Castano, J. P.] Univ Cordoba, Maimonides Inst Biomed Res Cordoba IMIBIC, Dept Cell Biol Physiol &amp; Immunol, Cordoba, Spain; [Garcia-Carbonero, R.] Hosp 12 Octubre, Dept Oncol, Madrid, Spain; [Jimenez-Fonseca, P.] Hosp Cent Asturias, Dept Oncol, Oviedo, Spain; [Capdevila, J.] Hosp Valle De Hebron, Dept Oncol, Barcelona, Spain; [Villabona, C.] Hosp Bellvitge Princeps Espanya, Dept Endocrinol, Barcelona, Spain; [Crespo, G.] Hosp Gen Yague, Dept Oncol, Burgos, Spain; [Blanco, C.] Hosp Principe Asturias, Dept Endocrinol, Alcala De Henares, Spain; [Gonzalez, C.] Hosp Ramon &amp; Cajal, Dept Oncol, Madrid, Spain; [Alvarez-Escola, C.] Hosp La Paz, Dept Endocrinol, Madrid, Spain</t>
  </si>
  <si>
    <t>0028-3835</t>
  </si>
  <si>
    <t>Jimenez-Fonseca, P; Castano, A; Barrio, JJP; Alonso, V; Custodio, A; Marazuela, M; Llanos, M; Diaz, JA; Lopez, C; Alonso, T; Blanco, C; La Casta, A; Alvarez-Escola, C; Alcazar, V; Capdevila, J</t>
  </si>
  <si>
    <t>Long-Term Outcomes and Prognostic Factors of Gastroenteropancreatic Neuroendocrine Neoplasms (GEP-NENs): An Update of a Large National Registry (RGETNE)</t>
  </si>
  <si>
    <t>[Jimenez-Fonseca, P.] Hosp Univ Cent Asturias, Med Oncol Dept, Oviedo, Spain; [Castano, A.] Hosp Univ Fuenlabrada, Pathol Dept, Madrid, Spain; [Pi Barrio, J. J.] Complejo Asistencial Univ Burgos, Endocrinol Dept, Burgos, Spain; [Alonso, V] Hosp Univ Miguel Servet, Med Oncol Dept, Zaragoza, Spain; [Custodio, A.] Hosp Univ La Paz, Med Oncol Dept, Madrid, Spain; [Marazuela, M.] Hosp Univ La Princesa, Endocrinol Dept, Madrid, Spain; [Llanos, M.] Hosp Univ Canarias, Med Oncol Dept, Tenerife, Spain; [Diaz, J. A.] Hosp Univ Clin San Carlos, Endocrinol Dept, Madrid, Spain; [Lopez, C.] Hosp Univ Marques de Valdecilla, Med Oncol Dept, Santander, Spain; [Alonso, T.] Hosp Univ Ramon y Cajal, Med Oncol Dept, Madrid, Spain; [Blanco, C.] Hosp Univ Principe Asturias, Endocrinol Dept, Madrid, Spain; [La Casta, A.] Hosp Univ Donostia, Med Oncol Dept, San Sebastian, Spain; [Alvarez-Escola, C.] Hosp Univ La Paz, Endocrinol Dept, Madrid, Spain; [Alcazar, V] Hosp Univ Severo Ochoa, Endocrinol Dept, Madrid, Spain; [Capdevila, J.] Hosp Univ Vall dHebron, Med Oncol Dept, Barcelona, Spain</t>
  </si>
  <si>
    <t>Metabolic syndrome and impaired glucose metabolism during early postpartum after twin pregnancies complicated by gestational diabetes mellitus: Is the risk comparable to singleton pregnancies?</t>
  </si>
  <si>
    <t>Guillen-Sacoto, M A; Barquiel, B; Hillman, N; Burgos, M A; Herranz, L</t>
  </si>
  <si>
    <t>Diabetes &amp; metabolism</t>
  </si>
  <si>
    <t>2017 Nov 11 (Epub 2017 Nov 11)</t>
  </si>
  <si>
    <t>Division of Diabetes, Department of Endocrinology and Nutrition, Hospital Universitario La Paz, 261, P° de la Castellana, 28046 Madrid, Spain. Electronic address: maugusta.guillen@salud.madrid.org.</t>
  </si>
  <si>
    <t>1878-1780</t>
  </si>
  <si>
    <t>Clinical nuclear medicine</t>
  </si>
  <si>
    <t>1083-351X</t>
  </si>
  <si>
    <t>Orejon, RU; Martinez, IH; Torres, EM; Escudero, CJ; Rivas, JG; Sebastian, JD; Tolsada, MDU</t>
  </si>
  <si>
    <t>Impact of a goal directed therapy in the implementation of an ERAS (Enhanced recovery after surgery) protocol in laparoscopic radical cystectomy</t>
  </si>
  <si>
    <t>ARCHIVOS ESPANOLES DE UROLOGIA</t>
  </si>
  <si>
    <t>[Una Orejon, Rafael; Huercio Martinez, Ivan; Mateo Torres, Estrella; Jofre Escudero, Cristina; Ureta Tolsada, Maria del Prado] Hosp Univ La Paz, Serv Anestesiol &amp; Reanimac, Madrid, Spain; [Gomez Rivas, Juan] Hosp Univ La Paz, Serv Urol, Madrid, Spain; [Diez Sebastian, Jesus] Hosp Univ La Paz, Serv Estadist, Madrid, Spain</t>
  </si>
  <si>
    <t>Orejon, RU (reprint author), P Castellana 261, Madrid 28046, Spain.</t>
  </si>
  <si>
    <t>0004-0614</t>
  </si>
  <si>
    <t>Valverde-Martinez, S; Ramirez-Backhaus, M; Rubio-Briones, J; Martinez-Pineiro, L; Dominguez-Escrig, J</t>
  </si>
  <si>
    <t>INDOCYANINE GREEN GUIDED PELVIC LYMPHADENECTOMY</t>
  </si>
  <si>
    <t>Fdn IVO, Valencia, Spain; Hosp Infanta Sofia, Serv Urol, Madrid, Spain</t>
  </si>
  <si>
    <t>Valverde-Martinez, S (reprint author), Serv Urol, Complejo Asistencial Avila,Av Juan Carlos I S-N, Avila 35071, Spain.</t>
  </si>
  <si>
    <t>Blazquez-Moreno, A; Perez-Portilla, A; Agundez-Llaca, M; Dukovska, D; Vales-Gomez, M; Aydogmus, C; Ikinciogullari, A; Regueiro, JR; Reyburn, HT</t>
  </si>
  <si>
    <t>Analysis of the recovery of CD247 expression in a PID patient: insights into the spontaneous repair of defective genes</t>
  </si>
  <si>
    <t>BLOOD</t>
  </si>
  <si>
    <t>[Blazquez-Moreno, Alfonso; Perez-Portilla, Adriana; Agundez-Llaca, Miriam; Dukovska, Daniela; Vales-Gomez, Mar; Reyburn, Hugh T.] Natl Ctr Biotechnol, Dept Immunol &amp; Oncol, Madrid, Spain; [Blazquez-Moreno, Alfonso; Perez-Portilla, Adriana; Agundez-Llaca, Miriam; Dukovska, Daniela; Vales-Gomez, Mar; Reyburn, Hugh T.] Spanish Natl Res Council, Madrid, Spain; [Aydogmus, Cigdem] Istanbul Kanuni Sultan Suleyman Hosp, Dept Pediat Immunol, Istanbul, Turkey; [Ikinciogullari, Aydan] Ankara Univ, Dept Pediat Immunol Allergy, Sch Med, Ankara, Turkey; [Regueiro, Jose R.] Univ Complutense, Sch Med, Hosp 12 Octubre, Dept Immunol,Hlth Res Inst, Madrid, Spain</t>
  </si>
  <si>
    <t>Reyburn, HT (reprint author), CNB CSIC, Darwin 3,Campus CantoBlanco, Madrid 28049, Spain.</t>
  </si>
  <si>
    <t>0006-4971</t>
  </si>
  <si>
    <t>Hernaandez, V; Espinos, EL; Dunn, J; MacLennan, S; Lam, T; Yuan, YH; Compeerat, E; Cowan, NC; Gakis, G; Lebret, T; van der Heijden, AG; Witjes, JA; Ribal, MJ</t>
  </si>
  <si>
    <t>Oncological and functional outcomes of sexual function-preserving cystectomy compared with standard radical cystectomy in men: A systematic review</t>
  </si>
  <si>
    <t>UROLOGIC ONCOLOGY-SEMINARS AND ORIGINAL INVESTIGATIONS</t>
  </si>
  <si>
    <t>[Hernandez, Virginia] Hosp Univ Fdn Alcorcon, Dept Urol, Madrid, Spain; [Linares Espinos, Estefania] Hosp Univ Infanta Sofia, Dept Urol, Madrid, Spain; [Dunn, James] Derriford Hosp, Dept Urol, Plymouth, Devon, England; [MacLennan, Steven; Lam, Thomas] Univ Aberdeen, Acad Urol Unit, Aberdeen, Scotland; [Yuan, Yuhong] McMaster Univ, Hlth Sci Ctr, Dept Med, Hamilton, ON, Canada; [Comperat, Eva] Grp Hosp Pitie Salpetriere, Dept Pathol, Paris, France; [Cowan, Nigel C.] Queen Alexandra Hosp, Dept Radiol, Portsmouth, Hants, England; [Gakis, Georgios] Eberhard Karls Univ Tubingen, Dept Urol, Tubingen, Germany; [Lebret, Thierry] Foch Hosp, Dept Urol, Suresnes, France; [van der Heijden, Antoine G.; Witjes, Johannes Alfred] Radboud Univ Nijmegen, Med Ctr, Dept Urol, Nijmegen, Netherlands; [Ribal, Maria J.] Univ Barcelona, Hosp Clin, Dept Urol, Barcelona, Spain</t>
  </si>
  <si>
    <t>Hernaandez, V (reprint author), Hosp Univ Fdn Alcorcon, Dept Urol, Madrid, Spain.</t>
  </si>
  <si>
    <t>1078-1439</t>
  </si>
  <si>
    <t>1873-2496</t>
  </si>
  <si>
    <t>539.e17</t>
  </si>
  <si>
    <t>Fernandez, EG; Popescu, OB; Quesada-Olarte, J; Maestro, MA; Gonzalez-Peramato, P</t>
  </si>
  <si>
    <t>Squamous cell carcinoma (SCC) of the penis: A retrospective study of 55 penectomies</t>
  </si>
  <si>
    <t>VIRCHOWS ARCHIV</t>
  </si>
  <si>
    <t>[Garcia Fernandez, E.; Popescu, O. B.; Quesada-Olarte, J.; Alvarez Maestro, M.; Gonzalez-Peramato, P.] La Paz Univ Hosp, Pathol, Madrid, Spain</t>
  </si>
  <si>
    <t>0945-6317</t>
  </si>
  <si>
    <t>S274</t>
  </si>
  <si>
    <t>Veneziano, D; Ahmed, K; Van Cleynenbreugel, B; Gozen, A; Palou, J; Sarica, K; Liatsikos, E; Sanguedolce, F; Honeck, P; Alvarez-Maestro, M; Papatsoris, A; Kallidonis, P; Greco, F; Breda, A; Somani, BK</t>
  </si>
  <si>
    <t>Development Methodology of the Novel Endoscopic Stone Treatment Step 1 Training/Assessment Curriculum: An International Collaborative Work by European Association of Urology Sections</t>
  </si>
  <si>
    <t>JOURNAL OF ENDOUROLOGY</t>
  </si>
  <si>
    <t>[Veneziano, Domenico] Univ Minho, Dept Urol, Braga, Portugal; [Veneziano, Domenico] GOM Reggio Calabria, Dept Urol &amp; Kidney Transplant, Calabria, Italy; [Ahmed, Kamran] Guys Hosp, Dept Urol, London, England; [Van Cleynenbreugel, Ben] Katholieke Univ Leuven, Univ Hosp Gasthuisberg, Dept Urol, Louvain, Belgium; [Gozen, Ali] Klinikum Heilbronn, Dept Urol, Heilbronn, Germany; [Palou, Joan; Sanguedolce, Francesco; Breda, Alberto] Univ Autonoma Barcelona, Fundacio Puigvert, Dept Urol, Barcelona, Spain; [Sarica, Kemal] Dr Lutfi Kgrdar Kartal Res &amp; Training Hosp, Dept Urol, Istanbul, Turkey; [Liatsikos, Evangelos] Univ Patras, Dept Urol, Patras, Greece; [Honeck, Patrick] Klin Verbund Sudwest, Dept Urol, Sindelfingen, Germany; [Alvarez-Maestro, Mario] Hosp Univ La Paz, Dept Urol, Madrid, Spain; [Papatsoris, Athanasios] Sismanoglio Gen Hosp, Univ Dept Urol, Athens, Greece; [Kallidonis, Panagiotis] Univ Patras, Dept Urol, Patras, Greece; [Greco, Francesco] Univ Naples Federico II, Dept Urol, Naples, Italy; [Somani, Bhaskar K.] Univ Hosp Southampton NHS Fdn Trust, Dept Urol, Southampton, Hants, England</t>
  </si>
  <si>
    <t>Veneziano, D (reprint author), Via Giudecca 52, I-89125 Reggio Di Calabria, Italy.</t>
  </si>
  <si>
    <t>2152-4920</t>
  </si>
  <si>
    <t>Rivas, JG; Carrion, DM; Gregorio, SAY; Alvarez-Maestro, M; Gomez, AT; Ledo, JC</t>
  </si>
  <si>
    <t>A NOVEL HETEROZYGOUS MUTATION IN THE BIRT-HOGG-DUBE SYNDROME</t>
  </si>
  <si>
    <t>[Gomez Rivas, Juan; Carrion, Diego M.; Alonso y Gregorio, Sergio; Alvarez-Maestro, Mario; Tabernero Gomez, Angel; Cisneros Ledo, Jesus] La Paz Univ Hospital, Dept Urol, Madrid, Spain</t>
  </si>
  <si>
    <t>Rivas, JG (reprint author), La Paz Univ Hosp, Paseo Castellano 261, Madrid 28046, Spain.</t>
  </si>
  <si>
    <t>Rios, E; Martinez-Pineiro, L</t>
  </si>
  <si>
    <t>Re: Mid-term Outcomes After AdvanceXP Male Sling Implantation</t>
  </si>
  <si>
    <t>EUROPEAN UROLOGY</t>
  </si>
  <si>
    <t>[Rios, Emilio] Hosp Univ Infanta Sofia, Urol Unit, Avda Europa 34, Madrid 28702, Spain; [Martinez-Pineiro, Luis] Hosp Univ La Paz, Urol Unit, Madrid, Spain</t>
  </si>
  <si>
    <t>Rios, E (reprint author), Hosp Univ Infanta Sofia, Urol Unit, Avda Europa 34, Madrid 28702, Spain.</t>
  </si>
  <si>
    <t>0302-2838</t>
  </si>
  <si>
    <t>Rodriguez-Socarras, ME; Rivas, JG; Garcia-Sanz, M; Pesquera, L; Tortolero-Blanco, L; Ciappara, M; Melnick, A; Colombo, J; Patruno, G; Serrano-Pascual, A; Bachiller-Burgos, J; Cozar-Olmo, JM</t>
  </si>
  <si>
    <t>Medical-surgical activity and the current state of training of urology residents in Spain: Results of a national survey</t>
  </si>
  <si>
    <t>ACTAS UROLOGICAS ESPANOLAS</t>
  </si>
  <si>
    <t>[Rodriguez-Socarras, M. E.] Hosp Alvaro Cunqueiro, Complejo Hosp Univ Vigo, Serv Urol, Vigo, Spain; [Gomez Rivas, J.] Hosp Univ La Paz, Serv Urol, Madrid, Spain; [Garcia-Sanz, M.] Complejo Univ Hosp Leon, Serv Urol, Leon, Spain; [Pesquera, L.] Hosp Clin Univ Valladolid, Serv Urol, Valladolid, Spain; [Tortolero-Blanco, L.] Hosp Univ Vinalopo, Serv Urol, Elche, Spain; [Ciappara, M.; Serrano-Pascual, A.] Hosp Clin San Carlos, Serv Urol, Madrid, Spain; [Melnick, A.] Hosp Clin Barcelona, Serv Urol, Barcelona, Spain; [Colombo, J.] Complejo Hosp Univ Badajoz, Serv Urol, Badajoz, Spain; [Patruno, G.] Univ Tor Vergata, Serv Urol, Rome, Italy; [Bachiller-Burgos, J.] Hosp San Juan Dios Aljarafe, Serv Urol, Seville, Spain; [Cozar-Olmo, J. M.] Complejo Hosp Univ Granada, Serv Urol, Granada, Spain</t>
  </si>
  <si>
    <t>Rivas, JG (reprint author), Hosp Univ La Paz, Serv Urol, Madrid, Spain.</t>
  </si>
  <si>
    <t>0210-4806</t>
  </si>
  <si>
    <t>1699-7980</t>
  </si>
  <si>
    <t>Morote, J; Tabernero, AJ; Ossorio, JLA; Ciria, JP; Dominguez-Escrig, JL; Vazquez, F; Angulo, J; Lopez, FJ; de La Iglesia, R; Romero, J</t>
  </si>
  <si>
    <t>Cognitive Function in Patients With Prostate Cancer Receiving Luteinizing Hormone-Releasing Hormone Analogues: A Prospective, Observational, Multicenter Study</t>
  </si>
  <si>
    <t>INTERNATIONAL JOURNAL OF RADIATION ONCOLOGY BIOLOGY PHYSICS</t>
  </si>
  <si>
    <t>[Morote, Juan] Hosp Univ Vall DHebron, Dept Urol, Barcelona, Spain; [Jose Tabernero, Angel] Hosp Univ La Paz, Dept Urol, Madrid, Spain; [Alvarez Ossorio, Jose Luis] Hosp Univ Puerta Del Mar, Dept Urol, Cadiz, Spain; [Pablo Ciria, Juan] Hosp Univ Donostia, Dept Radiat Oncol, San Sebastian, Spain; [Luis Dominguez-Escrig, Jose] Inst Valenciano Oncol, Dept Urol, Valencia, Spain; [Vazquez, Fernando] Hosp Univ Virgen de las Nieves, Dept Urol, Granada, Spain; [Angulo, Javier] Hosp Univ Getafe, Dept Urol, Madrid, Spain; [Lopez, Francisco J.] Hosp Univ Virgen de la Arrixaca, Dept Radiat Oncol, Murcia, Spain; [de La Iglesia, Ramon] Hosp Rafael Mendez, Dept Urol, Murcia, Spain; [Romero, Jesus] Hosp Univ Sant Joan dAlacant, Dept Urol, Alicante, Spain</t>
  </si>
  <si>
    <t>Morote, J (reprint author), Hosp Valle De Hebron, Passeig Vall dHebron 119-129, Barcelona 08035, Spain.</t>
  </si>
  <si>
    <t>0360-3016</t>
  </si>
  <si>
    <t>Borgmann, H; Socarras, MR; Salem, J; Tsaur, I; Rivas, JG; Barret, E; Tortolero, L</t>
  </si>
  <si>
    <t>Feasibility and safety of augmented reality-assisted urological surgery using smartglass</t>
  </si>
  <si>
    <t>WORLD JOURNAL OF UROLOGY</t>
  </si>
  <si>
    <t>[Borgmann, H.; Tsaur, I.] Univ Hosp Mainz, Dept Urol, Langenbeckstr 1, D-55131 Mainz, Germany; [Rodriguez Socarras, M.; Tortolero, L.] Alvaro Cunqueiro Univ Hosp, Dept Urol, Vigo, Spain; [Salem, J.] Univ Hosp Cologne, Dept Urol, Cologne, Germany; [Gomez Rivas, J.] La Paz Univ Hosp, Dept Urol, Madrid, Spain; [Barret, E.] Univ Paris 05, Dept Urol, Inst Montsouris, Paris, France</t>
  </si>
  <si>
    <t>Borgmann, H (reprint author), Univ Hosp Mainz, Dept Urol, Langenbeckstr 1, D-55131 Mainz, Germany.</t>
  </si>
  <si>
    <t>0724-4983</t>
  </si>
  <si>
    <t>Rivas, JG; Ledo, JC</t>
  </si>
  <si>
    <t>Principles of urinary tract reconstructive surgery</t>
  </si>
  <si>
    <t>[Gomez Rivas, Juan; Cisneros Ledo, Jesus] Hosp Univ La Paz, Serv Urol, Paseo Castellana 261, Madrid 28049, Spain</t>
  </si>
  <si>
    <t>Rivas, JG (reprint author), Hosp Univ La Paz, Serv Urol, Paseo Castellana 261, Madrid 28049, Spain.</t>
  </si>
  <si>
    <t>Castellucci, R; Quevedo, AIL; Gomez, FJS; Rodriguez, JD; Wasylkowsky, LC; Gonzalez, ER; Beliz, IS; Acuna, IC; De Legaria, MMF; Salinas, S; Martinez-Pineiro, L</t>
  </si>
  <si>
    <t>DIAGNOSTIC ACCURACY COMPARING PROSTATE CANCER DETECTION BY MULTIPARAMETRIC MAGNETIC RESONANCE IMAGING VERSUS PROSTATECTOMY FINDINGS</t>
  </si>
  <si>
    <t>ANTICANCER RESEARCH</t>
  </si>
  <si>
    <t>[Castellucci, Roberto; Linares Quevedo, Ana Isabel; Sanchez Gomez, Francisco Javier; Martinez-Pineiro, Luis] European Univ Madrid, Infanta Sofia Hosp, Div Urol, San Sabastian Reyes Madr, Spain; [Castellucci, Roberto; Linares Quevedo, Ana Isabel; Sanchez Gomez, Francisco Javier; Martinez-Pineiro, Luis] SS Annunziata Hosp, Chieti, Italy; [Diez Rodriguez, Jesus; Cogorno Wasylkowsky, Leopoldo; Rios Gonzalez, Emilio] Infanta Sofia Hosp, Div Urol, Madrid, Spain; [Salmeron Beliz, Isabel; Cogollos Acuna, Isidro] Infanta Sofia Hosp, Dept Radiol, Madrid, Spain; [Fernandez De Legaria, Marta Munoz; Salinas, Silvia] Infanta Sofia Hosp, Dept Pathol, Madrid, Spain</t>
  </si>
  <si>
    <t>0250-7005</t>
  </si>
  <si>
    <t>Goez-Rivas, J; Rodriuez-Socarra, ME; Tortotero-Blanco, L; Garcia-Sanz, M; Alvarez-Maestro, M; Ribal, MJ; Coar-Olmo, M</t>
  </si>
  <si>
    <t>Influence of social networks on congresses of urological societies and associations: Results of the 81th National Congress of the Spanish Urological Association</t>
  </si>
  <si>
    <t>[Gomez-Rivas, J.; Alvarez-Maestro, M.] Hosp Univ La Paz, Serv Urol, Madrid, Spain; [Rodriguez-Socarras, M. E.] Hosp Univ Alvaro Cunqueiro, Serv Urol, Vigo, Spain; [Tortotero-Blanco, L.] Univ Hosp, Serv Urol, Vinalopo, Elche, Spain; [Garcia-Sanz, M.] Complejo Asistencial Univ Leon, Serv Urol, Leon, Spain; [Ribal, M. J.] Hosp Univ Clin, Serv Urol, Barcelona, Spain; [Cozar-Olmo, M.] Complejo Hosp Univ Granada, Serv Urol, Granada, Spain</t>
  </si>
  <si>
    <t>Goez-Rivas, J (reprint author), Hosp Univ La Paz, Serv Urol, Madrid, Spain.</t>
  </si>
  <si>
    <t>Lorentz, A; Tai, C; Capitanio, U; Carballido, J; Ciancio, G; Daneshmand, S; Evans, C; Gontero, P; Haferkamp, A; Hohenfellner, M; Huang, W; Espinos, EL; Martinez-Salamanca, J; McKiernan, J; Montorsi, F; Pahernik, S; Palou, J; Pruthi, R; Russo, P; Scherr, D; Spahn, M; Terrone, C; Tilki, D; Vera-Donoso, C; Vergho, D; Wallen, E; Zigeuner, R; Libertino, J; Master, V</t>
  </si>
  <si>
    <t>EXTERNAL VALIDATION OF THE MAYO CLINIC STAGE, SIZE, GRADE, AND NECROSIS SCORE IN PATIENTS WITH RENAL CELL CARCINOMA AND VENOUS TUMOR THROMBUS</t>
  </si>
  <si>
    <t>JOURNAL OF UROLOGY</t>
  </si>
  <si>
    <t>0022-5347</t>
  </si>
  <si>
    <t>E66</t>
  </si>
  <si>
    <t>E67</t>
  </si>
  <si>
    <t>Ogaya-Pinies, G; Linares-Espinos, E; Sanchez-Salas, R; Hernandez-Cardona, E; Cathelineau, X; Patel, V</t>
  </si>
  <si>
    <t>SALVAGE ROBOTIC-ASSISTED RADICAL PROSTATECTOMY: ONCOLOGIC AND FUNCTIONAL OUTCOMES FROM TWO HIGH-VOLUME INSTITUTIONS</t>
  </si>
  <si>
    <t>E630</t>
  </si>
  <si>
    <t>E631</t>
  </si>
  <si>
    <t>Rivas, JG; Gregorio, SAY; Ledo, JC; Orejon, RU; Doslada, P; Sebastian, J; Gomez, A; Barthel, JJD</t>
  </si>
  <si>
    <t>Early recovery protocol in patients undergoing laparoscopic radical cystectomy</t>
  </si>
  <si>
    <t>UROLOGICAL SCIENCE</t>
  </si>
  <si>
    <t>[Gomez Rivas, Juan; Alonso y Gregorio, Sergio; Cisneros Ledo, Jesus; Tabernero Gomez, Angel; de la Pena Barthel, J. J.] La Paz Univ Hosp, Dept Urol, Paseo Castellana 261, Madrid 28046, Spain; [Una Orejon, Rafael; Ureta Doslada, Prado] Hosp Univ La Paz, Dept Anesthesiol &amp; Reanimat, Madrid, Spain; [Diez Sebastian, Jess] Hosp Univ La Paz, Dept Biostat, Madrid, Spain</t>
  </si>
  <si>
    <t>Rivas, JG (reprint author), La Paz Univ Hosp, Dept Urol, Paseo Castellana 261, Madrid 28046, Spain.</t>
  </si>
  <si>
    <t>1879-5226</t>
  </si>
  <si>
    <t>Hernandez-Vivanco, A; Sanz-Lazaro, S; Jimenez-Pompa, A; Garcia-Magro, N; Carmona-Hidalgo, B; Perez-Alvarez, A; Caba-Gonzalez, JC; Tabernero, A; Gregorio, SAY; Passas, J; Blazquez, J; Gonzalez-Enguita, C; de Castro-Guerin, C; Albillos, A</t>
  </si>
  <si>
    <t>Human native Ca(v)1 channels in chromaffin cells: contribution to exocytosis and firing of spontaneous action potentials</t>
  </si>
  <si>
    <t>EUROPEAN JOURNAL OF PHARMACOLOGY</t>
  </si>
  <si>
    <t>[Hernandez-Vivanco, Alicia; Sanz-Lazaro, Sara; Jimenez-Pompa, Amanda; Garcia-Magro, Nuria; Carmona-Hidalgo, Beatriz; Perez-Alvarez, Alberto; Carlos Caba-Gonzalez, Jose; Albillos, Almudena] Univ Autonoma Madrid, Fac Med, Dept Farmacol &amp; Terapeut, Madrid, Spain; [Tabernero, Angel; Alonso y Gregorio, Sergio; de Castro-Guerin, Cristina] Hosp Univ La Paz, Serv Urol, Madrid, Spain; [Passas, Juan] Hosp Univ 12 Octubre, Serv Urol, Madrid, Spain; [Blazquez, Jesus] Hosp Clin San Carlos, Serv Urol, Madrid, Spain; [Gonzalez-Enguita, Carmen] Fdn Jimenez Diaz, Serv Urol, Madrid, Spain</t>
  </si>
  <si>
    <t>Albillos, A (reprint author), Univ Autonoma Madrid, Fac Med, Dept Farmacol &amp; Terapeut, Madrid, Spain.</t>
  </si>
  <si>
    <t>0014-2999</t>
  </si>
  <si>
    <t>Carrion, DM; Gregorio, SAY; Rivas, JG; Bazan, AA; Sebastian, JD; Martinez-Pineiro, L</t>
  </si>
  <si>
    <t>The role of hemostatic agents in preventing complications in laparoscopic partial nephrectomy</t>
  </si>
  <si>
    <t>CENTRAL EUROPEAN JOURNAL OF UROLOGY</t>
  </si>
  <si>
    <t>[Carrion, Diego M.; Gomez Rivas, Juan; Aguilera Bazan, Alfredo; Martinez-Pineiro, Luis] Hosp Univ La Paz, Dept Urol, Paseo Castellana 261, Madrid, Spain; [Alonso y Gregorio, Sergio] Hosp Principe Asturias, Dept Urol, Alcala De Henares, Spain; [Diez Sebastian, Jesus] Hosp Univ La Paz, Dept Biostat, Madrid, Spain</t>
  </si>
  <si>
    <t>Carrion, DM (reprint author), Hosp Univ La Paz, Dept Urol, Paseo Castellana 261, Madrid, Spain.</t>
  </si>
  <si>
    <t>2080-4806</t>
  </si>
  <si>
    <t>Cansino, R; Portilla, A; Rivas, JG</t>
  </si>
  <si>
    <t>Performing easy prone punction</t>
  </si>
  <si>
    <t>[Cansino, Ramon; Portilla, Alejandra; Gomez Rivas, Juan] Hosp Univ La Paz, Dept Urol, Madrid, Spain</t>
  </si>
  <si>
    <t>Cansino, R (reprint author), Hosp Univ La Paz, 261 Paseo La Castellana, Madrid 28046, Spain.</t>
  </si>
  <si>
    <t>Garcia-Cuesta, EM; Esteso, G; Ashiru, O; Lopez-Cobo, S; Alvarez-Maestro, M; Linares, A; Ho, MM; Martinez-Pineiro, L; Reyburn, HT; Vales-Gomez, M</t>
  </si>
  <si>
    <t>Characterization of a human anti-tumoral NK cell population expanded after BCG treatment of leukocytes</t>
  </si>
  <si>
    <t>ONCOIMMUNOLOGY</t>
  </si>
  <si>
    <t>[Garcia-Cuesta, Eva M.; Esteso, Gloria; Lopez-Cobo, Sheila; Reyburn, Hugh T.; Vales-Gomez, Mar] CSIC, Natl Biotechnol Ctr, Dept Immunol &amp; Oncol, CNB, Madrid, Spain; [Ashiru, Omodele; Ho, Mei M.] Med &amp; Healthcare Prod Regulatory Agcy, Natl Inst Biol Stand &amp; Control MHRA NIBSC, Div Bacteriol, Potters Bar, Herts, England; [Alvarez-Maestro, Mario; Linares, Ana; Martinez-Pineiro, Luis] Infanta Sofia Hosp, Urol Unit, Madrid, Spain; [Ashiru, Omodele] Med &amp; Healthcare Prod Regulatory Agcy, Natl Inst Biol Stand &amp; Control MHRA NIBSC, Div Biotherapeut, Blanche Lane, Potters Bar EN6 3QG, Herts, England; [Alvarez-Maestro, Mario] La Paz Hosp, Urol, Madrid, Spain</t>
  </si>
  <si>
    <t>Vales-Gomez, M (reprint author), CSIC, Natl Biotechnol Ctr, Dept Immunol &amp; Oncol, CNB, Madrid, Spain.</t>
  </si>
  <si>
    <t>2162-402X</t>
  </si>
  <si>
    <t>e1293212</t>
  </si>
  <si>
    <t>Blanco, LT; Socarras, MR; Montero, RF; Diez, EL; Calvo, AO; Gregorio, SAY; Cansino, JR; Galan, JA; Rivas, JG</t>
  </si>
  <si>
    <t>Renal colic during pregnancy: Diagnostic and therapeutic aspects. Literature review</t>
  </si>
  <si>
    <t>[Blanco, Leonardo Tortolero; Galan, Juan Antonio] Vinalopo Univ Hosp, Dept Urol, Alicante, Spain; [Socarras, Moises Rodriguez; Montero, Ruben Fabuena; Diez, Elena Lopez; Calvo, Antonio Ojea] AC Univ Hosp Vigo, Dept Urol, Vigo, Spain; [Gregorio, Sergio Alonso y; Cansino, Jose Ramon; Rivas, Juan Gomez] La Paz Univ Hosp, Dept Urol, Madrid, Spain; Hosp Univ La Paz, 261 Paseo Castellana, Madrid 28046, Spain</t>
  </si>
  <si>
    <t>Rivas, JG (reprint author), Hosp Univ La Paz, 261 Paseo Castellana, Madrid 28046, Spain.</t>
  </si>
  <si>
    <t>Hone, AJ; McIntosh, JM; Rueda-Ruzafa, L; Passas, J; de Castro-Guerin, C; Blazquez, J; Gonzalez-Enguita, C; Albillos, A</t>
  </si>
  <si>
    <t>Therapeutic concentrations of varenicline in the presence of nicotine increase action potential firing in human adrenal chromaffin cells</t>
  </si>
  <si>
    <t>[Hone, Arik J.; Rueda-Ruzafa, Lola; Albillos, Almudena] Univ Autonoma Madrid, Dept Farmacol &amp; Terapeut, Madrid, Spain; [Hone, Arik J.; McIntosh, J. Michael] Univ Utah, Dept Biol, Salt Lake City, UT 84112 USA; [McIntosh, J. Michael] Univ Utah, Dept Psychiat, Salt Lake City, UT USA; [McIntosh, J. Michael] George E Whalen Vet Affairs Med Ctr, Salt Lake City, UT USA; [Passas, Juan] Hosp Doce Octubre, Madrid, Spain; [de Castro-Guerin, Cristina] Hosp La Paz, Madrid, Spain; [Blazquez, Jesus] Hosp Clin San Carlos, Madrid, Spain; [Gonzalez-Enguita, Carmen] Fdn Jimenez Diaz, Madrid, Spain</t>
  </si>
  <si>
    <t>Albillos, A (reprint author), Univ Autonoma Madrid, Fac Med, Dept Farmacol &amp; Terapeut 4, Calle Arzobispo Morcillo, E-28049 Madrid, Spain.</t>
  </si>
  <si>
    <t>Secin, FP; Castillo, OA; Rozanec, JJ; Featherston, M; Holst, P; Milfont, JCA; Marchinena, PG; Navarro, AJ; Autran, A; Rovegno, AR; Faba, OR; Palou, J; Dubeux, VT; Bragayrac, LN; Sotelo, R; Zequi, S; Guimares, GC; Alvarez-Maestro, M; Martinez-Pineiro, L; Villoldo, G; Villaronga, A; Clavijo, DA; Decia, R; Frota, R; Vidal-Mora, I; Finkelstein, D; Gardiner, JIM; Schatloff, O; Hernandez-Porras, A; Santaella-Torres, F; Quesada, ET; Sanchez-Salas, R; Davila, H; Mavric, HV</t>
  </si>
  <si>
    <t>American Confederation of Urology (CAU) experience in minimally invasive partial nephrectomy</t>
  </si>
  <si>
    <t>[Secin, Fernando P.] San Lazaro &amp; FUNDES Fdn, Buenos Aires, DF, Argentina; [Castillo, Octavio A.; Vidal-Mora, Ivar; Schatloff, Oscar] Clin INDISA, Santiago, Chile; [Castillo, Octavio A.; Vidal-Mora, Ivar; Schatloff, Oscar] Univ Andres Bello, Santiago, Chile; [Rozanec, Jose J.; Featherston, Marcelo; Holst, Pablo] British &amp; Austral Hosp, Buenos Aires, DF, Argentina; [Alves Milfont, Jose Cocisfran; Dubeux, Victor Teixeira] Inst Urol, Porto Alegre, RS, Brazil; [Garcia Marchinena, Patricio; Jurado Navarro, Alberto] Italian Hosp, Buenos Aires, DF, Argentina; [Secin, Fernando P.; Autran, Anamaria; Rovegno, Agustin R.] CEMIC Univ Hosp, Buenos Aires, DF, Argentina; [Rodriguez Faba, Oscar; Palou, Joan; Villavicencio Mavric, Humberto] Puigvert Fdn, Barcelona, Spain; [Nunez Bragayrac, Luciano; Sotelo, Rene] Ctr Cirugia Robot &amp; Invas Minima CIMI, Caracas, Venezuela; [Zequi, Stenio; Guimares, Gustavo Cardoso] AC Camargo Canc Ctr, Sao Paulo, Brazil; [Alvarez-Maestro, Mario; Martinez-Pineiro, Luis] Infanta Sofia Hosp, Madrid, Spain; [Villoldo, Gustavo; Villaronga, Alberto] Alexander Fleming Inst, Buenos Aires, DF, Argentina; [Abreu Clavijo, Diego; Decia, Ricardo] Pasteur Hosp, Montevideo, Uruguay; [Frota, Rodrigo] Quinta Dor &amp; Samaritano Hosp, Rio De Janeiro, Brazil; [Finkelstein, Diana; Monzo Gardiner, Juan I.] Hosp Trauma Dr F Abete, Buenos Aires, DF, Argentina; [Hernandez-Porras, Andres] HoPe Urol, Tijuana, Mexico; [Santaella-Torres, Felix] La Raza Hosp, Mexico City, DF, Mexico; [Quesada, Emilio T.] Mater Dei Hosp, Buenos Aires, DF, Argentina; [Sanchez-Salas, Rodolfo; Davila, Hugo] Hosp Univ Caracas, Caracas, Venezuela</t>
  </si>
  <si>
    <t>Secin, FP (reprint author), San Lazaro &amp; FUNDES Fdn, Buenos Aires, DF, Argentina.; Secin, FP (reprint author), CEMIC Univ Hosp, Buenos Aires, DF, Argentina.</t>
  </si>
  <si>
    <t>de la Taille, A; Martinez-Pineiro, L; Cabri, P; Houchard, A; Schalken, J</t>
  </si>
  <si>
    <t>Factors predicting progression to castrate-resistant prostate cancer in patients with advanced prostate cancer receiving long-term androgen-deprivation therapy</t>
  </si>
  <si>
    <t>BJU INTERNATIONAL</t>
  </si>
  <si>
    <t>[de la Taille, Alexandre] CHU Henri Mondor, AP HP, Dept Urol, INSERM Eq07 U955, Creteil, France; [Martinez-Pineiro, Luis] Infanta Sofia Univ Hosp, Urol Unit, Madrid, Spain; [Cabri, Patrick; Houchard, Aude] Ipsen Pharma, Paris, France; [Schalken, Jack] Radboud Univ Nijmegen, Med Ctr, Dept Urol, Nijmegen, Netherlands</t>
  </si>
  <si>
    <t>de la Taille, A (reprint author), CHU Mondor, AP HP, Dept Urol, 51 Ave Marechal Lattre de Tassigny, F-94000 Creteil, France.</t>
  </si>
  <si>
    <t>1464-4096</t>
  </si>
  <si>
    <t>Actas urologicas espanolas</t>
  </si>
  <si>
    <t>Extramedullary plasmacytoma of the testicle.</t>
  </si>
  <si>
    <t>Carrion, Diego M; Alvarez-Maestro, Mario; Gomez Rivas, Juan; Gonzalez-Peramato, Pilar; Cisneros Ledo, Jesus</t>
  </si>
  <si>
    <t>Archivos espanoles de urologia</t>
  </si>
  <si>
    <t>845-847</t>
  </si>
  <si>
    <t>Department of Urology. Hospital Universitario La Paz. Madrid. Spain.</t>
  </si>
  <si>
    <t>Prospective nonrandomized study of diagnostic accuracy comparing prostate cancer detection by transrectal ultrasound-guided biopsy to magnetic resonance imaging with subsequent MRI-guided biopsy in biopsy-naive patients.</t>
  </si>
  <si>
    <t>Castellucci, Roberto; Linares Quevedo, Ana I; Sanchez Gomez, Francisco J; Diez Rodriguez, Jesus; Cogorno, Leopoldo; Cogollos Acuna, Isidro; Salmeron Beliz, Isabel; Munoz Fernandez de Legaria, Marta; Martinez Pineiro, Luis</t>
  </si>
  <si>
    <t>Minerva urologica e nefrologica = The Italian journal of urology and nephrology</t>
  </si>
  <si>
    <t>589-595</t>
  </si>
  <si>
    <t>Department of Urology, &amp;quot;SS. Annunziata&amp;quot; Hospital, Chieti, Italy - roberto.castellucci@gmail.com.</t>
  </si>
  <si>
    <t>1827-1758</t>
  </si>
  <si>
    <t>Update on the role of endovesical chemotherapy in nonmuscle-invasive bladder cancer.</t>
  </si>
  <si>
    <t>Unda-Urzaiz, M; Fernandez-Gomez, J M; Cozar-Olmos, J M; Juarez, A; Palou, J; Martinez-Pineiro, L</t>
  </si>
  <si>
    <t>2017 Nov 09 (Epub 2017 Nov 09)</t>
  </si>
  <si>
    <t>Hospital Universitario Basurto, Bilbao, Espana. Electronic address: jesusmiguel.undaurzaiz@osakidetza.eus.</t>
  </si>
  <si>
    <t>Impact of lymph node dissection at the time of radical nephrectomy with tumor thrombectomy on oncological outcomes: Results from the International Renal Cell Carcinoma-Venous Thrombus Consortium (IRCC-VTC).</t>
  </si>
  <si>
    <t>Tilki, Derya; Chandrasekar, Thenappan; Capitanio, Umberto; Ciancio, Gaetano; Daneshmand, Siamak; Gontero, Paolo; Gonzalez, Javier; Haferkamp, Axel; Hohenfellner, Markus; Huang, William C; Linares Espinos, Estefania; Lorentz, Adam; Martinez-Salamanca, Juan I; Master, Viraj A; McKiernan, James M; Montorsi, Francesco; Novara, Giacomo; Pahernik, Sascha; Palou, Juan; Pruthi, Raj S; Rodriguez-Faba, Oscar; Russo, Paul; Scherr, Douglas S; Shariat, Shahrokh F; Spahn, Martin; Terrone, Carlo; Vera-Donoso, Cesar; Zigeuner, Richard; Libertino, John A; Evans, Christopher P</t>
  </si>
  <si>
    <t>Urologic oncology</t>
  </si>
  <si>
    <t>Department of Urology, University of California, Davis School of Medicine, Sacramento, CA.</t>
  </si>
  <si>
    <t>Alcaraz, Antonio; Martinez-Pineiro, Luis; Rodriguez, Alfredo; Rubio, Jose; Borque, Angel; Burgos, Javier; Carballido, Joaquin; Cozar, Jose Manuel; Crespo, Itziar; Esquena, Salvador; Gomez-Veiga, Francisco; Lopez, Dionisio; Minana, Bernardino; Morote, Juan; Ribal, Maria Jose; Solsona, Eduardo; Suarez, Jose Francisco; Unda, Miguel</t>
  </si>
  <si>
    <t>777-791</t>
  </si>
  <si>
    <t>Hospital Clinic. Universitat de Barcelona. Barcelona. Espana.</t>
  </si>
  <si>
    <t>Cognitive function in patients on androgen suppression: A prospective, multicentric study.</t>
  </si>
  <si>
    <t>Morote, J; Tabernero, A J; Alvarez-Ossorio, J L; Ciria, J P; Dominguez-Escrig, J L; Vazquez, F; Angulo, J; Lopez, F J; de La Iglesia, R; Romero, J</t>
  </si>
  <si>
    <t>2017 Oct 25 (Epub 2017 Oct 25)</t>
  </si>
  <si>
    <t>Departamento de Urologia, Hospital Universitario Vall d'Hebron, Barcelona, Espana. Electronic address: jmorote@vhebron.net.</t>
  </si>
  <si>
    <t>Journal of endourology</t>
  </si>
  <si>
    <t>1557-900X</t>
  </si>
  <si>
    <t>Minimally Invasive Surgical Ureterolithotomy Versus Ureteroscopic Lithotripsy for Large Ureteric Stones: A Systematic Review and Meta-analysis of the Literature.</t>
  </si>
  <si>
    <t>Kallidonis, Panagiotis; Ntasiotis, Panteleimon; Knoll, Thomas; Sarica, Kemal; Papatsoris, Athanasios; Somani, Bhaskar K; Greco, Francesco; Aboumarzouk, Omar M; Alvarez-Maestro, Mario; Sanguedolce, Francesco</t>
  </si>
  <si>
    <t>European urology focus</t>
  </si>
  <si>
    <t>2017 Apr 26 (Epub 2017 Apr 26)</t>
  </si>
  <si>
    <t>Department of Urology, University of Patras, Patras, Greece. Electronic address: pkallidonis@yahoo.com.</t>
  </si>
  <si>
    <t>2405-4569</t>
  </si>
  <si>
    <t>Ceron-Serrano, A; Jimenez-Castellano, R; Gomez-Campos, AM</t>
  </si>
  <si>
    <t>Prevention and nursing care in the first case of Ebola virus disease contracted outside Africa</t>
  </si>
  <si>
    <t>ENFERMERIA CLINICA</t>
  </si>
  <si>
    <t>[Ceron-Serrano, Alicia] Hosp La Paz, Grp Invest Cuidados IdIPAZ, Madrid, Spain; [Ceron-Serrano, Alicia; Jimenez-Castellano, Rafael; Maria Gomez-Campos, Ana] Hosp Univ La Paz Carlos III UAAN, Unidad Aislamiento Alto Nivel, Madrid, Spain</t>
  </si>
  <si>
    <t>Ceron-Serrano, A (reprint author), Hosp La Paz, Grp Invest Cuidados IdIPAZ, Madrid, Spain.; Ceron-Serrano, A (reprint author), Hosp Univ La Paz Carlos III UAAN, Unidad Aislamiento Alto Nivel, Madrid, Spain.</t>
  </si>
  <si>
    <t>1130-8621</t>
  </si>
  <si>
    <t>Palacio, M; Bonet-Carne, E; Cobo, T; Perez-Moreno, A; Sabria, J; Richter, J; Kacerovsky, M; Jacobsson, B; Garcia-Posada, RA; Bugatto, F; Santisteve, R; Vives, A; Parra-Cordero, M; Hernandez-Andrade, E; Bartha, JL; Carretero-Lucena, P; Tan, KL; Cruz-Martinez, R; Burke, M; Vavilala, S; Iruretagoyena, I; Delgado, JL; Schenone, M; Vilanova, J; Botet, F; Yeo, GSH; Hyett, J; Deprest, J; Romero, R; Gratacos, E</t>
  </si>
  <si>
    <t>Prediction of neonatal respiratory morbidity by quantitative ultrasound lung texture analysis: a multicenter study</t>
  </si>
  <si>
    <t>AMERICAN JOURNAL OF OBSTETRICS AND GYNECOLOGY</t>
  </si>
  <si>
    <t>[Palacio, Montse; Cobo, Teresa; Sabria, Joan; Botet, Francesc; Gratacos, Eduard] Univ Barcelona, IDIBAPS, Barcelona Ctr Maternal Fetal &amp; Neonatal Med, BCNatal,Hosp Clin, Barcelona, Spain; [Palacio, Montse; Cobo, Teresa; Sabria, Joan; Botet, Francesc; Gratacos, Eduard] Univ Barcelona, IDIBAPS, Hosp St Joan de Deu, BCNatal,Hosp Clin, Barcelona, Spain; [Palacio, Montse; Cobo, Teresa; Botet, Francesc; Gratacos, Eduard] Ctr Invest Biomed Red Enfermedade Raras, Ctr Biomed Res Rare Dis, Barcelona, Spain; [Bonet-Carne, Elisenda; Perez-Moreno, Alvaro] Transmural Biotech SL, Barcelona, Spain; [Richter, Jute; Deprest, Jan] Katholieke Univ Leuven, Dept Obstet &amp; Gynaecol, Univ Hosp Leuven, Leuven, Belgium; [Richter, Jute; Deprest, Jan] Katholieke Univ Leuven, Acad Dept Dev &amp; Regenerat, Organ Syst Cluster, Leuven, Belgium; [Kacerovsky, Marian] Univ Hosp Hradec Kralove, Dept Obstet &amp; Gynecol, Hradec Kralove, Czech Republic; [Kacerovsky, Marian] Charles Univ Prague, Fac Med Hradec Kralove, Hradec Kralove, Czech Republic; [Jacobsson, Bo] Gothenburg Univ, Dept Obstet &amp; Gynecol, Sahlgrenska Univ Hosp Ostra, Gothenburg, Sweden; [Jacobsson, Bo] Norwegian Inst Publ Hlth, Dept Genet &amp; Bioinformat, Area Hlth Data &amp; Digitalizat, Oslo, Norway; [Garcia-Posada, Raul A.] Clin Prado, Medellin, Antioquia, Colombia; [Bugatto, Fernando] Univ Hosp Puerta Mar, Div Maternal Fetal Med, Dept Obstet &amp; Gynecol, Cadiz, Spain; [Santisteve, Ramon] Althaia Xarxa Assistencial Univ Manresa, Hosp St Joan de Deu, Manresa, Spain; [Vives, Angels] Consorci Sanitari Terrassa, Dept Obstet &amp; Gynaecol, Terrassa, Spain; [Parra-Cordero, Mauro] Univ Chile Hosp, Maternal Fetal Med Unit, Dept Obstet &amp; Gynecol, Santiago, Chile; [Hernandez-Andrade, Edgar; Romero, Roberto] Eunice Kennedy Shriver Natl Inst Child Hlth &amp; Hum, Perinatol Res Branch, Program Perinatal Res &amp; Obstet, Div Intramural Res,NIH, Bethesda, MD USA; [Hernandez-Andrade, Edgar; Romero, Roberto] Eunice Kennedy Shriver Natl Inst Child Hlth &amp; Hum, Perinatol Res Branch, Program Perinatal Res &amp; Obstet, Div Intramural Res,NIH, Detroit, MI USA; [Hernandez-Andrade, Edgar] Wayne State Univ, Sch Med, Dept Obstet &amp; Gynecol, Detroit, MI 48201 USA; [Romero, Roberto] Wayne State Univ, Ctr Mol Med &amp; Genet, Detroit, MI USA; [Luis Bartha, Jose] Univ Hosp La Paz, Div Maternal &amp; Fetal Med, Madrid, Spain; [Carretero-Lucena, Pilar] Univ Hosp Granada CHUG, Maternal Fetal Med Unit, Dept Obstet &amp; Gynaecol, Granada, Spain; [Tan, Kai Lit; Yeo, George S. H.] KK Womens &amp; Childrens Hosp, Dept Maternal Fetal Med, Singapore, Singapore; [Cruz-Martinez, Rogelio] UNAM Juriquilla, Fetal Med Res Unit, Childrens &amp; Womens Specialty Hosp Queretaro, Unidad Invest Neurodesarrollo,Inst Neurobiol, Queretaro, Mexico; [Burke, Minke; Hyett, Jon] Univ Sydney, Royal Prince Alfred Hosp Sydney, Sydney, NSW, Australia; [Vavilala, Suseela] Fernandez Hosp, Hyberabad, India; [Iruretagoyena, Igor] Univ Wisconsin, Dept Obstet &amp; Gynaecol, Div Maternal Fetal Med, Madison, WI USA; [Luis Delgado, Juan] Clin Univ Hosp, Fetal Med Unit, Murcia, Spain; [Schenone, Mauro] Univ Tennessee, Ctr Hlth Sci, Dept Obstet &amp; Gynecol, Memphis, TN 38163 USA; [Vilanova, Josep] Hosp Nostra Senyora Meritxell, Escaldes Engordany, Andorra; [Romero, Roberto] Univ Michigan, Dept Obstet &amp; Gynecol, Ann Arbor, MI 48109 USA; [Romero, Roberto] Michigan State Univ, Dept Epidemiol &amp; Biostat, E Lansing, MI 48824 USA</t>
  </si>
  <si>
    <t>Palacio, M (reprint author), Univ Barcelona, IDIBAPS, Barcelona Ctr Maternal Fetal &amp; Neonatal Med, BCNatal,Hosp Clin, Barcelona, Spain.; Palacio, M (reprint author), Univ Barcelona, IDIBAPS, Hosp St Joan de Deu, BCNatal,Hosp Clin, Barcelona, Spain.; Palacio, M (reprint author), Ctr Invest Biomed Red Enfermedade Raras, Ctr Biomed Res Rare Dis, Barcelona, Spain.</t>
  </si>
  <si>
    <t>0002-9378</t>
  </si>
  <si>
    <t>196.e1-14</t>
  </si>
  <si>
    <t>Bartha, JL; Martinez-Sanchez, N; Marin-Camacho, S</t>
  </si>
  <si>
    <t>EFFICACY AND SAFETY OF USING BEMIPARIN DURING PREGNANCY</t>
  </si>
  <si>
    <t>JOURNAL OF WOMENS HEALTH</t>
  </si>
  <si>
    <t>[Luis Bartha, Jose; Martinez-Sanchez, Nuria; Marin-Camacho, Silvia] Univ Hosp La Paz, Madrid, Spain</t>
  </si>
  <si>
    <t>1540-9996</t>
  </si>
  <si>
    <t>A6</t>
  </si>
  <si>
    <t>Bartha, JL; Martinez-Sanchez, N; Hueso-Zalvide, E</t>
  </si>
  <si>
    <t>PREGNANCY OUTCOME IN WOMEN WITH INFLAMMATORY BOWEL DISEASE WITH OR WITHOUT BIOLOGICAL MEDICATION</t>
  </si>
  <si>
    <t>[Luis Bartha, Jose; Martinez-Sanchez, Nuria; Hueso-Zalvide, Edurne] Univ Hosp La Paz, Madrid, Spain</t>
  </si>
  <si>
    <t>A7</t>
  </si>
  <si>
    <t>Palacio, M; Cobo, T; Antolin, E; Ramirez, M; Cabrera, F; de Rosales, FM; Bartha, JL; Juan, M; Marti, A; Oros, D; Rodriguez, A; Scazzocchio, E; Olivares, JM; Varea, S; Rios, J; Gratacos, E</t>
  </si>
  <si>
    <t>Vaginal Progesterone as Maintenance Treatment After an Episode of Preterm Labour (PROMISE) Study: A Multicentre, Double-blind, Randomised, Placebo-Controlled Trial</t>
  </si>
  <si>
    <t>OBSTETRICAL &amp; GYNECOLOGICAL SURVEY</t>
  </si>
  <si>
    <t>[Palacio, Montse; Cobo, Teresa; Gratacos, Eduard] Univ Barcelona, BCNatal, Hosp Clin Barcelona, E-08007 Barcelona, Spain; [Palacio, Montse; Cobo, Teresa; Gratacos, Eduard] Univ Barcelona, Fetal iD Fetal Med Res Ctr, Hosp Sant Joan Deu, IDIBAPS, E-08007 Barcelona, Spain; [Palacio, Montse; Cobo, Teresa; Gratacos, Eduard] Ctr Biomed Res Rare Dis CIBER ER, Barcelona, Spain; [Antolin, Eugenia] Univ Gregorio Maranon, Gen Hosp, Madrid, Spain; [Ramirez, M.] Hosp Univ Virgen Macarena, Seville, Spain; [Cabrera, Francisco] Univ Insular Materno Infantil, Complejo Hosp, Las Palmas Gran Canaria, Spain; [Mozo de Rosales, Francisco] Hosp Univ Basurto, Bilbao, Spain; [Luis Bartha, Jose] Hosp Puerta Mar, Cadiz, Spain; [Juan, Miquel] Hosp Son Llatzer, Mallorca, Spain; [Marti, Anna] Althaia Xarxa Assistencial Univ Manresa, Hosp St Joan Deu, Manresa, Spain; [Oros, Daniel] Univ Lozano, Hosp Clin, Inst Invest Sanitaria Aragan, Red SAMID,RETICS, Blesa, Spain</t>
  </si>
  <si>
    <t>Palacio, M (reprint author), Univ Barcelona, BCNatal, Hosp Clin Barcelona, E-08007 Barcelona, Spain.; Palacio, M (reprint author), Univ Barcelona, Fetal iD Fetal Med Res Ctr, Hosp Sant Joan Deu, IDIBAPS, E-08007 Barcelona, Spain.</t>
  </si>
  <si>
    <t>0029-7828</t>
  </si>
  <si>
    <t>De la Calle, M; Vidaurrazaga, C; Martinez, N; Gonzalez-Beato, M; Antolin, E; Bartha, JL</t>
  </si>
  <si>
    <t>Successful treatment of a severe early onset case of pemphigoid gestationis with intravenous immunoglobulin in a twin pregnancy conceived with in vitro fertilisation in a primigravida</t>
  </si>
  <si>
    <t>JOURNAL OF OBSTETRICS AND GYNAECOLOGY</t>
  </si>
  <si>
    <t>[De la Calle, M.; Martinez, N.; Antolin, E.; Bartha, J. L.] Univ La Paz Hosp, Dept Obstet &amp; Gynaecol, Maternal Fetal Med Unit, Madrid, Spain; [Vidaurrazaga, C.] Univ La Paz Hosp, Dept Dermatol, Madrid, Spain; [Gonzalez-Beato, M.] Univ La Paz Hosp, Dept Pathol, Madrid, Spain</t>
  </si>
  <si>
    <t>De la Calle, M (reprint author), Univ La Paz Hosp, Dept Obstet, Maternal Fetal Med Unit, Paseo Castellana 261, E-28046 Madrid, Spain.</t>
  </si>
  <si>
    <t>0144-3615</t>
  </si>
  <si>
    <t>1364-6893</t>
  </si>
  <si>
    <t>Bugatto, F; Quintero-Prado, R; Vilar-Sanchez, JM; Perdomo, G; Torrejon, R; Bartha, JL</t>
  </si>
  <si>
    <t>Prepregnancy body mass index influences lipid oxidation rate during pregnancy</t>
  </si>
  <si>
    <t>ACTA OBSTETRICIA ET GYNECOLOGICA SCANDINAVICA</t>
  </si>
  <si>
    <t>[Bugatto, Fernando; Vilar-Sanchez, Jose M.; Torrejon, Rafael] Univ Hosp Puerta del Mar, Dept Obstet &amp; Gynecol, Div Maternal Fetal Med, Cadiz, Spain; [Quintero-Prado, Rocio] Univ Hosp Jerez, Dept Obstet &amp; Gynecol, Cadiz, Spain; [Quintero-Prado, Rocio] Clin Ginemed, Seville, Spain; [Perdomo, German] Univ Castilla La Mancha, Sch Environm Sci &amp; Biochem, Toledo, Spain; [Bartha, Jose L.] Univ Hosp La Paz, Dept Obstet, Div Maternal Fetal Med, Madrid, Spain</t>
  </si>
  <si>
    <t>Bugatto, F (reprint author), Univ Hosp Puerta del Mar, Dept Obstet &amp; Gynecol, Avda Ana Viya 21, Cadiz 11009, Spain.</t>
  </si>
  <si>
    <t>0001-6349</t>
  </si>
  <si>
    <t>Palacio, M; Bonet-Carne, E; Cobo, T; Perez-Moreno, A; Sabria, J; Richter, J; Kacerovsky, M; Jacobsson, B; Garcia-Posada, RA; Bugatto, F; Santisteve, R; Vives, A; Parra-Cordero, M; Hernandez-Andrade, E; Bartha, JL; Carretero-Lucena, P; Lit, K; Cruz, R; Burke, M; Vavilala, S; Iruretagoyena, I; Delgado, JL; Schenone, M; Vilanova, J</t>
  </si>
  <si>
    <t>[Palacio, Montse; Cobo, Teresa; Sabria, Joan] Univ Barcelona, BCNatal, Barcelona, Spain; [Palacio, Montse] CIBER ER, Barcelona, Spain; [Bonet-Carne, Elisenda; Perez-Moreno, Alvaro] Transmural Biotech SL, Barcelona, Spain; [Richter, Jute] Katholieke Univ Leuven, Leuven, Belgium; [Kacerovsky, Marian] Univ Hosp Hradec Kralove, Hradec Kralove, Czech Republic; [Jacobsson, Bo] Gothenburg Univ, Sahlgrenska Acad, Gothenburg, Sweden; [Jacobsson, Bo] Norwegian Inst Publ Hlth, Oslo, Norway; [Garcia-Posada, Raul A.] Clin Prado, Medellin, Antioquia, Colombia; [Bugatto, Fernando] Univ Hosp Puerta del Mar, Cadiz, Spain; [Santisteve, Ramon] Hosp St Joan de Deu, Manresa, Spain; [Vives, Angels] Consorci Sanitari Terrassa, Terrassa, Spain; [Parra-Cordero, Mauro] Univ Chile Hosp, Santiago, Chile; [Hernandez-andrade, Edgar] Eunice Kennedy Shriver Natl Inst Child Hlth &amp; Hum, Perinatol Res Branch, NIH, Bethesda, MD USA; [Hernandez-andrade, Edgar] Wayne State Univ, Hutzel Womens Hosp, Detroit, MI USA; [Luis Bartha, Jose] Univ Hosp La Paz, Madrid, Spain; [Carretero-lucena, Pilar] Univ Hosp Granada, Granada, Spain; [Lit, Kai] KK Womens &amp; Childrens Hosp, Dept Maternal Fetal Med, Singapore, Singapore; [Cruz, Rogelio] Childrens Hosp Queretaro, Queretaro, Mexico; [Burke, Minke] Univ Sydney, Royal Prince Alfred Hosp Sydney, Sydney, NSW, Australia; [Vavilala, Suseela] Fernandez Hosp, Hyberabad, India; [Iruretagoyena, Igor] Univ Wisconsin, Madison, WI USA; [Luis Delgado, Juan] Virgen de la Arrixaca, Murcia, Spain; [Schenone, Mauro] Univ Tennessee, Ctr Hlth Sci, Memphis, TN 38163 USA; [Vilanova, Josep] Hosp Nostra Senyora de Meritxell, Escaldes Engordany, Andorra</t>
  </si>
  <si>
    <t>S190</t>
  </si>
  <si>
    <t>Dore Reyes, M; Triana Junco, P; Encinas Hernandez, J L; Alvarado Antolin, E; Bartha Rasero, J L; Nunez Cerezo, V; Romo Munoz, M; Gomez Cervantes, M; Sanchez Galan, A; Martinez Martinez, L; Lopez Santamaria, M</t>
  </si>
  <si>
    <t>Cirugia pediatrica : organo oficial de la Sociedad Espanola de Cirugia Pediatrica</t>
  </si>
  <si>
    <t>131-137</t>
  </si>
  <si>
    <t>2017 Jul 20</t>
  </si>
  <si>
    <t>Departamento de Cirugia Pediatrica. Hospital Universitario La Paz. Madrid.</t>
  </si>
  <si>
    <t>0214-1221</t>
  </si>
  <si>
    <t>Prediction of chorioamnionitis in cases of intraamniotic infection by ureaplasma urealyticum in women with very preterm premature rupture of membranes or preterm labour.</t>
  </si>
  <si>
    <t>Revello, Rocio; Alcaide, Maria Jose; Abehsera, Daniel; Martin-Camean, Maria; Sousa E Faro Gomes, Mafalda; Alonso-Luque, Barbara; Bartha, Jose L</t>
  </si>
  <si>
    <t>a Division of Maternal and Foetal Medicine , University Hospital La Paz , Madrid , Spain.</t>
  </si>
  <si>
    <t>Recommendations for the use of microarrays in prenatal diagnosis.</t>
  </si>
  <si>
    <t>Suela, Javier; Lopez-Exposito, Isabel; Querejeta, Maria Eugenia; Martorell, Rosa; Cuatrecasas, Esther; Armengol, Lluis; Antolin, Eugenia; Dominguez Garrido, Elena; Trujillo-Tiebas, Maria Jose; Rosell, Jordi; Garcia Planells, Javier; Cigudosa, Juan Cruz</t>
  </si>
  <si>
    <t>2017 Apr 07 (Epub 2017 Feb 21)</t>
  </si>
  <si>
    <t>Laboratorio de Genomica, NIMGenetics, Madrid, Espana. Electronic address: jsuela@nimgenetics.com.</t>
  </si>
  <si>
    <t>Journal of obstetrics and gynaecology : the journal of the Institute of Obstetrics and Gynaecology</t>
  </si>
  <si>
    <t>Sanchez-Galan, A; Encinas, J L; Antolin, E; Vilanova, A; Dore, M; Triana, P; Bartha, J L; Lopez-Santamaria, M</t>
  </si>
  <si>
    <t>33-38</t>
  </si>
  <si>
    <t>2017 Jan 25</t>
  </si>
  <si>
    <t>Servicio de Cirugia Pediatrica. Hospital Universitario La Paz. Madrid.</t>
  </si>
  <si>
    <t>Mesenteric edema as a prenatal ultrasound sign of poor prognosis in gastroschisis</t>
  </si>
  <si>
    <t>Intestinal complications in twin-to-twin transfusion syndrome (TTTS) treated by laser coagulation (LC)</t>
  </si>
  <si>
    <t>Journal of maternal-fetal &amp; neonatal medicine</t>
  </si>
  <si>
    <t>328.e1</t>
  </si>
  <si>
    <t>328.e8</t>
  </si>
  <si>
    <t>EUROPEAN JOURNAL OF MEDICAL GENETICS</t>
  </si>
  <si>
    <t>1769-7212</t>
  </si>
  <si>
    <t>1878-0849</t>
  </si>
  <si>
    <t>HUMAN MUTATION</t>
  </si>
  <si>
    <t>1059-7794</t>
  </si>
  <si>
    <t>1098-1004</t>
  </si>
  <si>
    <t>Ibarra-Ramirez, M; Campos-Acevedo, LD; Lugo-Trampe, J; Martinez-Garza, LE; Martinez-Glez, V; Valencia-Benitez, M; Lapunzina, P; Ruiz-Perez, V</t>
  </si>
  <si>
    <t>Phenotypic Variation in Patients with Homozygous c.1678G &gt; T Mutation in EVC Gene: Report of Two Mexican Families with Ellis-van Creveld Syndrome</t>
  </si>
  <si>
    <t>AMERICAN JOURNAL OF CASE REPORTS</t>
  </si>
  <si>
    <t>[Ibarra-Ramirez, Marisol; Daniel Campos-Acevedo, Luis; Lugo-Trampe, Jose; Martinez-Garza, Laura E.] Autonomous Univ Nuevo Leon, Fac Med, Dept Genet, Monterrey, Nuevo Leon, Mexico; [Martinez-Glez, Victor; Lapunzina, Pablo] Hosp La Paz, Inst Hlth Res IdiPAZ, Inst Med &amp; Mol Genet INGEMM, Madrid, Spain; [Martinez-Glez, Victor; Valencia-Benitez, Maria; Lapunzina, Pablo; Ruiz-Perez, Victor] Carlos III Hlth Inst, CIBER Rare Dis, Madrid, Spain; [Valencia-Benitez, Maria; Ruiz-Perez, Victor] UAM, Spanish Natl Res Council CSIC, Inst Biomed Res Alberto Sols IIBM, Madrid, Spain</t>
  </si>
  <si>
    <t>Ibarra-Ramirez, M (reprint author), Autonomous Univ Nuevo Leon, Fac Med, Dept Genet, Monterrey, Nuevo Leon, Mexico.</t>
  </si>
  <si>
    <t>1941-5923</t>
  </si>
  <si>
    <t>Tardivo, A; Masotto, B; Espeche, L; Solari, AP; Nevado, J; Rozental, S</t>
  </si>
  <si>
    <t>16p11.2 Microdeletion: first report in Argentina</t>
  </si>
  <si>
    <t>ARCHIVOS ARGENTINOS DE PEDIATRIA</t>
  </si>
  <si>
    <t>[Tardivo, Agostina; Masotto, Barbara; Espeche, Lucia; Solari, Andrea P.; Rozental, Sandra] Ctr Nacl Genet Med Dr Eduardo E Castilla, Buenos Aires, DF, Argentina; [Nevado, Julian] Univ Autonoma Madrid, INGEMM, Hosp Univ La Paz, Inst Invest Sanitaria,Hosp Univ La Paz IdiPAZ, Madrid, Spain</t>
  </si>
  <si>
    <t>Tardivo, A (reprint author), Ctr Nacl Genet Med Dr Eduardo E Castilla, Buenos Aires, DF, Argentina.</t>
  </si>
  <si>
    <t>0325-0075</t>
  </si>
  <si>
    <t>E449</t>
  </si>
  <si>
    <t>E453</t>
  </si>
  <si>
    <t>Tornero, C; Aguado, P; Garcia, S; ATenorio, J; Lapunzina, P; Heath, K; Buno, A; Iturzaeta, JM; Monjo, I; Plasencia, C; Balsa, A</t>
  </si>
  <si>
    <t>Low Alkaline Phosphatase Levels: Could it be Hypophosphatasia?.</t>
  </si>
  <si>
    <t>JOURNAL OF BONE AND MINERAL RESEARCH</t>
  </si>
  <si>
    <t>[Tornero, C.; Aguado, P.; Garcia, S.; Monjo, I.; Plasencia, C.; Balsa, A.] La Paz Univ Hosp, Rheumatol, Madrid, Spain; [ATenorio, J.; Lapunzina, P.; Heath, K.] La Paz Univ Hosp, Inst Med &amp; Mol Genet INGEMM, Madrid, Spain; [Buno, A.; Iturzaeta, J. M.] La Paz Univ Hospital, Lab Med, Madrid, Spain; [Ctr Invest Red] Hosp Carlos III, Madrid, Spain</t>
  </si>
  <si>
    <t>0884-0431</t>
  </si>
  <si>
    <t>S181</t>
  </si>
  <si>
    <t>S182</t>
  </si>
  <si>
    <t>Palencia-Campos, A; Ullah, A; Nevado, J; Yildirim, R; Unal, E; Ciorraga, M; Barruz, P; Chico, L; Piceci-Sparascio, F; Guida, V; De Luca, A; Kayserili, HL; Ullah, I; Burmeister, M; Lapunzina, P; Ahmad, W; Morales, AV; Ruiz-Perez, VL</t>
  </si>
  <si>
    <t>GLI1 inactivation is associated with developmental phenotypes overlapping with Ellis-van Creveld syndrome</t>
  </si>
  <si>
    <t>[Palencia-Campos, Adrian; Chico, Lucia; Ruiz-Perez, Victor L.] CSIC UAM, Inst Invest Biomed Alberto Sols, Madrid 28029, Spain; [Palencia-Campos, Adrian; Lapunzina, Pablo; Ruiz-Perez, Victor L.] ISCIII, CIBERER, Madrid, Spain; [Ullah, Asmat; Ullah, Irfan; Ahmad, Wasim] Quaid I Azam Univ, Fac Biol Sci, Dept Biochem, POB 45320, Islamabad, Pakistan; [Nevado, Julian; Barruz, Pilar; Lapunzina, Pablo; Ruiz-Perez, Victor L.] Hosp Univ La Paz IdiPaz UAM, Inst Genet Med &amp; Mol INGEMM, Madrid 28046, Spain; [Yildirim, Ruken] Diyarbakir Children State Hosp, Clin Pediat Endocrinol, Diyarbakir, Turkey; [Unal, Edip] Dicle Univ, Dept Pediat Endocrinol, Diyarbakir, Turkey; [Ciorraga, Maria; Morales, Aixa V.] CSIC, Inst Cajal, Dept Cellular Mol &amp; Dev Neurobiol, E-28002 Madrid, Spain; [Piceci-Sparascio, Francesca; Guida, Valentina; De Luca, Alessandro] IRCCS, Casa Sollievo della Sofferenza Hosp, Mol Genet Unit, I-71013 San Giovanni Rotondo, Italy; [Kayserili, Hulya] Koc Univ, Sch Med, Med Genet Dept, TR-34010 Istanbul, Turkey; [Burmeister, Margit] Univ Michigan, Dept Psychiat, Ann Arbor, MI 48109 USA; [Burmeister, Margit] Univ Michigan, Dept Human Genet, Ann Arbor, MI 48109 USA</t>
  </si>
  <si>
    <t>Ahmad, W (reprint author), Quaid I Azam Univ, Fac Biol Sci, Dept Biochem, POB 45320, Islamabad, Pakistan.; Ruiz-Perez, VL (reprint author), Univ Autonoma Madrid, CSIC, Inst Invest Biomed, Arturo Duperier 4, Madrid 28029, Spain.</t>
  </si>
  <si>
    <t>1460-2083</t>
  </si>
  <si>
    <t>Writzl, K; Maver, A; Kovacic, L; Martinez-Valero, P; Contreras, L; Satrustegui, J; Castori, M; Faivre, L; Lapunzina, P; van Kuilenburg, ABP; Radovic, S; Thauvin-Robinet, C; Peterlin, B; del Arco, A; Hennekam, RC</t>
  </si>
  <si>
    <t>De Novo Mutations in SLC25A24 Cause a Disorder Characterized by Early Aging, Bone Dysplasia, Characteristic Face, and Early Demise</t>
  </si>
  <si>
    <t>AMERICAN JOURNAL OF HUMAN GENETICS</t>
  </si>
  <si>
    <t>[Writzl, Karin; Maver, Ales; Peterlin, Borut] Univ Med Ctr, Clin Inst Med Genet, Ljubljana 1000, Slovenia; [Kovacic, Lidija] Novartis Ireland Ltd, Novartis, Vista Bldg,Elm Business Pk, Dublin D04A 9N6 4, Ireland; [Martinez-Valero, Paula; Contreras, Laura; Satrustegui, Jorgina] Univ Autonoma Madrid, Ctr Biol Mol Severo Ochoa, Dept Biol Mol, E-28049 Madrid, Spain; [Martinez-Valero, Paula; Contreras, Laura; Satrustegui, Jorgina; del Arco, Araceli] CSIC, Madrid 28049, Spain; [Martinez-Valero, Paula; Contreras, Laura; Satrustegui, Jorgina; del Arco, Araceli] Fdn Jimenez Diaz, Inst Invest Sanitaria, Madrid 28049, Spain; [Martinez-Valero, Paula; Contreras, Laura; Satrustegui, Jorgina; del Arco, Araceli] Inst Salud Carlos III, Ctr Invest Biomed Red Enfermedades Raras, Madrid 28049, Spain; [Castori, Marco] Ist Ricovero &amp; Cura Carattere Sci, Div Med Genet, Casa Sollievo della Sofferenza, I-71013 Foggia, Italy; [Faivre, Laurence; Thauvin-Robinet, Christel] Ctr Hosp Univ Dijon Bourgogne, Ctr Reference Malad Rares cAnomalies Dev &amp; Syndro, Ctr Genet, FHU TRANSLAD,Hop Enfants, F-21079 Dijon, France; [Faivre, Laurence; Thauvin-Robinet, Christel] Univ Bourgogne Franche Comte, INSERM, Genet Anomalies Dev, UMR 1231, F-21079 Dijon, France; [Lapunzina, Pablo] Ctr Invest Biomed Red Enfermedades Rares, Hosp Univ La Paz, Inst Genet Med &amp; Mol IdiPAZ, Madrid 26128046, Spain; [van Kuilenburg, Andre B. P.] Univ Amsterdam, Acad Med Ctr, Lab Genet Metab Dis, NL-1105 AZ Amsterdam, Netherlands; [Radovic, Slobodanka] IGA Technol Serv Srl, I-33100 Udine, Italy; [del Arco, Araceli] Univ Castilla La Mancha, Ctr Reg Invest Biomed, Fac Ciencias Ambientales &amp; Bioquim, Toledo 45071, Spain; [Hennekam, Raoul C.] Univ Amsterdam, Acad Med Ctr, Dept Pediat, NL-1105 AZ Amsterdam, Netherlands</t>
  </si>
  <si>
    <t>Writzl, K (reprint author), Univ Med Ctr, Clin Inst Med Genet, Ljubljana 1000, Slovenia.</t>
  </si>
  <si>
    <t>0002-9297</t>
  </si>
  <si>
    <t>Palomares-Bralo, M; Vallespin, E; del Pozo, A; Ibanez, K; Silla, JC; Galan, E; Gordo, G; Martinez-Glez, V; Alba-Valdivia, LI; Heath, KE; Garcia-Minaur, S; Lapunzina, P; Santos-Simarro, F</t>
  </si>
  <si>
    <t>Pitfalls of trio-based exome sequencing: imprinted genes and parental mosaicism-MAGEL2 as an example</t>
  </si>
  <si>
    <t>GENETICS IN MEDICINE</t>
  </si>
  <si>
    <t>[Palomares-Bralo, Maria; Vallespin, Elena; del Pozo, Angela; Ibanez, Kristina; Carlos Silla, Juan; Gordo, Gema; Martinez-Glez, Victor; Alba-Valdivia, Lazaro I.; Heath, Karen E.; Garcia-Minaur, Sixto; Lapunzina, Pablo; Santos-Simarro, Fernando] Hosp Univ La Paz, Inst Genet Med &amp; Mol INGEMM, IdiPaz, Madrid, Spain; [Palomares-Bralo, Maria; Vallespin, Elena; del Pozo, Angela; Ibanez, Kristina; Carlos Silla, Juan; Galan, Enrique; Gordo, Gema; Martinez-Glez, Victor; Heath, Karen E.; Garcia-Minaur, Sixto; Lapunzina, Pablo; Santos-Simarro, Fernando] ISCIII, Ctr Invest Biomed Red Enfermedades Raras, CIBERER, Madrid, Spain; [Galan, Enrique] Hosp Materno Infantil, Dept Pediat, Badajoz, Spain</t>
  </si>
  <si>
    <t>Santos-Simarro, F (reprint author), Hosp Univ La Paz, Inst Genet Med &amp; Mol INGEMM, IdiPaz, Madrid, Spain.; Santos-Simarro, F (reprint author), ISCIII, Ctr Invest Biomed Red Enfermedades Raras, CIBERER, Madrid, Spain.</t>
  </si>
  <si>
    <t>1098-3600</t>
  </si>
  <si>
    <t>1530-0366</t>
  </si>
  <si>
    <t>Rodriguez-Zabala, M; Aza-Carmona, M; Rivera-Pedroza, CI; Belinchon, A; Guerrero-Zapata, I; Barraza-Garcia, J; Vallespin, E; Lu, M; del Pozo, A; Glucksman, MJ; Santos-Simarro, F; Heath, KE</t>
  </si>
  <si>
    <t>FGF9 mutation causes craniosynostosis along with multiple synostoses</t>
  </si>
  <si>
    <t>[Rodriguez-Zabala, Maria; Aza-Carmona, Miriam; Rivera-Pedroza, Carlos I.; Belinchon, Alberta; Guerrero-Zapata, Isabel; Barraza-Garcia, Jimena; Vallespin, Elena; del Pozo, Angela; Santos-Simarro, Fernando; Heath, Karen E.] Univ Autonoma Madrid, Inst Med &amp; Mol Genet INGEMM, Hosp Univ La Paz, IdiPAZ, Madrid, Spain; [Aza-Carmona, Miriam; Belinchon, Alberta; Barraza-Garcia, Jimena; Vallespin, Elena; del Pozo, Angela; Santos-Simarro, Fernando; Heath, Karen E.] Inst Carlos III, CIBERER, Madrid, Spain; [Aza-Carmona, Miriam; Rivera-Pedroza, Carlos I.; Belinchon, Alberta; Barraza-Garcia, Jimena; Santos-Simarro, Fernando; Heath, Karen E.] Hosp Univ La Paz, Multidisciplinary Skeletal Dysplasia Unit UMDE, Madrid, Spain; [Lu, Min; Glucksman, Marc J.] Rosalind Franklin Univ Med &amp; Sci North Chicago, Chicago Med Sch, Dept Biochem &amp; Mol Biol, N Chicago, IL USA</t>
  </si>
  <si>
    <t>Heath, KE (reprint author), Hosp Univ La Paz, Inst Med &amp; Mol Genet INGEMM, P Castellana 261, Madrid 28046, Spain.</t>
  </si>
  <si>
    <t>Marcos, EC; Laorden, NR; Rodriguez, JMP; del Pozo, A; Saez, MI; Colmenero, AM; Puente, J; Silla-Castro, JC; Mejorada, RL; Garcia-Carbonero, I; Rivera, L; Vidal, MJM; Barrera, RM; Parra, EMF; Florez, YC; Borrega, P; Baamonde, MAGD; Pritchard, C; Lapunzina, P; Hidalgo, DO</t>
  </si>
  <si>
    <t>PROREPAIR-B: A prospective cohort study of DNA repair defects in metastatic castration resistant prostate cancer (mCRPC)</t>
  </si>
  <si>
    <t>[Castro Marcos, E.; Romero Laorden, N.; Lozano Mejorada, R.; Rivera, L.; Cendon Florez, Y.; Olmos Hidalgo, D.] CNIO Spanish Natl Canc Ctr, Prostate Canc Unit, Madrid, Spain; [Piulats Rodriguez, J. M.] Ins Catal Oncol, Med Oncol, Barcelona, Spain; [del Pozo, A.; Silla-Castro, J. C.] Hosp Univ La Paz, Inst Genet Med &amp; Mol, Madrid, Spain; [Saez, M. I.] H Univ Virgen Victoria &amp; Reg Malaga, Med Oncol, Malaga, Spain; [Medina Colmenero, A.] Ctr Oncol A Coruna, Oncol Med, La Coruna, Spain; [Puente, J.] Hosp Clin Univ San Carlos, Med Oncol, Madrid, Spain; [Garcia-Carbonero, I.] Hosp Univ Virgen Salud, Med Oncol, Toledo, Spain; [Mendez Vidal, M. J.] Univ Hosp Reina Sofia, Med Oncol, Cordoba, Spain; [Morales Barrera, R.] Vall dHebron Univ Hosp, Oncol, Barcelona, Spain; [Fernandez Parra, E. M.] Hosp Nuestra Senora Valme, Med Oncol, Seville, Spain; [Borrega, P.] H San Pedro Alcantara, Med Oncol, Caceres, Spain; [Del Alba Baamonde, M. A. Gonzalez] Hosp Univ Son Espases, Med Oncol, Palma De Mallorca, Spain; [Pritchard, C.] Univ Washington, Lab Med, Washington, DC USA; [Lapunzina, P.] Hosp Univ La Paz, Inst Invest, Med Genet &amp; Mol Inst INGEMM, Madrid, Spain</t>
  </si>
  <si>
    <t>Laorden, NR; Mejorada, RL; Rodriguez, JMP; Vallespin, E; Montesa, A; Estelles, DL; Villaguzman, JC; Estelles, DL; Villaguzman, JC; Ibanez, K; Gonzalez-Billalabeitia, E; Magraner, L; Garde, J; Polo, SH; Arija, JA; Villatoro, R; Valderrama, BP; Lapunzina, P; Marcos, EC; Hidalgo, DO</t>
  </si>
  <si>
    <t>Prevalence and baseline clinico-pathological associations of germline deleterious mutations in DNA repair genes (gmDDR) in a metastatic castration resistant prostate cancer (mCRPC) prospective spanish cohort (PROREPAIR-B study)</t>
  </si>
  <si>
    <t>[Romero Laorden, N.; Lozano Mejorada, R.; Magraner, L.; Castro Marcos, E.; Olmos Hidalgo, D.] Spanish Natl Canc Res Ctr, Prostate Canc Clin Res Unit, Madrid, Spain; [Piulats Rodriguez, J. M.] Insitut Catalan Oncol, Med Oncol, Barcelona, Spain; [Vallespin, E.; Ibanez, K.; Lapunzina, P.] Univ La Paz, Inst Invest Hosp, Med Genet &amp; Mol Inst INGEMM, Madrid, Spain; [Montesa, A.; Grau, G.] Hosp Univ Virgen de la Victoria &amp; Reg Malaga, CNIO IBIMA Genitourinary Res Unit, Malaga, Spain; [Lorente Estelles, D.] Hosp Univ &amp; Politecn La Fe, Med Oncol, Valencia, Spain; [Villaguzman, J. C.] Hosp Gen Univ Ciudad Real, Med Oncol, Ciudad Real, Spain; [Rodriguez-Vida, A.] Univ Hosp Mar, Med Oncol, Barcelona, Spain; [Gonzalez-Billalabeitia, E.] Hosp Gen Univ Morales Messeguer, Med Oncol Dept, Murcia, Spain; [Garde, J.] Hosp Arnau Vilanova, Med Oncol Dept, Valencia, Spain; [Hernando Polo, S.] HUFA Hosp Univ Fdn Alcorcon, Med Oncol Dept, Alcorcon, Spain; [Arranz Arija, J.] Hosp Gen Univ Gregorio Maranon, Med Oncol, Madrid, Spain; [Villatoro, R.] Hosp Costa Sol, Med Oncol, Malaga, Spain; [Perez Valderrama, B.] HH Virgen del Rocio, Med Oncol, Seville, Spain</t>
  </si>
  <si>
    <t>Rodriguez, F; Vallejos, C; Giraudo, F; Unanue, N; Hernandez, MI; Godoy, P; Celis, S; Martin-Arenas, R; Palomares-Bralo, M; Heath, KE; Lopez, MT; Cassorla, F</t>
  </si>
  <si>
    <t>Copy number variants of Ras/MAPK pathway genes in patients with isolated cryptorchidism</t>
  </si>
  <si>
    <t>ANDROLOGY</t>
  </si>
  <si>
    <t>[Rodriguez, F.; Vallejos, C.; Giraudo, F.; Unanue, N.; Hernandez, M. I.; Cassorla, F.] Univ Chile, Inst Maternal &amp; Child Res, Sch Med, Santa Rosa 1234, Santiago 8360160, Chile; [Godoy, P.] Hosp Base San Jose, Serv Pediat, Osorno, Chile; [Celis, S.; Lopez, M. T.] Hosp Clin San Borja Arriaran, Pediat Urol Dept, Santiago, Chile; [Martin-Arenas, R.; Palomares-Bralo, M.; Heath, K. E.] UAM, Inst Med &amp; Mol Genet INGEMM, Hosp Univ La Paz, IdiPAZ, Madrid, Spain; [Martin-Arenas, R.; Palomares-Bralo, M.; Heath, K. E.] ISCIII, CIBERER, Madrid, Spain</t>
  </si>
  <si>
    <t>Rodriguez, F (reprint author), Univ Chile, Inst Maternal &amp; Child Res, Sch Med, Santa Rosa 1234, Santiago 8360160, Chile.</t>
  </si>
  <si>
    <t>2047-2919</t>
  </si>
  <si>
    <t>Santos-Simarro, F; Vallespin, E; del Pozo, A; Ibanez, K; Silla, JC; Fernandez, L; Nevado, J; Gonzalez-Pecellin, H; Montano, VEF; Martin, R; Valdivia, LA; Garcia-Minaur, S; Lapunzina, P; Palomares-Bralo, M</t>
  </si>
  <si>
    <t>Eye coloboma and complex cardiac malformations belong to the clinical spectrum of PUF60 variants</t>
  </si>
  <si>
    <t>[Santos-Simarro, F.; Garcia-Minaur, S.; Lapunzina, P.] Hosp Univ La Paz, Inst Genet Med Mol INGEMM, Secc Genet Clin, Madrid, Spain; [Santos-Simarro, F.; Vallespin, E.; del Pozo, A.; Ibanez, K.; Silla, J. C.; Fernandez, L.; Nevado, J.; Gonzalez-Pecellin, H.; Montano, V. E. F.; Martin, R.; Garcia-Minaur, S.; Lapunzina, P.; Palomares-Bralo, M.] ISCIII, Ctr Invest Biomed Red Enfermedades Raras, CIBERER, Unidad 753, Madrid, Spain; [Vallespin, E.; Fernandez, L.; Nevado, J.; Gonzalez-Pecellin, H.; Montano, V. E. F.; Martin, R.; Alba Valdivia, L. I.; Palomares-Bralo, M.] Hosp Univ La Paz, Inst Genet Med Mol INGEMM, Secc Genom Estructural &amp; Func, Madrid, Spain; [del Pozo, A.; Ibanez, K.; Silla, J. C.] Hosp Univ La Paz, Inst Genet Med Mol INGEMM, Secc Bioinformat, Madrid, Spain</t>
  </si>
  <si>
    <t>Santos-Simarro, F (reprint author), Hosp Univ La Paz, Inst Genet Med Mol INGEMM, Secc Genet Clin, Madrid, Spain.; Santos-Simarro, F (reprint author), ISCIII, Ctr Invest Biomed Red Enfermedades Raras, CIBERER, Unidad 753, Madrid, Spain.</t>
  </si>
  <si>
    <t>1399-0004</t>
  </si>
  <si>
    <t>Meerschaut, I; Rochefort, D; Revencu, N; Petre, J; Corsello, C; Rouleau, GA; Hamdan, FF; Michaud, JL; Morton, J; Radley, J; Ragge, N; Garcia-Minaur, S; Lapunzina, P; Bralo, MP; Mori, MA; Moortgat, S; Benoit, V; Mary, S; Bockaert, N; Oostra, A; Vanakker, O; Velinov, M; de Ravel, TJL; Mekahli, D; Sebat, J; Vaux, KK; DiDonato, N; Hanson-Kahn, AK; Hudgins, L; Dallapiccola, B; Novelli, A; Tarani, L; Andrieux, J; Parker, MJ; Neas, K; Ceulemans, B; Schoonjans, AS; Prchalova, D; Havlovicova, M; Hancarova, M; Budisteanu, M; Dheedene, A; Menten, B; Dion, PA; Lederer, D; Callewaert, B</t>
  </si>
  <si>
    <t>FOXP1-related intellectual disability syndrome: a recognisable entity</t>
  </si>
  <si>
    <t>JOURNAL OF MEDICAL GENETICS</t>
  </si>
  <si>
    <t>[Meerschaut, Ilse; Vanakker, Olivier; Dheedene, Annelies; Menten, Bjorn; Callewaert, Bert] Ghent Univ Hosp, Ctr Med Genet, Ghent, Belgium; [Meerschaut, Ilse; Bockaert, Nele; Oostra, Ann; Vanakker, Olivier; Callewaert, Bert] Ghent Univ Hosp, Dept Pediat, Ghent, Belgium; [Rochefort, Daniel; Corsello, Christina; Rouleau, Guy A.; Dion, Patrick A.] McGill Univ, Montreal Neurol Inst, Montreal, PQ, Canada; [Revencu, Nicole; Petre, Justine] Catholic Univ Louvain, Clin Univ Saint Luc, Ctr Genet Humaine, Brussels, Belgium; [Hamdan, Fadi F.; Michaud, Jacques L.] Univ Montreal, CHU Sainte Justine, Res Ctr, Montreal, PQ, Canada; [Morton, Jenny; Radley, Jessica; Ragge, Nicola] Birmingham Womens Hosp, NHS Fdn Trust, West Midlands Reg Clin Genet Serv &amp; Birmingham Hl, Edgbaston, England; [Garcia-Minaur, Sixto; Lapunzina, Pablo; Bralo, Maria Palomares; Mori, Maria Angeles] Hosp Univ La Paz, Inst Genet Med Mol, IdiPAZ, ISCI,CIBERER, Madrid, Spain; [Moortgat, Stephanie; Benoit, Valerie; Mary, Sandrine; Lederer, Damien] Inst Pathol &amp; Genet, Ctr Genet Humaine, Gosselies, Belgium; [Velinov, Milen] NYS Inst Basic Res Dev Disabil, New York, NY USA; [de Ravel, Thomy J. L.] Univ Hosp Leuven, Ctr Human Genet, Leuven, Belgium; [Mekahli, Djalila] Univ Hosp Leuven, Dept Pediat Nephrol, Leuven, Belgium; [Sebat, Jonathan] Univ Calif San Diego, Beyster Ctr Genom Psychiat Dis, San Diego, CA USA; [Vaux, Keith K.] UC San Diego Sch Med, Dept Med, San Diego, CA USA; [Vaux, Keith K.] UC San Diego Sch Med, Dept Neurosci, San Diego, CA USA; [DiDonato, Nataliya] Tech Univ Dresden, Inst Klin Genet, Dresden, Germany; [Hanson-Kahn, Andrea K.; Hudgins, Louanne] Stanford Univ, Sch Med, Div Med Genet, Dept Pediat, Stanford, CA USA; [Dallapiccola, Bruno; Novelli, Antonio] IRCCS, Bambino Gesu Childrens Hosp, Lab Med Genet, Rome, Italy; [Tarani, Luigi] Univ Roma La Sapienza, Dept Pediat &amp; Child Neuropsychiat, Rome, Italy; [Andrieux, Joris] Hosp Jeanne Flandre, Inst Genet Med, Lille, France; [Parker, Michael J.] Sheffield Childrens Hosp, Sheffield Clin Genet Serv, Sheffield, S Yorkshire, England; [Neas, Katherine] Genet Hlth Serv NZ, Wellington, New Zealand; [Ceulemans, Berten; Schoonjans, An-Sofie] Univ Antwerp Hosp, Dept Neurol Pediat Neurol, Edegem, Belgium; [Prchalova, Darina; Havlovicova, Marketa; Hancarova, Miroslava] Univ Hosp Motol, Dept Biol &amp; Med Genet, Prague, Czech Republic; [Prchalova, Darina; Havlovicova, Marketa; Hancarova, Miroslava] Univ Hosp Motol, Charles Univ, Fac Med 2, Prague, Czech Republic; [Budisteanu, Magdalena] Prof Dr Alexandru Obregia Clin Hosp Psychiat, Psychiat Res Lab, Bercini, Romania</t>
  </si>
  <si>
    <t>Callewaert, B (reprint author), Ghent Univ Hosp, Ctr Med Genet, Pintelaan 185, B-9000 Ghent, Belgium.</t>
  </si>
  <si>
    <t>0022-2593</t>
  </si>
  <si>
    <t>Leiter, SM; Parker, VER; Welters, A; Knox, R; Rocha, N; Clark, G; Payne, F; Lotta, L; Harris, J; Guerrero-Fernandez, J; Gonzalez-Casado, I; Garcia-Minaur, S; Gordo, G; Wareham, N; Martinez-Glez, V; Allison, M; O'Rahilly, S; Barroso, I; Meissner, T; Davies, S; Hussain, K; Temple, K; Barreda-Bonis, AC; Kummer, S; Semple, RK</t>
  </si>
  <si>
    <t>Hypoinsulinaemic, hypoketotic hypoglycaemia due to mosaic genetic activation of PI3-kinase</t>
  </si>
  <si>
    <t>EUROPEAN JOURNAL OF ENDOCRINOLOGY</t>
  </si>
  <si>
    <t>[Leiter, Sarah M.; Parker, Victoria E. R.; Knox, Rachel; Rocha, Nuno; Harris, Julie; O'Rahilly, Stephen; Barroso, Ines; Semple, Robert K.] Univ Cambridge, MRC Inst Metab Sci, Wellcome Trust, Metabol Res Labs, Cambridge, England; [Leiter, Sarah M.; Parker, Victoria E. R.; Knox, Rachel; Rocha, Nuno; Harris, Julie; O'Rahilly, Stephen; Barroso, Ines; Semple, Robert K.] Natl Inst Hlth Res, Cambridge Biomed Res Ctr, Cambridge, England; [Welters, Alena; Meissner, Thomas; Kummer, Sebastian] Univ Childrens Hosp, Dept Gen Paediat Neonatol &amp; Paediat Cardiol, Dusseldorf, Germany; [Clark, Graeme] Addenbrookes Hosp, Dept Mol Genet, Cambridge, England; [Payne, Felicity; Barroso, Ines] Wellcome Trust Sanger Inst Hinxton, Cambridge, England; [Lotta, Luca; Wareham, Nick] Univ Cambridge, MRC Epidemiol Unit, Cambridge, England; [Guerrero-Fernandez, Julio; Gonzalez-Casado, Isabel; Barreda-Bonis, Ana-Coral] La Paz Hosp, Dept Paediat Endocrinol, Madrid, Spain; [Garcia-Minaur, Sixto; Gordo, Gema; Martinez-Glez, Victor] La Paz Hosp, Dept Clin &amp; Mol Genet, Madrid, Spain; [Allison, Michael] Addenbrookes Hosp, Dept Hepatol, Cambridge, England; [Davies, Susan] Addenbrookes Hosp, Dept Histopathol, Cambridge, England; [Hussain, Khalid] UCL, Inst Child Hlth, London, England; [Temple, Karen] Southampton Univ Hosp, Dept Clin Genet, Southampton, Hants, England</t>
  </si>
  <si>
    <t>Semple, RK (reprint author), Univ Cambridge, MRC Inst Metab Sci, Wellcome Trust, Metabol Res Labs, Cambridge, England.; Semple, RK (reprint author), Natl Inst Hlth Res, Cambridge Biomed Res Ctr, Cambridge, England.; Kummer, S (reprint author), Univ Childrens Hosp, Dept Gen Paediat Neonatol &amp; Paediat Cardiol, Dusseldorf, Germany.</t>
  </si>
  <si>
    <t>0804-4643</t>
  </si>
  <si>
    <t>Kalish, JM; Biesecker, LG; Brioude, F; Deardorff, MA; Di Cesare-Merlone, A; Druley, T; Ferrero, GB; Lapunzina, P; Larizza, L; Maas, S; Macchiaiolo, M; Maher, ER; Maitz, S; Martinez-Agosto, JA; Mussa, A; Robinson, P; Russo, S; Selicorni, A; Hennekam, RC</t>
  </si>
  <si>
    <t>Nomenclature and definition in asymmetric regional body overgrowth</t>
  </si>
  <si>
    <t>AMERICAN JOURNAL OF MEDICAL GENETICS PART A</t>
  </si>
  <si>
    <t>[Kalish, Jennifer M.; Deardorff, Matthew A.] Univ Penn, Childrens Hosp Philadelphia, Div Human Genet, Philadelphia, PA 19104 USA; [Kalish, Jennifer M.; Deardorff, Matthew A.] Univ Penn, Dept Pediat, Perelman Sch Med, Philadelphia, PA 19104 USA; [Biesecker, Leslie G.] NHGRI, Med Genom &amp; Metab Genet Branch, NIH, Bethesda, MD 20892 USA; [Brioude, Frederic] Sorbonne Univ, UPMC Univ Paris 06, Paris, France; [Di Cesare-Merlone, Alessandra] Fdn IRCCS, Policlin S Matteo, Oncoematol Pediat, Pavia, Italy; [Druley, Todd] Washington Univ, Sch Med, Dept Pediat, Ctr Genome Sci &amp; Syst Biol, St Louis, MO 63110 USA; [Druley, Todd] Washington Univ, Sch Med, Dept Genet, St Louis, MO 63110 USA; [Ferrero, Giovanni B.; Mussa, Alessandro] Univ Turin, Dept Pediat &amp; Publ Hlth Sci, Turin, Italy; [Lapunzina, Pablo] Hosp Univ La Paz UAM, Inst Genet Med &amp; Mol INGEMM IdiPAZ, Madrid, Spain; [Lapunzina, Pablo] ISCIII, CIBERER, Madrid, Spain; [Larizza, Lidia; Russo, Silvia] IRCCS, Ist Auxol Italiano, Ctr Ric &amp; Tecnol Biomed, Med Cytogenet &amp; Mol Genet Lab, Milan, Italy; [Maas, Saskia] Univ Amsterdam, Acad Med Ctr, Dept Clin Genet, Amsterdam, Netherlands; [Macchiaiolo, Marina] Osped Peiatr Bambino Gesu, UOC Malattie Rare, Rome, Italy; [Maher, Eamonn R.] Univ Cambridge, Dept Med Genet, Cambridge, England; [Maher, Eamonn R.] Cambridge NIHR Biomed Res Ctr, Cambridge, England; [Maitz, Silvia] S Gerardo Hosp, MBBM Fdn, Pediat Clin, Clin Pediat Genet Unit, Monza, Italy; [Martinez-Agosto, Julian A.] Univ Calif Los Angeles, David Geffen Sch Med, Dept Pediat, Dept Human Genet,Div Med Genet, Los Angeles, CA 90095 USA; [Robinson, Peter] Jackson Lab Genom Med, Farmington, CT USA; [Selicorni, Angelo] ASST Lariana, Pediat Unit, Como, Italy; [Hennekam, Raoul C.] Univ Amsterdam, Acad Med Ctr, Dept Pediat, Amsterdam, Netherlands</t>
  </si>
  <si>
    <t>Kalish, JM (reprint author), Childrens Hosp Philadelphia, Div Human Genet, Ctr Childhood Canc Res, 3501 Civ Ctr Blvd,CTRB 3028, Philadelphia, PA 19104 USA.</t>
  </si>
  <si>
    <t>1552-4825</t>
  </si>
  <si>
    <t>1552-4833</t>
  </si>
  <si>
    <t>Garcia-Morato, MB; Nevado, J; Gonzalez-Granado, LI; Urgelles, AS; Pena, RR; Cerdan, AF</t>
  </si>
  <si>
    <t>Chronic granulomatous disease caused by maternal uniparental isodisomy of chromosome 16</t>
  </si>
  <si>
    <t>[Bravo Garcia-Morato, Maria; Rodriguez Pena, Rebeca; Ferreira Cerdan, Antonio] La Paz Univ Hosp, Dept Immunol, Paseo Castellana 261, Madrid 28046, Spain; [Bravo Garcia-Morato, Maria; Rodriguez Pena, Rebeca; Ferreira Cerdan, Antonio] La Paz Inst Biomed Res, Lymphocyte Pathophysiol Grp, IdiPAZ, Madrid, Spain; [Nevado, Julian] La Paz Univ Hosp, Inst Med &amp; Mol Genet INGEMM, IdiPAZ, Madrid, Spain; [Nevado, Julian] CIBERER, Ctr Biomed Invest Rare Dis, Madrid, Spain; [Ignacio Gonzalez-Granado, Luis] 12 Octubre Inst Biomed Res I 12, Dept Pediat, Immunodeficiencies Unit, Madrid, Spain; [Sastre Urgelles, Ana] La Paz Univ Hosp, Dept Pediat Hematol Oncol, Madrid, Spain</t>
  </si>
  <si>
    <t>Garcia-Morato, MB (reprint author), La Paz Univ Hosp, Dept Immunol, Paseo Castellana 261, Madrid 28046, Spain.</t>
  </si>
  <si>
    <t>Barraza-Garcia, J; Rivera-Pedroza, CI; Hisado-Oliva, A; Belinchon-Martinez, A; Sentchordi-Montane, L; Duncan, EL; Clark, GR; del Pozo, A; Ibanez-Garikano, K; Offiah, A; Prieto-Matos, P; Cormier-Daire, V; Heath, KE</t>
  </si>
  <si>
    <t>Broadening the phenotypic spectrum of POP1-skeletal dysplasias: identification of POP1 mutations in a mild and severe skeletal dysplasia</t>
  </si>
  <si>
    <t>[Barraza-Garcia, J.; Rivera-Pedroza, C. I.; Hisado-Oliva, A.; Belinchon-Martinez, A.; Sentchordi-Montane, L.; del Pozo, A.; Ibanez-Garikano, K.; Heath, K. E.] Univ Autonoma Madrid, Inst Med &amp; Mol Genet INGEMM, Hosp Univ La Paz, IdiPAZ, Madrid, Spain; [Barraza-Garcia, J.; Hisado-Oliva, A.; Belinchon-Martinez, A.; del Pozo, A.; Heath, K. E.] Inst Carlos III, Ctr Invest Biomed Red Enfermedades Raras CIBERER, Madrid, Spain; [Barraza-Garcia, J.; Rivera-Pedroza, C. I.; Hisado-Oliva, A.; Belinchon-Martinez, A.; Sentchordi-Montane, L.; Heath, K. E.] Hosp Univ La Paz, Multidisciplinary Skeletal Dysplasia Unit UMDE, Madrid, Spain; [Sentchordi-Montane, L.] Hosp Univ Infanta Leonor, Dept Pediat Endocrinol, Madrid, Spain; [Duncan, E. L.] Royal Brisbane &amp; Womens Hosp, Dept Endocrinol, Herston, Qld, Australia; [Clark, G. R.] Univ Queensland, Translat Res Inst, Princess Alexandra Hosp, Diamantina Inst,Human Genet Grp, Brisbane, Qld, Australia; [Offiah, A.] Sheffield Childrens Hosp NHS Fdn Trust, Dept Radiol, Sheffield, S Yorkshire, England; [Offiah, A.] Univ Sheffield, Acad Unit Child Hlth, Sheffield, S Yorkshire, England; [Prieto-Matos, P.] Hosp Univ Salamanca, Inst Invest Biomed Salamanca, Pediat Endocrinol Unit, Salamanca, Spain; [Cormier-Daire, V.] Paris Descartes Sorbonne Paris Cite Univ, Lab Mol &amp; Physiopathol Bases Osteochondrodysplasi, Reference Ctr Skeletal Dysplasia, AP HP,Dept Med Genet,Inst Imagine,INSERM,UMR 1163, Paris, France; [Cormier-Daire, V.] Hop Univ Necker Enfants Malad, Paris, France</t>
  </si>
  <si>
    <t>Heath, KE (reprint author), Hosp Univ La Paz, Inst Med &amp; Mol Genet, Paseo Castellana 261, Madrid 28046, Spain.</t>
  </si>
  <si>
    <t>Galvez, E; Sebastian, E; Madero, L; Catala, A; Belendez, C; de Heredia, CD; Galera, A; Plaza, D; Badell, I; Vallespin, E; Lapunzina, P; Perona, R; Surralles, J; Bueren, J; Sevilla, J</t>
  </si>
  <si>
    <t>NEXT GENERATION SEQUENCING IN BONE MARROW FAILURE SYNDROMES</t>
  </si>
  <si>
    <t>[Galvez, E.; Sebastian, E.; Madero, L.; Sevilla, J.] Hosp Infantil Nino Jesus, Madrid, Spain; [Catala, A.; Diaz de Heredia, C.; Badell, I.] Grp Fallos Medulares SEHOP, Barcelona, Spain; [Belendez, C.; Plaza, D.] Grp Fallos Medulares SEHOP, Madrid, Spain; [Galera, A.] Grp Fallos Medulares SEHOP, Valencia, Spain; [Vallespin, E.; Lapunzina, P.; Perona, R.; Bueren, J.] CIBERER, Madrid, Spain; [Surralles, J.] CIBERER, Barcelona, Spain</t>
  </si>
  <si>
    <t>Tornero, C; Aguado, P; Garcia, S; Tenorio, J; Lapunzina, P; Buno, A; Iturzaeta, JM; Plasencia, C; Monjo, I; Balsa, A</t>
  </si>
  <si>
    <t>LOW ALKALINE PHOSPHATASE LEVELS: COULD IT BE HYPOPHOSPHATASIA?</t>
  </si>
  <si>
    <t>[Tornero, C.; Aguado, P.; Garcia, S.; Plasencia, C.; Monjo, I.; Balsa, A.] La Paz Univ Hosp, Rheumatol, Madrid, Spain; [Tenorio, J.; Lapunzina, P.] La Paz Univ Hosp, Genet, Madrid, Spain; [Buno, A.; Iturzaeta, J. M.] La Paz Univ Hosp, Clin Lab, Madrid, Spain</t>
  </si>
  <si>
    <t>Altmuller, F; Lissewski, C; Bertola, D; Flex, E; Stark, Z; Spranger, S; Baynam, G; Buscarilli, M; Dyack, S; Gillis, J; Yntema, HG; Pantaleoni, F; van Loon, RLE; MacKay, S; Mina, K; Schanze, I; Tan, TY; Walsh, M; White, SM; Niewisch, MR; Garcia-Minaur, S; Plaza, D; Ahmadian, MR; Cave, H; Tartaglia, M; Zenker, M</t>
  </si>
  <si>
    <t>Genotype and phenotype spectrum of NRAS germline variants</t>
  </si>
  <si>
    <t>EUROPEAN JOURNAL OF HUMAN GENETICS</t>
  </si>
  <si>
    <t>[Altmueller, Franziska; Lissewski, Christina; Schanze, Ina; Zenker, Martin] Univ Hosp Magdeburg, Inst Human Genet, Leipziger Str 44, D-39120 Magdeburg, Germany; [Altmueller, Franziska] Leibniz Inst Neurobiol, RG Presynapt Plast, Magdeburg, Germany; [Bertola, Debora; Buscarilli, Michelle] Univ Sao Paulo, Fac Med, Unidade Genet Inst Crianca Hosp Clin, Sao Paulo, Brazil; [Bertola, Debora] Univ Sao Paulo, Ctr Pesquisa Genoma Humano Celulas Tronco, Inst Biociencias, Sao Paulo, Brazil; [Flex, Elisabetta] Ist Super Sanita, Dept Hematol Oncol &amp; Mol Med, Rome, Italy; [Stark, Zornitza] Murdoch Childrens Res Inst, Victorian Clin Genet Serv, Melbourne, Australia; [Spranger, Stephanie] Praxis Humangenetik, Bremen, Germany; [Baynam, Gareth] Genet Serv Western Australia, WA Dept Hlth, Perth, WA, Australia; [Baynam, Gareth] Sch Paediat &amp; Child Hlth, Perth, WA, Australia; [Baynam, Gareth] Murdoch Univ, Inst Immunol &amp; Infect Dis, Perth, WA, Australia; [Baynam, Gareth] Publ Hlth &amp; Clin Serv Div, Off Populat Hlth Gen, WA Dept Hlth, Perth, WA, Australia; [Baynam, Gareth] Telethon Kids Inst, Perth, WA, Australia; [Baynam, Gareth] Western Australian Register Dev Anomalies, WA Dept Hlth, Perth, WA, Australia; [Baynam, Gareth] Curtin Univ, Spatial Sci, Dept Sci &amp; Engn, Perth, WA, Australia; [Dyack, Sarah] Dalhousie Univ, Dept Paediat &amp; Med, Halifax, NS, Canada; [Gillis, Jane] Univ British Columbia, Dept Pediat, Div Biochem Dis, BC Childrens Hosp, Vancouver, BC, Canada; [Yntema, Helger G.] Radboud Univ Nijmegen, Med Ctr, Dept Human Genet, Nijmegen, Netherlands; [Pantaleoni, Francesca; Tartaglia, Marco] Osped Pediatr Bambino Gesu, Genet &amp; Rare Dis Res Div, Rome, Italy; [van Loon, Rosa L. E.] Erasmus MC, Dept Clin Genet, Rotterdam, Netherlands; [MacKay, Sara] IWK Hlth Ctr, Maritime Med Genet Serv, Halifax, NS, Canada; [Mina, Kym] PathWest Lab Med WA, Dept Diagnost Gen, Perth, WA, Australia; [Mina, Kym] Univ Western Australia, Sch Pathol, Perth, WA, Australia; [Mina, Kym] Univ Western Australia, Lab Med, Perth, WA, Australia; [Tan, Tiong Yang; Walsh, Maie; White, Susan M.] Murdoch Childrens Res Inst, Victorian Clin Genet Serv, Melbourne, Vic, Australia; [Tan, Tiong Yang; White, Susan M.] Univ Melbourne, Dept Paediat, Melbourne, Vic, Australia; [Niewisch, Marena R.] Univ Freiburg, Fac Med, Div Pediat Hematol &amp; Oncol, Med Ctr,Dept Pediat &amp; Adolescent Med, Freiburg, Germany; [Garcia-Minaur, Sixto] Hosp Univ La Paz, Inst Genet Med &amp; Mol, Madrid, Spain; [Plaza, Diego] Hosp Univ La Paz, Unidad Hemato Oncol Pediatr, Madrid, Spain; [Ahmadian, Mohammad Reza] Heinrich Heine Univ, Med Fac, Inst Biochem &amp; Mol Biol 2, Dusseldorf, Germany; [Cave, Helene] Univ Paris Diderot, INSERM, UMR S1131, Inst Univ Hematol,Paris Sorbonne Cite, Paris, France; [Cave, Helene] Hop Robert Debre, AP HP, Dept Genet, Paris, France</t>
  </si>
  <si>
    <t>Zenker, M (reprint author), Univ Hosp Magdeburg, Inst Human Genet, Leipziger Str 44, D-39120 Magdeburg, Germany.</t>
  </si>
  <si>
    <t>1018-4813</t>
  </si>
  <si>
    <t>Blanco-Lago, R; Malaga-Dieguez, I; Granizo-Martinez, JJ; Carrera-Garcia, L; Barruz-Galian, P; Lapunzina, P; Nevado-Blanco, J</t>
  </si>
  <si>
    <t>Wolf-Hirschhorn syndrome. Description of a Spanish cohort of 51 cases and a literature review</t>
  </si>
  <si>
    <t>[Blanco-Lago, Raquel; Malaga-Dieguez, Ignacio; Carrera-Garcia, Laura] Hosp Univ Cent Asturias, Area Gest Clin Pediat, Neuropediat, Oviedo, Asturias, Spain; [Granizo-Martinez, Juan Jose] Hosp Univ Infanta Cristina, Serv Med Prevent, Madrid, Spain; [Barruz-Galian, Pilar; Lapunzina, Pablo; Nevado-Blanco, Julian] Hosp La Paz, Inst Invest Biomed, Inst Genet Med &amp; Mol, INGEMM,IdIPaz, Madrid, Spain; [Barruz-Galian, Pilar; Lapunzina, Pablo; Nevado-Blanco, Julian] CIBERER, Ctr Invest Biomed Red Enfermedades Raras, Madrid, Spain</t>
  </si>
  <si>
    <t>Blanco-Lago, R (reprint author), Hosp Univ Cent Asturias, Serv Neuropediat, Avda Roma S-N, E-33012 Oviedo, Asturias, Spain.</t>
  </si>
  <si>
    <t>Teresa, MAG; Abal, RP; Torres, SR; Urabayen, DG; Martinez, SG; Trang, H; Barros, AC</t>
  </si>
  <si>
    <t>Spanish patients with central hypoventilation syndrome included in the European Registry. The 2015 data</t>
  </si>
  <si>
    <t>[Teresa, Maria Angeles Garcia] Hosp Nino Jesus, Cuidados Intensivos Pediat, Madrid, Spain; [Abal, Raquel Porto] CS Villalva Pueblo, Pediat, Madrid, Spain; [Torres, Silvia Rodriguez] Hosp St Joan de Deu, Neumol Pediat, Barcelona, Spain; [Urabayen, Diego Garcia] Hosp Cruces, Cuidados Intensivos Pediat, Bilbao, Vizcaya, Spain; [Martinez, Silvia Garcia] Hosp Arrixaca, Hospitalizac Domiciliaria Pediat, Murcia, Spain; [Trang, Ha] Hosp Robert Debre, Consorcio Europeo Sindrome Hipoventilac Cent, Ctr Referencia Frances Hipoventilac Cent, Paris, France; [Barros, Angel Campos] Hosp Univ La Paz, ISCIII, CIBER Enfermedades Raras, Inst Genet Med &amp; Mol,IdiPAz, Madrid, Spain</t>
  </si>
  <si>
    <t>Teresa, MAG (reprint author), Hosp Nino Jesus, Cuidados Intensivos Pediat, Madrid, Spain.</t>
  </si>
  <si>
    <t>Mediero, S; Mardero, OD; de los Bueis, AB; Martin, SN; Garcia-Minaur, S</t>
  </si>
  <si>
    <t>Keratoconus associated with Williams-Beuren syndrome: a new case report</t>
  </si>
  <si>
    <t>INTERNATIONAL JOURNAL OF OPHTHALMOLOGY</t>
  </si>
  <si>
    <t>[Mediero, Soraya; D'Anna Mardero, Oriana; Boto de los Bueis, Ana; Noval Martin, Susana] La Paz Univ Hosp, Dept Ophthalmol, P Castellana 261, Madrid 28046, Spain; [Garcia-Minaur, Sixto] La Paz Univ Hosp, Dept Genet, Madrid 28046, Spain</t>
  </si>
  <si>
    <t>Mediero, S (reprint author), La Paz Univ Hosp, Dept Ophthalmol, P Castellana 261, Madrid 28046, Spain.</t>
  </si>
  <si>
    <t>2222-3959</t>
  </si>
  <si>
    <t>Andrade, RC; dos Santos, ACE; Neto, JCD; Nevado, J; Lapunzina, P; Vargas, FR</t>
  </si>
  <si>
    <t>TP53 and CDKN1A mutation analysis in families with Li-Fraumeni and Li-Fraumeni like syndromes</t>
  </si>
  <si>
    <t>FAMILIAL CANCER</t>
  </si>
  <si>
    <t>[Andrade, Raissa Coelho; Evangelista dos Santos, Anna Claudia; Vargas, Fernando Regla] Inst Nacl Canc, Genet Div, Rio De Janeiro, Brazil; [de Aguirre Neto, Joaquim Caetano] Santa Casa Belo Horizonte, Clin Oncol Pediat, Belo Horizonte, MG, Brazil; [Nevado, Julian; Lapunzina, Pablo] Univ Autonoma Madrid, IdiPAZ CIBERER, INGEMM, Inst Genet Med &amp; Mol, Madrid, Spain; [Vargas, Fernando Regla] Univ Fed Estado Rio de Janeiro, Genet &amp; Mol Biol Dept, Rio De Janeiro, Brazil; [Vargas, Fernando Regla] Fundacao Oswaldo Cruz, Birth Defects Epidemiol Lab, Av Brasil 4365 Pavilhao Leonidas Deane Sala 617, BR-21040900 Rio De Janeiro, RJ, Brazil</t>
  </si>
  <si>
    <t>Vargas, FR (reprint author), Inst Nacl Canc, Genet Div, Rio De Janeiro, Brazil.; Vargas, FR (reprint author), Univ Fed Estado Rio de Janeiro, Genet &amp; Mol Biol Dept, Rio De Janeiro, Brazil.; Vargas, FR (reprint author), Fundacao Oswaldo Cruz, Birth Defects Epidemiol Lab, Av Brasil 4365 Pavilhao Leonidas Deane Sala 617, BR-21040900 Rio De Janeiro, RJ, Brazil.</t>
  </si>
  <si>
    <t>1389-9600</t>
  </si>
  <si>
    <t>Garcia, M; Barrio, R; Garcia-Lavandeira, M; Garcia-Rendueles, AR; Escudero, A; Diaz-Rodriguez, E; Del Blanco, DG; Fernandez, A; de Rijke, YB; Vallespin, E; Nevado, J; Lapunzina, P; Matre, V; Hinkle, PM; Hokken-Koelega, ACS; de Miguel, MP; Cameselle-Teijeiro, JM; Nistal, M; Alvarez, CV; Moreno, JC</t>
  </si>
  <si>
    <t>The syndrome of central hypothyroidism and macroorchidism: IGSF1 controls TRHR and FSHB expression by differential modulation of pituitary TGF beta and Activin pathways</t>
  </si>
  <si>
    <t>[Garcia, Marta; Escudero, Adela; Fernandez, Ana; Moreno, Jose C.] Autonomous Univ Madrid, La Paz Univ Hosp, Inst Med &amp; Mol Genet INGEMM, Thyroid Mol Lab, Madrid, Spain; [Barrio, Raquel] Ramon &amp; Cajal Univ Hosp, Pediatr Endocrinol &amp; Diabet, Madrid, Spain; [Garcia-Lavandeira, Montserrat; Garcia-Rendueles, Angela R.; Diaz-Rodriguez, Esther; Alvarez, Clara V.] Univ Santiago de Compostela, Ctr Invest Med Mol &amp; Enfermedades Cronicas CIMUS, Inst Invest Sanitaria IDIS, Santiago De Compostela, Spain; [Del Blanco, Darya Gorbenko; Hokken-Koelega, Anita C. S.] Erasmus MC, Dept Pediat, Subdiv Endocrinol, Rotterdam, Netherlands; [de Rijke, Yolanda B.] Erasmus MC, Dept Clin Chem, Rotterdam, Netherlands; [Vallespin, Elena; Nevado, Julian; Lapunzina, Pablo] La Paz Univ Hosp, Inst Med &amp; Mol Genet INGEMM, Funct &amp; Struct Gen, Madrid, Spain; [Matre, Vilborg] Univ Oslo, Dept Biosci, Oslo, Norway; [Hinkle, Patricia M.] Univ Rochester, Med Ctr, Dept Pharmacol &amp; Physiol, Rochester, NY 14642 USA; [de Miguel, Maria P.] La Paz Hosp Res, Inst IdiPAZ, Cell Engn Lab, Madrid, Spain; [Manuel Cameselle-Teijeiro, Jose] Univ Santiago de Compostela, Clin Univ Hosp, Fac Med, Dept Anat Pathol, Santiago De Compostela, Spain; [Nistal, Manuel] Autonomous Univ Madrid, Dept Anat Histol &amp; Neurosci, Madrid, Spain</t>
  </si>
  <si>
    <t>Moreno, JC (reprint author), Autonomous Univ Madrid, La Paz Univ Hosp, Inst Med &amp; Mol Genet INGEMM, Thyroid Mol Lab, Madrid, Spain.; Alvarez, CV (reprint author), Univ Santiago de Compostela, Ctr Invest Med Mol &amp; Enfermedades Cronicas CIMUS, Inst Invest Sanitaria IDIS, Santiago De Compostela, Spain.</t>
  </si>
  <si>
    <t>Tenorio, J; Alvarez, I; Riancho-Zarrabeitia, L; Martos-Moreno, GA; Mandrile, G; Crespo, MD; Sukchev, M; Sherif, M; Kramer, I; Darnaude-Ortiz, MT; Arias, P; Gordo, G; Dapia, I; Martinez-Villanueva, J; Gomez, R; Iturzaeta, JM; Otaify, G; Garcia-Unzueta, M; Rubinacci, A; Riancho, JA; Aglan, M; Temtamy, S; Hamid, MA; Argente, J; Ruiz-Perez, VL; Heath, KE; Lapunzina, P</t>
  </si>
  <si>
    <t>Molecular and clinical analysis of ALPL in a cohort of patients with suspicion of Hypophosphatasia</t>
  </si>
  <si>
    <t>[Tenorio, Jair; Arias, Pedro; Gordo, Gema; Dapia, Irene; Heath, Karen E.; Lapunzina, Pablo] Univ Autonoma Madrid, Hosp Univ Paz, Inst Med &amp; Mol Genet INGEMM, IdiPAZ, Madrid, Spain; [Tenorio, Jair; Arias, Pedro; Gordo, Gema; Dapia, Irene; Ruiz-Perez, Victor L.; Heath, Karen E.; Lapunzina, Pablo] Ctr Invest Biomed Red Enfermedades Raras, ISCIII, CIBERER, Madrid, Spain; [Alvarez, Ignacio] Alex Pharmaceut, Div Med, Madrid, Spain; [Riancho-Zarrabeitia, Leyre] Hosp Univ Marques Valdecilla, IDIVAL, Dept Rheumatol, Santander, Spain; [Martos-Moreno, Gabriel A.; Martinez-Villanueva, Julian; Argente, Jesus] Hosp Univ Ninno Jesus, IIS Princesa, Dept Endocrinol, Madrid, Spain; [de la Flor Crespo, Monserrat; Argente, Jesus] Univ Autonoma Madrid, Dept Pediat, Madrid, Spain; [Martos-Moreno, Gabriel A.; Argente, Jesus] Ctr Invest Biomed Red Fisiopatol Obesidad &amp; Nutri, Inst Salud Carlos III, CIBEROBN, Madrid, Spain; [Mandrile, Giorgia] San Luigi Univ Hosp, Dept Med Genet, Orbassano, Italy; [Mandrile, Giorgia] Univ Torino, Dept Clin &amp; Biol Sci, Turin, Italy; [de la Flor Crespo, Monserrat] Hosp Moraleja, Dept Pediat, Madrid, Spain; [Sukchev, Mikhail] Alexion Pharmaceut, Diagnost Specialist, Moscow, Russia; [Sherif, Mostafa] Alexion Pharma Middle East, Div Med, Dubai Media City, U Arab Emirates; [Kramer, Iza] Privat Hosp Denmark, Dept Pediat, Charlottenlund, Denmark; [Darnaude-Ortiz, Maria T.] Hosp Univ Mostoles, Dept Genet, Madrid, Spain; [Gomez, Ruben; Manuel Iturzaeta, Jose] Hosp Univ Paz, IdiPaz, Dept Biochem, Madrid, Spain; [Otaify, Ghada; Aglan, Mona; Temtamy, Samia] Natl Res Ctr, Dept Clin Genet, Div Human Genet &amp; Genome Res, Cairo, Egypt; [Otaify, Ghada; Temtamy, Samia; Hamid, Mohamed Abdel] Natl Res Ctr, Ctr Excellence Human Genet, Cairo, Egypt; [Garcia-Unzueta, Mayte] Hosp Univ Marques Valdecilla, IDIVAL, Dept Clin Biochem, Santander, Spain; [Rubinacci, Alessandro] Ist Sci San Raffaele, Bone Metab Unit, Milan, Italy; [Riancho, Jose A.] Univ Cantabria, Hosp Univ Marques Valdecilla, RETICEF, IDIVAL,Dept Internal Med, Santander, Spain; [Hamid, Mohamed Abdel; Lapunzina, Pablo] Natl Res Ctr, Dept Med Mol Genet, Div Human Genet &amp; Genome Res, El Cairo, Egypt; [Ruiz-Perez, Victor L.; Heath, Karen E.; Lapunzina, Pablo] Hosp Univ Paz, Skeletal Dysplasia Multidisciplinary Unit UMDE, Madrid, Spain; [Ruiz-Perez, Victor L.] Univ Autonoma Madrid, Consejo Super Investigac Cientif CSIC, Inst Invests Biol IB, Madrid, Spain</t>
  </si>
  <si>
    <t>Lapunzina, P (reprint author), Natl Res Ctr, Dept Med Mol Genet, Div Human Genet &amp; Genome Res, El Cairo, Egypt.; Lapunzina, P (reprint author), Univ Autonoma Madrid, Hosp Univ Paz, CIBERER, INGEMM,IdiPAZ,ISCIII, Paseo Castellana, Madrid 26128046, Spain.</t>
  </si>
  <si>
    <t>Blanco-Kelly, F; Palomares, M; Vallespin, E; Villaverde, C; Martin-Arenas, R; Velez-Monsalve, C; Lorda-Sanchez, I; Nevado, J; Trujillo-Tiebas, MJ; Lapunzina, P; Ayuso, C; Corton, M</t>
  </si>
  <si>
    <t>Improving molecular diagnosis of aniridia and WAGR syndrome using customized targeted array-based CGH</t>
  </si>
  <si>
    <t>[Blanco-Kelly, Fiona; Villaverde, Cristina; Velez-Monsalve, Camilo; Lorda-Sanchez, Isabel; Jose Trujillo-Tiebas, Maria; Ayuso, Carmen; Corton, Marta] Univ Autonoma Madrid, Dept Genet &amp; Genom, Inst Invest Sanitaria, Fdn Jimenez Diaz Univ Hosp, Madrid, Spain; [Blanco-Kelly, Fiona; Palomares, Maria; Vallespin, Elena; Villaverde, Cristina; Martin-Arenas, Ruben; Velez-Monsalve, Camilo; Lorda-Sanchez, Isabel; Nevado, Julian; Jose Trujillo-Tiebas, Maria; Lapunzina, Pablo; Ayuso, Carmen; Corton, Marta] ISCIII, Ctr Biomed Network Res Rare Dis CIBERER, Madrid, Spain; [Palomares, Maria; Vallespin, Elena; Martin-Arenas, Ruben; Lapunzina, Pablo] Univ Autonoma Madrid, IdiPAZ, Hosp Univ La Paz, Inst Med &amp; Mol Genet INGEMM, Madrid, Spain</t>
  </si>
  <si>
    <t>Ayuso, C; Corton, M (reprint author), Univ Autonoma Madrid, Dept Genet &amp; Genom, Inst Invest Sanitaria, Fdn Jimenez Diaz Univ Hosp, Madrid, Spain.; Ayuso, C; Corton, M (reprint author), ISCIII, Ctr Biomed Network Res Rare Dis CIBERER, Madrid, Spain.</t>
  </si>
  <si>
    <t>e0172363</t>
  </si>
  <si>
    <t>Gkourogianni, A; Andrew, M; Tyzinski, L; Crocker, M; Douglas, J; Dunbar, N; Fairchild, J; Funari, MFA; Heath, KE; Jorge, AAL; Kurtzman, T; LaFranchi, S; Lalani, S; Lebl, J; Lin, YZ; Los, E; Newbern, D; Nowak, C; Olson, M; Popovic, J; Pruhova, S; Elblova, L; Quintos, JB; Segerlund, E; Sentchordi, L; Shinawi, M; Stattin, EL; Swartz, J; del Angel, AG; Cuellar, SD; Hosono, H; Sanchez-Lara, PA; Hwa, V; Baron, J; Nilsson, O; Dauber, A</t>
  </si>
  <si>
    <t>Clinical Characterization of Patients With Autosomal Dominant Short Stature due to Aggrecan Mutations</t>
  </si>
  <si>
    <t>JOURNAL OF CLINICAL ENDOCRINOLOGY &amp; METABOLISM</t>
  </si>
  <si>
    <t>[Gkourogianni, Alexandra; Segerlund, Emma; Nilsson, Ola] Karolinska Inst &amp; Karolinska Univ Hosp, Div Pediat Endocrinol, Dept Womens &amp; Childrens Hlth, S-17176 Stockholm, Sweden; [Andrew, Melissa; Tyzinski, Leah; Dauber, Andrew] Cincinnati Childrens Hosp Med Ctr, Div Endocrinol, Cincinnati Ctr Growth Disorders, Cincinnati, OH 70941 USA; [Crocker, Melissa; Swartz, Jonathan] Boston Childrens Hosp, Endocrinol, Boston, MA USA; [Douglas, Jessica; Nowak, Catherine] Boston Childrens Hosp, Boston, MA 02115 USA; [Dunbar, Nancy] Div Pediat Endocrinol, Connecticut Childrens Med Ctr, Hartford, CT 06106 USA; [Fairchild, Jan] Womens &amp; Childrens Hosp, Dept Endocrinol &amp; Diabet, South Australia 5006, Australia; [Funari, Mariana F. A.; Jorge, Alexander A. L.] Univ S ao Paulo, Unidade Endocrinologia Desenvolvimento LIM 42, Disciplina Endocrinologia, Faculdade Medicina, BR-05508020 Sao Paulo, Brazil; [Heath, Karen E.; Sentchordi, Lucia] Univ Auto noma Madrid, Hosp Univ Paz, Inst Med &amp; Mol Genet INGEMM &amp; Skeletal Dysplasia, IdiPAZ, Madrid 20849, Spain; [Kurtzman, Tracey] El Rio Community Hlth Ctr, Tucson, AZ 85745 USA; [Los, Evan] Oregon Hlth &amp; Sci Univ, Dept Pediat, Portland, OR 97239 USA; [Lalani, Seema] Molecular &amp; Human Genet, Dublin, Ireland; [Lin, Yuezhen] Baylor Coll Med, Pediatr Endocrinol &amp; Metab, Houston, TX 77030 USA; [Fairchild, Jan; LaFranchi, Stephen; Elblova, Lenka] Charles Univ Prague &amp; Univ Hosp Motol, Second Fac Med, Dept Pediat, Prague 11636, Czech Republic; Phoenix Childrens Hosp, Divis Endocrinol, Phoenix, AZ 85016 USA; [Popovic, Jadranka] Univ Pittsburgh Med Ctr, Childrens Hosp Pittsburgh, Pittsburgh, PA 15237 USA; [Quintos, Jose Bernardo] Childrens Hosp, Providence, RI 02903 USA; [Segerlund, Emma] Sunderby Hosp, S-95442 Sunderby, Sweden; [Sentchordi, Lucia] Hosp Univ Infanta Sofia, Dept Pediat, Madrid 28703, Spain; [Shinawi, Marwan] Washington Univ, Divis Genet, St Louis, MO 63130 USA; [Stattin, Eva-Lena] Uppsala Univ, Sci Life Lab, Dept Immunol, Genet &amp; Pathol, S-75236 Uppsala, Sweden; [Gonzalez del Angel, Ariadna; Cuellar, Sinhue Diaz] Inst Nacl Pediat, Dept Gene tica Humana, Lab Biolog Mol Insurgentes Cuicuilco, Insurgentes Cuicuilco, Mexico City 04530, DF, Mexico; [Hosono, Hidekazu] Childrens Med Ctr, Santa Barbara, CA 93111 USA; [Sanchez-Lara, Pedro A.] Childrens Hosp Angeles, Ctr Personalized Med, Los Angeles, CA 90027 USA; [Baron, Jeffrey; Nilsson, Ola] Eunice Kennedy Shriver Natl Inst Child Hlth &amp; Hum, Natl Inst Hlth, Sect Growth &amp; Dev, Bethesda, MD 20892 USA; [Dauber, Andrew] Orebro Univ &amp; Univ Hosp, Department ofMed Sci, S-70185 Orebro, Sweden</t>
  </si>
  <si>
    <t>Gkourogianni, A (reprint author), Karolinska Inst &amp; Karolinska Univ Hosp, Div Pediat Endocrinol, Dept Womens &amp; Childrens Hlth, S-17176 Stockholm, Sweden.</t>
  </si>
  <si>
    <t>0021-972X</t>
  </si>
  <si>
    <t>Benito-Sanz, S; Belinchon-Martinez, A; Aza-Carmona, M; de la Torre, C; Huber, C; Gonzalez-Casado, I; Ross, JL; Thomas, NS; Zinn, AR; Cormier-Daire, V; Heath, KE</t>
  </si>
  <si>
    <t>Identification of 15 novel partial SHOX deletions and 13 partial duplications, and a review of the literature reveals intron 3 to be a hotspot region</t>
  </si>
  <si>
    <t>JOURNAL OF HUMAN GENETICS</t>
  </si>
  <si>
    <t>[Benito-Sanz, Sara; Belinchon-Martinez, Alberta; Aza-Carmona, Miriam; de la Torre, Carolina; Heath, Karen E.] Univ Autonoma Madrid, Hosp Univ La Paz, Inst Med &amp; Mol Genet INGEMM, Madrid, Spain; [Benito-Sanz, Sara; Belinchon-Martinez, Alberta; Aza-Carmona, Miriam; Heath, Karen E.] Inst Salud Carlos III, Ctr Invest Biomed Red Enfermedades Raras CIBERER, Madrid, Spain; [Benito-Sanz, Sara; Belinchon-Martinez, Alberta; Aza-Carmona, Miriam; Gonzalez-Casado, Isabel; Heath, Karen E.] Hosp Univ La Paz, UMDE, Madrid, Spain; [Huber, Celine; Cormier-Daire, Valerie] Univ Paris 05, Hop Necker Enfants Malad, Sorbonne Paris Cite, Dept Genet,Inst IMAGINE, Paris, France; [Gonzalez-Casado, Isabel] Univ Autonoma Madrid, Hosp Univ La Paz, Dept Pediat Endocrinol, Madrid, Spain; [Ross, Judith L.] Thomas Jefferson Univ, Dept Pediat, Philadelphia, PA 19107 USA; [Thomas, N. Simon] Salisbury Dist Hosp, Wessex Reg Genet Lab, Salisbury, Wilts, England; [Zinn, Andrew R.] Univ Texas Southwestern Med Sch, Dermott Ctr Human Growth &amp; Dev, Dallas, TX USA; [Zinn, Andrew R.] Univ Texas Southwestern Med Sch, Dept Internal Med, Dallas, TX USA</t>
  </si>
  <si>
    <t>Heath, KE (reprint author), Univ Autonoma Madrid, Hosp Univ La Paz, Inst Med &amp; Mol Genet INGEMM, IdiPAZ, P Castellana 261, Madrid 28046, Spain.</t>
  </si>
  <si>
    <t>1434-5161</t>
  </si>
  <si>
    <t>Rodriguez, FA; Vallejos, C; Unanue, N; Hernandez, MI; Celis, S; Martin-Arenas, R; Bralo, MP; Heath, KE; Lopez, MT; Cassorla, F</t>
  </si>
  <si>
    <t>MOLECULAR STUDY OF RAS/ MAPK PATHWAY GENES IN PATIENTS WITH CRYPTORCHIDISM</t>
  </si>
  <si>
    <t>HORMONE RESEARCH IN PAEDIATRICS</t>
  </si>
  <si>
    <t>[Rodriguez, Fernando A.; Vallejos, Carla; Unanue, Nancy; Cassorla, Fernando] Univ Chile, Sch Med, Santiago, Chile; [Celis, Soledad; Lopez, Maria T.] San Borja Arriaran Clin Hosp, Santiago, Chile; [Martin-Arenas, Ruben; Palomares Bralo, Maria; Heath, Karen E.] La Paz Univ Hosp, Madrid, Spain</t>
  </si>
  <si>
    <t>1663-2818</t>
  </si>
  <si>
    <t>Villafuerte, B; Gonzalez, A; Moya, C; Garzon, L; Herranz, A; Natera-De Benito, D; Gallego, M; Palomares, M; Nevado, J; Moreno, JC</t>
  </si>
  <si>
    <t>NKX2-1 GENE DEFECTS IN A PEDIATRIC COHORT WITH SUSPECTED BRAIN-LUNG-THYROID SYNDROME</t>
  </si>
  <si>
    <t>[Villafuerte, Beatriz; Gonzalez, Aidy; Moya, Christian; Herranz, Amanda; Moreno, Jose C.] La Paz Univ Hosp, Thyroid Mol Lab, Inst Med &amp; Mol Genet INGEMM, Madrid, Spain; [Garzon, Lucia; Gallego, Maria] Doce Octubre Univ Hosp, Pediat Endocrinol Deparment, Madrid, Spain; [Natera-De Benito, Daniel] Fuenlabrada Univ Hosp, Pediat Neurol, Madrid, Spain; [Palomares, Maria; Nevado, Julian] La Paz Univ Hosp, Inst Med &amp; Mol Genet INGEMM, Funct &amp; Struct Genom, Madrid, Spain</t>
  </si>
  <si>
    <t>Del Rey, G; Gryngarten, MG; Barruz, P; Alvarez, MAM; Venara, MC; Azrak, SR; Arcari, AJ; Casali, B; Boywitt, A; De Bellis, R; Escobar, ME; Lapunzina, P; Nevado, J</t>
  </si>
  <si>
    <t>DELETION UPSTREAM OF SOX9 IN A 46 XY FEMALE WITHOUT CAMPOMELIC DYSPLASIA, AND IDENTIFIED IN HER MOTHER WITH PREMATURE OVARIAN FAILURE</t>
  </si>
  <si>
    <t>[Del Rey, Graciela; Gryngarten, Mirta G.; Venara, Marcela C.; Rodriguez Azrak, Sol; Arcari, Andrea J.; Casali, Barbara; Boywitt, Adriana; De Bellis, Rodolfo; Eugenia Escobar, Maria] Hosp Ninos Dr Ricardo Gutierrez, Div Endocrinol, CONICET FEI, Ctr Invest Endocrinol Dr Cesar Bergada CEDIE, Buenos Aires, DF, Argentina; [Barruz, Pilar; Mori Alvarez, Maria Angeles; Lapunzina, Pablo; Nevado, Julian] Univ Autonoma Madrid, Inst Invest Sanitaria, Hosp Univ La Paz IdiPAZ, Inst Genet Med Mol INGEMM,Area Genom Estruct &amp; Fu, Madrid, Spain</t>
  </si>
  <si>
    <t>Caparros-Martin, JA; Aglan, MS; Temtamy, S; Otaify, GA; Valencia, M; Nevado, J; Vallespin, E; Del Pozo, A; de Castro, CP; Calatrava-Ferreras, L; Gutierrez, P; Bueno, AM; Sagastizabal, B; Guillen-Navarro, E; Ballesta-Martinez, M; Gonzalez, V; Basaran, SY; Buyukoglan, R; Sarikepe, B; Espinoza-Valdez, C; Cammarata-Scalisi, F; Martinez-Glez, V; Heath, KE; Lapunzina, P; Ruiz-Perez, VL</t>
  </si>
  <si>
    <t>Molecular spectrum and differential diagnosis in patients referred with sporadic or autosomal recessive osteogenesis imperfecta</t>
  </si>
  <si>
    <t>MOLECULAR GENETICS &amp; GENOMIC MEDICINE</t>
  </si>
  <si>
    <t>[Caparros-Martin, Jose A.; Ruiz-Perez, Victor L.] Univ Autonoma Madrid, CSIC, Inst Invest Biomed, Arturo Duperier 4, E-28029 Madrid, Spain; [Caparros-Martin, Jose A.; Martinez-Glez, Victor; Heath, Karen E.; Lapunzina, Pablo] CIBER Enfermedades Raras CIBERER, Madrid, Spain; [Aglan, Mona S.; Temtamy, Samia; Otaify, Ghada A.] Natl Res Ctr, Human Genet &amp; Genome Res Div, Ctr Excellence Human Genet, Cairo, Egypt; [Nevado, Julian; Vallespin, Elena; Heath, Karen E.; Lapunzina, Pablo] Univ Autonoma Madrid, Inst Genet Med &amp; Mol INGEMM, Hosp Univ Paz IdiPaz, Madrid, Spain; [Gutierrez, Pilar; Bueno, Ana M.] Hosp Univ Getafe, Dept Orthoped Surg, Madrid, Spain; [Guillen-Navarro, Encarna; Ballesta-Martinez, Maria] Hosp Univ Getafe, Dept Endocrinol, Madrid, Spain; [Basaran, Sarenur Y.] Hosp Univ Virgen Arrixaca, Serv Pediat, Unidad Genet Med, Murcia, Spain; [Buyukoglan, Ruksan] Istanbul Medeniyet Univ, Dept Med Genet, Fac Med, Istanbul, Turkey; [Sarikepe, Bilge] Erciyes Univ, Dept Genet, Fac Med, Kayseri, Turkey; [Espinoza-Valdez, Cecilia] Pamukkale Univ, Sch Med, Dept Genet, Denizli, Turkey; [Cammarata-Scalisi, Francisco] Hosp Univ Catolico, Cuenca, Ecuador; [Heath, Karen E.] Univ Los Andes, Dept Pediat, Unidad Genet Med, Merida, Venezuela; [Guillen-Navarro, Encarna] Hosp Univ La Paz, Skeletal Dysplasia Multidisciplinary Unit UMDE, Madrid, Spain</t>
  </si>
  <si>
    <t>Ruiz-Perez, VL (reprint author), Univ Autonoma Madrid, CSIC, Inst Invest Biomed, Arturo Duperier 4, E-28029 Madrid, Spain.</t>
  </si>
  <si>
    <t>2324-9269</t>
  </si>
  <si>
    <t>Rivera-Pedroza, CI; Barraza-Garcia, J; Paumard-Hernandez, B; Nevado, J; Orbea-Gallardo, C; del Pozo, JS; Heath, KE</t>
  </si>
  <si>
    <t>Chromosome 1p31.1p31.3 Deletion in a Patient with Craniosynostosis, Central Nervous System and Renal Malformation: Case Report and Review of the Literature</t>
  </si>
  <si>
    <t>MOLECULAR SYNDROMOLOGY</t>
  </si>
  <si>
    <t>[Rivera-Pedroza, Carlos I.; Barraza-Garcia, Jimena; Paumard-Hernandez, Beatriz; Nevado, Julian; Heath, Karen E.] Univ Autonoma Madrid, IdiPAZ, Inst Med &amp; Mol Genet INGEMM, Hosp Univ La Paz, Madrid, Spain; [Rivera-Pedroza, Carlos I.] Univ Autonoma Madrid, IdiPAZ, Multidisciplinary Unit Skeletal Dysplasias UMD, Hosp Univ La Paz, Madrid, Spain; [Barraza-Garcia, Jimena; Nevado, Julian; Heath, Karen E.] Inst Carlos III, Ctr Invest Biomed Enfermedades Raras CIBERER, Madrid, Spain; [Orbea-Gallardo, Carlos] Hosp Univ Doce Octubre, Neonatol Unit, Madrid, Spain; [Sanchez del Pozo, Jaime] Hosp Univ Doce Octubre, Dysmorphol Unit, Madrid, Spain</t>
  </si>
  <si>
    <t>Heath, KE (reprint author), Hosp Univ La Paz, Inst Genet Med &amp; Mol INGEMM, Paseo Castellana 261, ES-28046 Madrid, Spain.</t>
  </si>
  <si>
    <t>1661-8769</t>
  </si>
  <si>
    <t>Marquez-Rodas, I; Lobo, M; Flores-Sanchez, C; Sanz, M; Luque, S; Lizarraga, S; Gonzalez-Asanza, C; Pajares, JA; Peligros, MI; Bueno, O; Mata, C; Lopez, C; Lopez-Tarruella, S; Jerez, Y; Munoz-Martin, A; Blanco, M; Die-Trill, M; Justel, JP; Solera, J; Martin, M</t>
  </si>
  <si>
    <t>Five Years of Multidisciplinary Care in Hereditary Cancer: Our Experience in a Spanish University Hospital</t>
  </si>
  <si>
    <t>ONCOLOGY</t>
  </si>
  <si>
    <t>[Marquez-Rodas, I.; Lobo, M.; Flores-Sanchez, C.; Lopez, C.; Lopez-Tarruella, S.; Jerez, Y.; Munoz-Martin, A.; Blanco, M.; Martin, M.] Inst Invest Sanitaria Gregorio Maranon, Serv Oncol Med, Calle Doctor Esquerdo 46, ES-28007 Madrid, Spain; [Sanz, M.] Inst Invest Sanitaria Gregorio Maranon, Serv Cirugia Gen Coordinada, Madrid, Spain; [Luque, S.; Lizarraga, S.] Inst Invest Sanitaria Gregorio Maranon, Serv Ginecolol, Madrid, Spain; [Gonzalez-Asanza, C.; Pajares, J. A.] Inst Invest Sanitaria Gregorio Maranon, Serv Aparato Digest, Madrid, Spain; [Peligros, M. I.] Inst Invest Sanitaria Gregorio Maranon, Serv Anat Patol, Madrid, Spain; [Bueno, O.] Inst Invest Sanitaria Gregorio Maranon, Serv Radiodiagnost, Madrid, Spain; [Mata, C.] Inst Invest Sanitaria Gregorio Maranon, Serv Pediat, Madrid, Spain; [Die-Trill, M.] Inst Invest Sanitaria Gregorio Maranon, Unidad Psicooncol, Madrid, Spain; [Justel, J. P.] Hosp La Paz, SERMAS, Unidad Docente Sureste, Ctr Salud Aldebaran, Madrid, Spain; [Solera, J.] Hosp La Paz, Inst Genet Mol, Madrid, Spain</t>
  </si>
  <si>
    <t>Marquez-Rodas, I (reprint author), Inst Invest Sanitaria Gregorio Maranon, Serv Oncol Med, Calle Doctor Esquerdo 46, ES-28007 Madrid, Spain.</t>
  </si>
  <si>
    <t>0030-2414</t>
  </si>
  <si>
    <t>Vasques, GA; Hisado-Oliva, A; Funari, MFA; Lerario, AM; Quedas, EPS; Solberg, P; Heath, KE; Jorge, AAL</t>
  </si>
  <si>
    <t>Long-term response to growth hormone therapy in a patient with short stature caused by a novel heterozygous mutation in NPR2</t>
  </si>
  <si>
    <t>JOURNAL OF PEDIATRIC ENDOCRINOLOGY &amp; METABOLISM</t>
  </si>
  <si>
    <t>[Jorge, Alexander A. L.] Univ Sao Paulo, Fac Med, LIM 25, Av Dr Arnaldo,455 5 Andar Sala 5340, BR-01246903 Sao Paulo, SP, Brazil; [Vasques, Gabriela A.; Lerario, Antonio M.; Jorge, Alexander A. L.] Univ Sao Paulo, Hosp Clin, Fac Med, Unidade Endocrinol Genet LIM25, Sao Paulo, Brazil; [Lerario, Antonio M.; Heath, Karen E.] Univ Autonoma Madrid, IdiPAZ, Inst Med &amp; Mol Genet INGEMM, Madrid, Spain; [Hisado-Oliva, Alfonso; Heath, Karen E.] Inst Salud Carlos III, CIBERER, Madrid, Spain; [Hisado-Oliva, Alfonso] Hosp Univ La Paz, Skeletal Dysplasia Multidisciplinary Unit UMDE, Madrid, Spain; [Funari, Mariana F. A.] Univ Sao Paulo, Hosp Clin, Fac Med, Lab Hormonios Genet Mol LIM42,Unidade Endrocrinol, Sao Paulo, Brazil; [Lerario, Antonio M.] Univ Michigan, Dept Internal Med, Div Metab Endocrinol &amp; Diabet, Ann Arbor, MI 48109 USA; [Solberg, Paulo] Univ Estado Rio de Janeiro, Fac Ciencias Med, Disciplina Endocrinol, Rio De Janeiro, Brazil</t>
  </si>
  <si>
    <t>Jorge, AAL (reprint author), Univ Sao Paulo, Fac Med, LIM 25, Av Dr Arnaldo,455 5 Andar Sala 5340, BR-01246903 Sao Paulo, SP, Brazil.; Jorge, AAL (reprint author), Univ Sao Paulo, Hosp Clin, Fac Med, Unidade Endocrinol Genet LIM25, Sao Paulo, Brazil.</t>
  </si>
  <si>
    <t>0334-018X</t>
  </si>
  <si>
    <t>Clinical Implementation of Pharmacogenetic Testing in a Hospital of the Spanish National Health System: Strategy and Experience Over 3 Years.</t>
  </si>
  <si>
    <t>Borobia, Alberto M; Dapia, Irene; Tong, Hoi Y; Arias, Pedro; Munoz, Mario; Tenorio, Jair; Hernandez, Rafael; Garcia Garcia, Irene; Gordo, Gema; Ramirez, Elena; Frias, Jesus; Lapunzina, Pablo; Carcas, Antonio J</t>
  </si>
  <si>
    <t>Clinical and translational science</t>
  </si>
  <si>
    <t>2017 Nov 28 (Epub 2017 Nov 28)</t>
  </si>
  <si>
    <t>Clinical Pharmacology Department, IdiPAZ, La Paz University Hospital, School of Medicine, Autonomous University of Madrid, Madrid, Spain.</t>
  </si>
  <si>
    <t>1752-8062</t>
  </si>
  <si>
    <t>In-frame Variants in FLNA Proximal Rod 1 Domain Associate With a Predominant Cardiac Valvular Phenotype.</t>
  </si>
  <si>
    <t>Fernandez, Luis; Tenorio, Jair; Polo-Vaquero, Coral; Vallespin, Elena; Palomares-Bralo, Maria; Garcia-Minaur, Sixto; Santos-Simarro, Fernando; Arias, Pedro; Carnicer, Hernan; Giannivelli, Silvina; Medina, Juan; Perez-Piaya, Rosa; Solis, Jorge; Rodriguez, Monica; Villagra, Alexandra; Rodriguez, Laura; Nevado, Julian; Martinez-Glez, Victor; Heath, Karen E; Lapunzina, Pablo</t>
  </si>
  <si>
    <t>2017 Nov 13 (Epub 2017 Nov 13)</t>
  </si>
  <si>
    <t>Instituto de Genetica Medica y Molecular (INGEMM), Instituto de Investigacion del Hospital Universitario La Paz (IdiPAZ), Madrid, Spain; Centro de Investigacion Biomedica en Red de Enfermedades Raras (CIBERER), Instituto de Salud Carlos III (ISCIII), Madrid, Spain. Electronic address: lfernandezg@salud.madrid.org.</t>
  </si>
  <si>
    <t>Noncoding copy-number variations are associated with congenital limb malformation.</t>
  </si>
  <si>
    <t>Flottmann, Ricarda; Kragesteen, Bjort K; Geuer, Sinje; Socha, Magdalena; Allou, Lila; Sowinska-Seidler, Anna; Bosquillon de Jarcy, Laure; Wagner, Johannes; Jamsheer, Aleksander; Oehl-Jaschkowitz, Barbara; Wittler, Lars; de Silva, Deepthi; Kurth, Ingo; Maya, Idit; Santos-Simarro, Fernando; Hulsemann, Wiebke; Klopocki, Eva; Mountford, Roger; Fryer, Alan; Borck, Guntram; Horn, Denise; Lapunzina, Pablo; Wilson, Meredith; Mascrez, Benedicte; Duboule, Denis; Mundlos, Stefan; Spielmann, Malte</t>
  </si>
  <si>
    <t>Genetics in medicine : official journal of the American College of Medical Genetics</t>
  </si>
  <si>
    <t>Max Planck Institute for Molecular Genetics, Berlin, Germany.</t>
  </si>
  <si>
    <t>Translation and Cross-Cultural Adaptation with Preliminary Validation of GCOS-24 for Use in Spain.</t>
  </si>
  <si>
    <t>Munoz-Cabello, Patricia; Garcia-Minaur, Sixto; Espinel-Vallejo, Manuel Eliecer; Fernandez-Franco, Lorenzo; Stephens, Alexandra; Santos-Simarro, Fernando; Lapunzina-Badia, Pablo; McAllister, Marion</t>
  </si>
  <si>
    <t>Journal of genetic counseling</t>
  </si>
  <si>
    <t>2017 Sep 25 (Epub 2017 Sep 25)</t>
  </si>
  <si>
    <t>Seccion de Genetica Clinica, Instituto de Genetica Medica y Molecular (INGEMM), Hospital Universitario La Paz, Paseo Castellana, 261, E-28046, Madrid, Spain.</t>
  </si>
  <si>
    <t>1573-3599</t>
  </si>
  <si>
    <t>mTOR mutations in Smith-Kingsmore syndrome: four additional patients and a review.</t>
  </si>
  <si>
    <t>Gordo, G; Tenorio, J; Arias, P; Santos-Simarro, F; Garcia-Minaur, S; Moreno, J C; Nevado, J; Vallespin, E; Rodriguez-Laguna, L; de Mena, R; Dapia, I; Palomares, M; Del Pozo, A; Ibanez, K; Silla, J C; Barroso, E; Ruiz Perez, V L; Martinez-Glez, V; Lapunzina, P</t>
  </si>
  <si>
    <t>Clinical genetics</t>
  </si>
  <si>
    <t>2017 Sep 11 (Epub 2017 Sep 11)</t>
  </si>
  <si>
    <t>CIBERER, Centro de Investigacion Biomedica en Red de Enfermedades Raras, ISCIII, 28029, Madrid, Spain.</t>
  </si>
  <si>
    <t>Next generation sequencing in the diagnosis of Stargardt's disease.</t>
  </si>
  <si>
    <t>Jimenez-Rolando, B; Noval, S; Rosa-Perez, I; Mata Diaz, E; Del Pozo, A; Ibanez, C; Silla, J C; Montano, V E F; Martin-Arenas, R; Vallespin, E</t>
  </si>
  <si>
    <t>Archivos de la Sociedad Espanola de Oftalmologia</t>
  </si>
  <si>
    <t>Servicio Oftalmologia, Hospital Central de la Cruz Roja, Madrid, Espana. Electronic address: belenjimnz@gmail.com.</t>
  </si>
  <si>
    <t>1989-7286</t>
  </si>
  <si>
    <t>Costello Syndrome and Umbilical Ligament Rhabdomyosarcoma in Two Pediatric Patients: Case Reports and Review of the Literature.</t>
  </si>
  <si>
    <t>Sanchez-Montenegro, Carlos; Vilanova-Sanchez, Alejandra; Barrena-Delfa, Saturnino; Tenorio, Jair; Santos-Simarro, Fernando; Garcia-Minaur, Sixto; Lapunzina, Pablo; Martinez-Martinez, Leopoldo</t>
  </si>
  <si>
    <t>Case reports in genetics</t>
  </si>
  <si>
    <t>2017  (Epub 2017 Jan 19)</t>
  </si>
  <si>
    <t>Pediatric Surgical Oncology Section, Oncology Service, Department of Hematology-Oncology, Hospital Nacional de Ninos "Dr. Carlos Saenz Herrera", Paseo Colon, 1654-1000 San Jose, Costa Rica; Oncology Section, Department of Pediatric Surgery, Hospital Universitario La Paz, Paseo de la Castellana 261, 28046 Madrid, Spain.</t>
  </si>
  <si>
    <t>2090-6544</t>
  </si>
  <si>
    <t>Almhanna, K; Wright, D; Mercade, TM; Laethem, JL; Gracian, AC; Guillen-Ponce, C; Faris, J; Lopez, CM; Hubner, RA; Bendell, J; Bols, A; Feliu, J; Starling, N; Enzinger, P; Mahalingham, D; Messersmith, W; Yang, HY; Fasanmade, A; Danaee, H; Kalebic, T</t>
  </si>
  <si>
    <t>A phase II study of antibody-drug conjugate, TAK-264 (MLN0264) in previously treated patients with advanced or metastatic pancreatic adenocarcinoma expressing guanylyl cyclase C</t>
  </si>
  <si>
    <t>INVESTIGATIONAL NEW DRUGS</t>
  </si>
  <si>
    <t>[Almhanna, Khaldoun] H Lee Moffitt Canc Ctr &amp; Res Inst, Dept Gastrointestinal Oncol, 12902 Magnolia Dr, Tampa, FL 33612 USA; [Wright, David] Florida Canc Specialists, Tampa, FL USA; [Macarulla Mercade, Teresa] Vall dHebron Univ Hosp, Barcelona, Spain; [Van Laethem, Jean-Luc] Erasme Univ Hosp, Brussels, Belgium; [Cubillo Gracian, Antonio] HM Univ Sanchinarro, CIOCC, Madrid, Spain; [Cubillo Gracian, Antonio] Univ San Pablo CEU, Dept Ciencias Med Clin, Madrid, Spain; [Guillen-Ponce, Carmen] Ramon &amp; Cajal Univ Hosp, Madrid, Spain; [Faris, Jason] Massachusetts Gen Hosp, Canc Ctr, Boston, MA 02114 USA; [Muriel Lopez, Carolina] Hosp Univ Virgen de la Victoria, Malaga, Spain; [Hubner, Richard A.] Christie NHS Fdn Trust, Manchester, Lancs, England; [Bendell, Johanna] Sarah Cannon Res Inst Tennessee Oncol, Nashville, TN USA; [Bols, Alain] Brugge Oostende Oncol Ctr, Brugge, Belgium; [Feliu, Jaime] La Paz Univ Hosp, CIBERONC, Madrid, Spain; [Starling, Naureen] Royal Marsden NHS Fdn Trust, London, England; [Enzinger, Peter] Dana Farber Canc Inst, Boston, MA 02115 USA; [Mahalingham, Devalingham] Univ Texas Hlth Sci Ctr San Antonio, San Antonio, TX 78229 USA; [Messersmith, Wells] Univ Colorado, Aurora, CO USA; [Yang, Huyuan; Fasanmade, Adedigbo; Danaee, Hadi; Kalebic, Thea] Millennium Pharmaceut Inc, Cambridge, MA USA</t>
  </si>
  <si>
    <t>Almhanna, K (reprint author), H Lee Moffitt Canc Ctr &amp; Res Inst, Dept Gastrointestinal Oncol, 12902 Magnolia Dr, Tampa, FL 33612 USA.</t>
  </si>
  <si>
    <t>0167-6997</t>
  </si>
  <si>
    <t>Pelaez-Garcia, A; Yebenes, L; Berjon, A; Angulo, A; Zamora, P; Sanchez-Mendez, JI; Espinosa, E; Redondo, A; Heredia-Soto, V; Mendiola, M; Feliu, J; Hardisson, D</t>
  </si>
  <si>
    <t>Comparison of risk classification between EndoPredict and MammaPrint in ER-positive/HER2-negative primary invasive breast cancer</t>
  </si>
  <si>
    <t>[Pelaez-Garcia, Alberto; Yebenes, Laura; Berjon, Alberto; Mendiola, Marta; Hardisson, David] Hosp Univ La Paz, Dept Pathol, IdiPAZ, Madrid, Spain; [Pelaez-Garcia, Alberto; Yebenes, Laura; Berjon, Alberto; Sanchez-Mendez, Jose Ignacio; Heredia-Soto, Victoria; Mendiola, Marta; Hardisson, David] Hosp Univ La Paz, Mol Pathol &amp; Therapeut Targets Grp, IdiPAZ, Madrid, Spain; [Pelaez-Garcia, Alberto; Heredia-Soto, Victoria; Mendiola, Marta; Hardisson, David] Hosp Univ La Paz, INGEMM, IdiPAZ, Mol Pathol Diagnost Unit, Madrid, Spain; [Angulo, Antonia] Myriad Genet Espana SLU, Madrid, Spain; [Zamora, Pilar; Espinosa, Enrique; Redondo, Andres; Feliu, Jaime] Hosp Univ La Paz, IdiPAZ, Dept Med Oncol, Madrid, Spain; [Zamora, Pilar; Sanchez-Mendez, Jose Ignacio; Espinosa, Enrique; Redondo, Andres; Feliu, Jaime; Hardisson, David] Univ Autonoma Madrid, Fac Med, Madrid, Spain; [Zamora, Pilar; Espinosa, Enrique; Redondo, Andres; Feliu, Jaime] Hosp Univ La Paz, Translat Oncol Grp, IdiPAZ, Madrid, Spain; [Sanchez-Mendez, Jose Ignacio] Hosp Univ La Paz, Dept Obstet &amp; Gynecol, IdiPAZ, Breast Canc Unit, Madrid, Spain; [Espinosa, Enrique; Heredia-Soto, Victoria; Feliu, Jaime] Minist Econ Ind &amp; Competitividad, Inst Salud Carlos III, Ctr Invest Biorned Red Canc CIBERONC, Madrid, Spain</t>
  </si>
  <si>
    <t>Hardisson, D (reprint author), Hosp Univ La Paz, Dept Pathol, IdiPAZ, Madrid, Spain.; Hardisson, D (reprint author), Hosp Univ La Paz, Mol Pathol &amp; Therapeut Targets Grp, IdiPAZ, Madrid, Spain.; Hardisson, D (reprint author), Hosp Univ La Paz, INGEMM, IdiPAZ, Mol Pathol Diagnost Unit, Madrid, Spain.; Hardisson, D (reprint author), Univ Autonoma Madrid, Fac Med, Madrid, Spain.</t>
  </si>
  <si>
    <t>e0183452</t>
  </si>
  <si>
    <t>Arija, JA; Perez-Valderrama, B; Sanchez, AR; Alvarez, JP; Marin, AP; Alonso, CM; Guzman, JCV; Parra, EMF; Diaz, EG; Gonzalez-Larriba, J; Garcia, JT; Lambea, J; Figueiras, MC; Vidal, MJM; Echaburu, JAV; Mazon, FJV; Ulazia, OE; Villar, MTA; Cassinello, J; Garcia, JMJ</t>
  </si>
  <si>
    <t>SPAZO2 (SOGUG): Comparative effectiveness of everolimus (Ev) vs axitinib (Ax) as second-line after first-line pazopanib (1stPz) in metastatic renal carcinoma (mRC)</t>
  </si>
  <si>
    <t>[Arranz Arija, J.] Hosp Gen Univ Gregorio Maranon, Med Oncol, Madrid, Spain; [Perez-Valderrama, B.] HH Virgen del Rocio, Med Oncol, Seville, Spain; [Rodriguez Sanchez, A.] Hosp Univ Leon, Med Oncol, Leon, Spain; [Puertas Alvarez, J.] Hosp Univ Rio Hortega, Med Oncol, Valladolid, Spain; [Pinto Marin, A.] Hosp Univ La Paz, Med Oncol, Madrid, Spain; [Maximiano Alonso, C.] Hosp Univ Puerta de Hierro, Med Oncol, Majadahonda, Spain; [Villa Guzman, J. C.] Hosp Gen Ciudad Real, Med Oncol, Ciudad Real, Spain; [Fernandez Parra, E. M.] Hosp Nuestra Senora de Valme, Med Oncol, Seville, Spain; [Gallardo Diaz, E.] Corp Parc Tauli, Hosp Sabadell, Med Oncol, Sabadell, Spain; [Gonzalez-Larriba, J.] Univ San Carlos, Hosp Clin, Med Oncol, Madrid, Spain; [Tafalla Garcia, J.] Hosp Cent Def Gomez Ulla, Med Oncol, Madrid, Spain; [Lambea, J.] Univ Lozano Blesa, Hosp Clin, Med Oncol, Zaragoza, Spain; [Constenla Figueiras, M.] Hosp Prov Pontevedra, Med Oncol, Pontevedra, Spain; [Mendez Vidal, M. J.] Univ Hosp Reina Sofia, Med Oncol, Cordoba, Spain; [Virizuela Echaburu, J. A.] Hosp Univ Virgen Macarena, Med Oncol, Seville, Spain; [Vazquez Mazon, F. J.] Hosp Gen Univ Elche, Med Oncol, Elche, Spain; [Etxaniz Ulazia, O.] Hosp Germans Trias i Pujol, Catalan Inst Oncol ICO Badalona, Med Oncol, Badalona, Spain; [Abad Villar, M. T.] Hosp Basurto, Med Oncol, Bilbao, Spain; [Cassinello, J.] Univ Gen Hosp, Med Oncol, Guadalajara, Spain; [Jurado Garcia, J. M.] Hosp Clin San Cecilio, Med Oncol, Granada, Spain</t>
  </si>
  <si>
    <t>Boni, V; Garcia-Corbacho, J; Feliu, J; Wydmanski, J; Horvath, Z; Bondarenko, I; Irving, B; Will, M; de Vries, EGE; Thistlethwaite, F</t>
  </si>
  <si>
    <t>The first-in-human, dose-finding PROCLAIM-CX-072 trial to assess the antitumor activity and tolerability of the probody therapeutic CX-072 as monotherapy and in combination with ipilimumab or vemurafenib in solid advanced tumors and lymphomas</t>
  </si>
  <si>
    <t>[Boni, V.] START Madrid CIOCC, Oncol, Madrid, Spain; [Garcia-Corbacho, J.] Hosp Clin Barcelona, Oncol, Barcelona, Spain; [Feliu, J.] Hosp Univ La Paz, Oncol, Madrid, Spain; [Wydmanski, J.] NZOZ Vegamed, Oncol, Katowice, Poland; [Horvath, Z.] Debreceni Egyet, Oncol, Klin Kozpont, Debrecen, Hungary; [Bondarenko, I.] Dnipropetrovsk State Med Acad, Oncol, Dnepropetrovsk, Ukraine; [Irving, B.; Will, M.] CytomX Therapeut, Oncol, San Francisco, CA USA; [de Vries, E. G. E.] Univ Med Ctr Groningen, Oncol, Groningen, Netherlands; [Thistlethwaite, F.] Christie NHS Fdn Trust, Oncol, Manchester, Lancs, England; [Thistlethwaite, F.] Univ Manchester, Manchester, Lancs, England</t>
  </si>
  <si>
    <t>Garcia-Corbacho, J; Spira, A; Boni, V; Feliu, J; Middleton, M; Burris, H; Weaver, AY; Will, M; Harding, J; Meric-Bernstam, F; Heinemann, V</t>
  </si>
  <si>
    <t>PROCLAIM-CX-2009: A first-in-human trial to evaluate CX-2009 in adults with metastatic or locally advanced unresectable solid tumors</t>
  </si>
  <si>
    <t>[Garcia-Corbacho, J.] Hosp Clin Barcelona, Oncol, Barcelona, Spain; [Spira, A.] Virginia Canc Specialists Res Inst, Oncol, Fairfax, VA USA; [Spira, A.] Oncol Res, Fairfax, VA USA; [Boni, V.] START Madrid CIOCC, Oncol, Madrid, Spain; [Feliu, J.] Hosp Univ La Paz, Oncol, Madrid, Spain; [Middleton, M.] Univ Oxford, Oncol, Oxford NIHR Biomed Res Ctr, Oxford, England; [Burris, H.] Sarah Cannon Res Inst, Oncol, Nashville, TN USA; [Weaver, A. Yang; Will, M.] CytomX Therapeut, Oncol, San Francisco, CA USA; [Harding, J.] Mem Sloan Kettering Canc Ctr, Oncol, 1275 York Ave, New York, NY 10021 USA; [Meric-Bernstam, F.] Univ Texas MD Anderson Canc Ctr, Oncol, Houston, TX 77030 USA; [Heinemann, V.] Ludwig Maximilians Univ Munchen, Oncol, Campus Grosshadern, Munich, Germany</t>
  </si>
  <si>
    <t>Heredia, V; Mendiola, M; Ortiz, E; Bernabeu, D; Pozo-Kreilinger, JJ; Miguel, M; Crespo, R; Berjon, A; Martinez-Marin, V; Redondo, A</t>
  </si>
  <si>
    <t>AG-120, a novel IDH1 targeted molecule, inhibits invasion and migration of chondrosarcoma cells in vitro</t>
  </si>
  <si>
    <t>[Heredia, V.; Mendiola, M.; Miguel, M.] Univ La Paz, IdIPAZ Hosp, Mol Pathol &amp; Therapeut Targets Lab, Madrid, Spain; [Ortiz, E.] Hosp Univ La Paz, Orthoped Traumatol Surg Dept, Madrid, Spain; [Bernabeu, D.] Hosp Univ La Paz, Radiol Dept, Madrid, Spain; [Pozo-Kreilinger, J. J.; Berjon, A.] Hosp Univ La Paz, Pathol Dept, Madrid, Spain; [Crespo, R.] Univ La Paz, IdIPAZ Hosp, Translat Oncol, Madrid, Spain; [Martinez-Marin, V.; Redondo, A.] Hosp Univ La Paz, Med Oncol Dept, Madrid, Spain</t>
  </si>
  <si>
    <t>Estelles, DL; Puente, J; Medina, A; Mejorada, RL; Rivera, L; Pacheco, MI; Saez, MI; Rodriguez, JMP; Parra, EMF; Garcia, PB; Valderrama, BP; Diaz, EG; Villatoro, R; Barrera, RM; Estevez, SV; Marin, AP; Ibanez, JAC; Laorden, NR; Marcos, EC</t>
  </si>
  <si>
    <t>PROSABI: Prospective multi-centre study of prognostic factors in castration resistant prostate cancer (CRPC) patients treated with abiraterone acetate (AA)</t>
  </si>
  <si>
    <t>[Lorente Estelles, D.] Hosp Univ &amp; Politecn La Fa, Med Oncol, Valencia, Spain; [Puente, J.] Hosp Clin Univ San Carlos, Med Oncol, Madrid, Spain; [Medina, A.] Ctr Oncol Galicia, Med Oncol, La Coruna, Spain; [Lozano Mejorada, R.; Rivera, L.; Pacheco, M. I.; Romero Laorden, N.; Castro Marcos, E.] Spanish Natl Canc Res Ctr, Prostate Canc Clin Res Unit, Madrid, Spain; [Saez, M. I.] H Univ Virgen de la Victoria &amp; Reg Malaga, Med Oncol, Malaga, Spain; [Piulats Rodriguez, J. M.] Inst Catalan Oncol, Med Oncol, Barcelona, Spain; [Fernandez Parra, E. M.] Hosp Nuestra Senora Valme, Med Oncol, Seville, Spain; [Borrega Garcia, P.] H San Pedro de Alcantara, Med Oncol, Caceres, Spain; [Perez Valderrama, B.] HH Virgen del Rocio, Med Oncol, Seville, Spain; [Gallardo Diaz, E.] Hosp Sabadell Corporacio Parc Tauli, Med Oncol, Sabadell, Spain; [Villatoro, R.] Hosp Costa del Sol, Med Oncol, Malaga, Spain; [Morales Barrera, R.] Vall dHebron Univ Hosp, Med Oncol, Barcelona, Spain; [Vazquez Estevez, S.] Hosp Univ Lucus Augusti, Med Oncol, Lugo, Spain; [Pinto Marin, A.] Hosp Univ La Paz, Med Oncol, Madrid, Spain; [Contreras Ibanez, J. A.] Hosp Puerta Mar, Med Oncol, Cadiz, Spain</t>
  </si>
  <si>
    <t>Mendiola, M; Heredia-Soto, V; Herranz, J; Martin, R; Aunon, PZ; Castelo, B; Marin, AP; Miguel, M; Crespo, R; de Molina, AR; Hardisson, D; Espinosa, E; Redondo, A</t>
  </si>
  <si>
    <t>Micro-RNA profile in advanced metastatic breast cancer as a predictive tool for response to bevacizumab-paclitaxel</t>
  </si>
  <si>
    <t>[Mendiola, M.; Miguel, M.] IdIPAZ Hosp Univ La Paz, Mol Pathol &amp; Therapeut Target Lab, Madrid, Spain; [Heredia-Soto, V.] IdIPAZ Hosp Univ La Paz, HULP, Inst Invest HULP, Madrid, Spain; [Herranz, J.; Martin, R.] IMDEA, Stat Unit, Madrid, Spain; [Zamora Aunon, P.; Castelo, B.; Pinto Marin, A.; Espinosa, E.] Hosp Univ La Paz, Med Oncol, Madrid, Spain; [Crespo, R.] IdIPAZ Hosp Univ La Paz, Translat Oncol Lab, Madrid, Spain; [Ramirez de Molina, A.] IMDEA, Res Lab, Madrid, Spain; [Hardisson, D.] Hosp Univ La Paz, Pathol, Madrid, Spain; [Redondo, A.] Hosp Univ La Paz, Med Oncol Dept, Madrid, Spain</t>
  </si>
  <si>
    <t>Ramirez, SP; del Monte-Millan, M; Lopez-Tarruella, S; Marquez-Rodas, I; Jerez, Y; Samper, FL; Peron, YI; Janez, NM; Garcia-Saenz, JA; Anton, FM; Aunon, PZ; Yustos, MA; Alvarez, MAL; Gil, EMC; Sanchez, LM; Gonzalez, MJE; Martinez, JAG; Sanchez, CJ; Maganto, VV; Jimenez, MM</t>
  </si>
  <si>
    <t>Distribution of genomically defined recurrence risk in luminal A and B breast tumors defined by inmunohistochemistry: A retrospective study in Spanish population</t>
  </si>
  <si>
    <t>[Perez Ramirez, S.; del Monte-Millan, M.; Lopez-Tarruella, S.; Marquez-Rodas, I.; Jerez, Y.; Martin Jimenez, M.] Hosp Gen Univ Gregorio Maranon, Med Oncol, Inst Invest Sanitaria Gregorio Maranon IiSGM, Madrid, Spain; [Lobo Samper, F.; Izarzugaza Peron, Y.] Hosp Univ Fdn Jimenez Diaz, Med Oncol, Madrid, Spain; [Martinez Janez, N.] Hosp Univ Ramon &amp; Cajal, Med Oncol, Madrid, Spain; [Garcia-Saenz, J. A.; Moreno Anton, F.] Hosp Univ Clin San Carlos, Med Oncol, Madrid, Spain; [Zamora Aunon, P.] Hosp Univ La Paz, Med Oncol, Madrid, Spain; [Arroyo Yustos, M.] Hosp Univ Principe de Asturias, Med Oncol, Madrid, Spain; [Lara Alvarez, M. A.] Hosp Univ Infanta Leonor, Med Oncol, Madrid, Spain; [Ciruelos Gil, E. M.; Manso Sanchez, L.] Hosp Univ 12 Octubre, Med Oncol, Madrid, Spain; [Echarri Gonzalez, M. J.] Hosp Univ Severo Ochoa, Med Oncol, Madrid, Spain; [Guerra Martinez, J. A.] Hosp Univ Fuenlabrada, Med Oncol, Madrid, Spain; [Jara Sanchez, C.] Univ Rey Juan Carlos, Hosp Univ Fdn Alcorcon, Med Oncol, Madrid, Spain; [Valentin Maganto, V.] Minist Hlth, Madrid, Spain</t>
  </si>
  <si>
    <t>Pujade-Lauraine, E; Colombo, N; Glasspool, R; Asselain, B; Huzarski, T; Korach, J; Marme, F; Mirza, MR; Redondo, A; Scambia, G; Blakeley, C; Milner, A; Selle, F; Vergote, I</t>
  </si>
  <si>
    <t>OReO/ENGOT Ov-38: A phase IIIb trial of olaparib maintenance retreatment in patients with epithelial ovarian cancer</t>
  </si>
  <si>
    <t>[Pujade-Lauraine, E.] Univ Paris 05, AP HP, Paris, France; [Pujade-Lauraine, E.; Asselain, B.; Selle, F.] GINECO, Paris, France; [Colombo, N.] Univ Milano Bicocca, Ist Europeo Oncol, Milan, Italy; [Colombo, N.] MANGO, Milan, Italy; [Glasspool, R.] Beatson West Scotland Canc Ctr, Glasgow, Lanark, Scotland; [Glasspool, R.] NCRI, Glasgow, Lanark, Scotland; [Glasspool, R.] SGCTG, Glasgow, Lanark, Scotland; [Asselain, B.] Inst Curie, Paris, France; [Huzarski, T.] Pomeranian Med Univ, Szczecin, Poland; [Korach, J.] Tel Aviv Univ, Sheba Med Ctr, Tel Hashomer, Israel; [Korach, J.] ISGO, Tel Hashomer, Israel; [Marme, F.] Univ Hosp Heidelberg, Heidelberg, Germany; [Marme, F.] AGO, Heidelberg, Germany; [Mirza, M. R.] Copenhagen Univ Hosp, Rigshosp, Copenhagen, Denmark; [Redondo, A.] Hosp Univ La Paz, Madrid, Spain; [Redondo, A.] GEICO, Madrid, Spain; [Scambia, G.] Univ Cattolica Sacro Cuore Roma, Rome, Italy; [Blakeley, C.; Milner, A.] AstraZeneca, Cambridge, England; [Selle, F.] Hop Tenon, Paris, France; [Vergote, I.] Univ Hosp Leuven, Leuven, Belgium; [Vergote, I.] BGOG, Leuven, Belgium</t>
  </si>
  <si>
    <t>Rojas, K; Trilla-Fuertes, L; Gamez, A; Sanchez, JS; Sanchez, LM; Prado-Vasquez, G; Chiva, C; Zapater-Moros, A; Llorente-Armijo, S; Mendiola, DC; Sabido, E; Fresno, JA; Gil, EMC; Paz-Ares, L</t>
  </si>
  <si>
    <t>Proteomics of triple negative breast cancer developing metastases to central nervous system</t>
  </si>
  <si>
    <t>[Rojas, K.; Sepulveda Sanchez, J.; Manso Sanchez, L.; Mendiola, D. C.; Ciruelos Gil, E. M.; Paz-Ares, L.] Univ Hosp 12 Octubre, Med Oncol, Madrid, Spain; [Gamez, A.; Prado-Vasquez, G.; Zapater-Moros, A.; Llorente-Armijo, S.; Fresno, J. A.] Hosp La Paz, INGEMM, Mol Oncol &amp; Pathol Lab, Madrid, Spain; [Chiva, C.; Sabido, E.] BIST, Prote Unit, Barcelona, Spain</t>
  </si>
  <si>
    <t>Wang, J; Zhang, ZY; Mirza, MR; Gilbert, L; Fabbro, M; Tinker, AV; Wang, X; Redondo, A; Berek, JS; Woelber, L; Pentikis, HS; Moore, KN; Lorusso, D; Benigno, B; Hazard, SJ; Follana, P; Rimel, BJ; Matulonis, UA; Agarwal, S; Kansra, V</t>
  </si>
  <si>
    <t>The exposure-response relationship of niraparib in patients with gBRCAmut and non-gBRCAmut: Results from the ENGOT-OV16/NOVA Trial</t>
  </si>
  <si>
    <t>[Wang, J.; Zhang, Z-Y.; Wang, X.; Kansra, V.] TESARO Inc, Clin Pharmacol, Waltham, MA USA; [Mirza, M. R.] NSGO, Oncol, Copenhagen, Denmark; [Mirza, M. R.] Copenhagen Univ Hosp, Rigshosp, Copenhagen, Denmark; [Gilbert, L.] McGill Univ, Oncol, Hlth Ctr, Montreal, PQ, Canada; [Fabbro, M.] GINECO, Oncol, Montpellier, France; [Fabbro, M.] Inst Canc Montpellier, Montpellier, France; [Tinker, A. V.] BC Canc Agcy Vancouver, Syst Therapy, Vancouver, BC, Canada; [Redondo, A.] GEICO, Oncol, Madrid, Spain; [Redondo, A.] Hosp Univ La Paz, Madrid, Spain; [Berek, J. S.] Stanford Canc Inst, Gynecol Oncol, Palo Alto, CA USA; [Woelber, L.] AGO, Gynaecol &amp; Gynaecol Oncol, Hamburg, Germany; [Woelber, L.] Univ Klinikum Hamburg Eppendorf, Hamburg, Germany; [Pentikis, H. S.] SAJE Consulting LLC, Clin Pharmacol, Baltimore, MD USA; [Moore, K. N.] Univ Oklahoma, HSC, Stephenson Canc Ctr, Obstet &amp; Gynecol, Oklahoma City, OK USA; [Moore, K. N.] Sarah Cannon Res Inst, Nashville, TN USA; [Lorusso, D.] Multictr Italian Trials Ovarian Canc Mario Negri, Gynecol Oncol, Milan, Italy; [Lorusso, D.] Fdn IRCCS Natl Canc Inst, Milan, Italy; [Benigno, B.] Northside Hosp, Gynecol Oncol, Atlanta, GA USA; [Hazard, S. J.; Agarwal, S.] TESARO Inc, Clin Sci, Waltham, MA USA; [Follana, P.] GINECO, Hematol Oncol Med, Nice, France; [Follana, P.] Ctr Antoine Lacassagne, Nice, France; [Rimel, B. J.] Cedars Sinai Med Ctr, Obstet &amp; Gynecol, West Hollywood, CA USA; [Matulonis, U. A.] Dana Farber Canc Inst, Gynecol Oncol, Boston, MA 02115 USA</t>
  </si>
  <si>
    <t>Garcia, AP; Berjon, A; Yebenes, L; Zamora, P; Mendez, JIS; Espinosa, E; Redondo, A; Mendiola, M; Hardisson, D</t>
  </si>
  <si>
    <t>The EndoPredict gene-expression assay in clinical practice in ER-positive/HER2-negative primary invasive breast cancer: Comparison with standard clinicopathological parameters</t>
  </si>
  <si>
    <t>[Pelaez Garcia, A.] Hosp Univ La Paz, Dept Pathol, Madrid, Spain</t>
  </si>
  <si>
    <t>S55</t>
  </si>
  <si>
    <t>Ajani, JA; Abramov, M; Bondarenko, I; Shparyk, Y; Gorbunova, V; Hontsa, A; Otchenash, N; Alsina, M; Lazarev, S; Feliu, J; Elme, A; Esko, V; Abdalla, K; Verma, U; Benedetti, F; Aoyama, T; Mizuguchi, H; Makris, L; Rosati, G</t>
  </si>
  <si>
    <t>A phase III trial comparing oral S-1/cisplatin and intravenous 5-fluorouracil/cisplatin in patients with untreated diffuse gastric cancer</t>
  </si>
  <si>
    <t>[Ajani, J. A.] Univ Texas MD Anderson Canc Ctr, GI Med Oncol, 1515 Holcombe Blvd, Houston, TX 77030 USA; [Abramov, M.] State Inst Russian Sci Oncol Ctr NN Blokhin RAMS, Moscow, Russia; [Bondarenko, I.] Dnipropetrovsk Med Acad, Oncol Dept, Clin Hosp 4, Dnepropetrovsk, Ukraine; [Shparyk, Y.] Lviv State Oncol Reg Treatment &amp; Diagnost Ctr Hos, Chemotherapy Dept, Lvov, Ukraine; [Gorbunova, V.] State Inst Russian Sci Oncol Ctr NN Blokhin RAMS, Chemotherapy Dept, Moscow, Russia; [Hontsa, A.] Chernivtsi Reg Oncol Ctr, Day Staing Dept, Chernovtsy, Ukraine; [Otchenash, N.] Kharkiv Reg Clin Oncol Ctr, Dept Oncol, Kharkov, Ukraine; [Alsina, M.] Vall Hebron Univ Hosp, Dept Med Oncol, Barcelona, Spain; [Lazarev, S.] State Healthcare Inst Altai Reg Oncol Dispensary, Barnaul, Russia; [Feliu, J.] Hosp Univ La Paz, Ctr Invest Biomed Red Canc CIBERONC, Dept Oncol, Madrid, Spain; [Elme, A.] North Estonian Reg Hosp, Dept Oncol, Harjumaa, Estonia; [Esko, V.] East Tallinn Cent Hosp, Canc Ctr, Tallinn, Estonia; [Abdalla, K.] Hosp Canc Barretos, Dept Clin Oncol, Fdn PIO 12, Barretos, SP, Brazil; [Verma, U.] Univ Texas Southwestern Med Ctr Dallas, Dept Hematol Oncol, Dallas, TX 75390 USA; [Benedetti, F.] Taiho Oncol Inc, Dept Clin Dev, Princeton, NJ USA; [Mizuguchi, H.] Taiho Oncol Inc, Dept Clin Res, Princeton, NJ USA; [Makris, L.] Stathmi Inc, Dept Oncol, New Hope, PA USA; [Rosati, G.] Osped San Carlo Borromeo Milano, Med Oncol Unit, Potenza, Italy</t>
  </si>
  <si>
    <t>Ajani, JA (reprint author), Univ Texas MD Anderson Canc Ctr, GI Med Oncol, 1515 Holcombe Blvd, Houston, TX 77030 USA.</t>
  </si>
  <si>
    <t>Gamez-Pozo, A; Trilla-Fuertes, L; Berges-Soria, J; Selevsek, N; Lopez-Vacas, R; Diaz-Almiron, M; Nanni, P; Arevalillo, JM; Navarro, H; Grossmann, J; Moreno, FG; Rioja, RG; Prado-Vazquez, G; Zapater-Moros, A; Main, P; Feliu, J; del Prado, PM; Zamora, P; Ciruelos, E; Espinosa, E; Vara, JAF</t>
  </si>
  <si>
    <t>Functional proteomics outlines the complexity of breast cancer molecular subtypes</t>
  </si>
  <si>
    <t>[Gamez-Pozo, Angelo; Berges-Soria, Julia; Lopez-Vacas, Rocio; Prado-Vazquez, Guillermo; Zapater-Moros, Andrea; Fresno Vara, Juan Angel] La Paz Univ Hosp IdiPAZ, Inst Med &amp; Mol Genet INGEMM, Mol Oncol &amp; Pathol Lab, Madrid, Spain; [Trilla-Fuertes, Lucia] Biomed Mol Med SL, Madrid, Spain; [Selevsek, Nathalie; Nanni, Paolo; Grossmann, Jonas] Univ Zurich, ETH Zurich, Funct Genom Ctr Zurich, Zurich, Switzerland; [Diaz-Almiron, Mariana; Gaya Moreno, Francisco] La Paz Univ Hosp IdiPAZ, Biostat Unit, Dept Stat, Madrid, Spain; [Arevalillo, Jorge M.; Navarro, Hilario] Natl Distance Educ Univ UNED, Operat Res &amp; Numer Anal, Madrid, Spain; [Gomez Rioja, Ruben] La Paz Univ Hosp, Hlth Res Inst IdiPAZ, Med Lab Serv, Madrid, Spain; [Main, Paloma] Univ Complutense Madrid, Fac Math, Dept Stat &amp; Operat Res, Madrid, Spain; [Feliu, Jaime; Zamora, Pilar; Espinosa, Enrique] La Paz Univ Hosp IdiPAZ, Med Oncol Serv, Madrid, Spain; [Martinez del Prado, Purificacion] Basurto Hosp, Med Oncol Serv, Bilbao, Spain; [Ciruelos, Eva] Hosp 12 Octubre I 12, Hlth Res Inst, Med Oncol Serv, Madrid, Spain</t>
  </si>
  <si>
    <t>Vara, JAF (reprint author), La Paz Univ Hosp IdiPAZ, Inst Med &amp; Mol Genet INGEMM, Mol Oncol &amp; Pathol Lab, Madrid, Spain.</t>
  </si>
  <si>
    <t>AUG 30</t>
  </si>
  <si>
    <t>Blank, CU; Larkin, J; Arance, AM; Hauschild, A; Queirolo, P; Del Vecchio, M; Ascierto, PA; Krajsova, I; Schachter, J; Neyns, B; Garbe, C; Sileni, VC; Mandala, M; Gogas, H; Espinosa, E; Hospers, GAP; Miller, WH; Robson, S; Makrutzki, M; Antic, V; Brown, MP</t>
  </si>
  <si>
    <t>Open-label, multicentre safety study of vemurafenib in 3219 patients with BRAF(V600) mutation-positive metastatic melanoma: 2-year follow-up data and long-term responders' analysis</t>
  </si>
  <si>
    <t>[Blank, Christian U.] Netherlands Canc Inst, Plesmanlaan 121, NL-1066 CX Amsterdam, Netherlands; [Larkin, James] Royal Marsden NHS Fdn Trust, London, England; [Arance, Ana M.] Hosp Clin Barcelona, Dept Med Oncol, Barcelona, Spain; [Hauschild, Axel] Univ Hosp Schleswig Holstein UKSH, Dept Dermatol, Campus Kiel, Kiel, Germany; [Queirolo, Paola] IRCCS San Martino IST, Genoa, Italy; [Del Vecchio, Michele] Fdn IRCCS Ist Nazl Tumori, Dept Med Oncol, Milan, Italy; [Ascierto, Paolo A.] Ist Nazl Tumori Fdn Pascale, Naples, Italy; [Krajsova, Ivana] Gen Univ Hosp, Dermatooncol U, Prague, Czech Republic; [Schachter, Jacob] Chaim Sheba Med Ctr, Inst Oncol, Ramat Gan, Israel; [Neyns, Bart] Afdelingshoofd, Med Oncol, Brussels, Belgium; [Garbe, Claus] Univ Hosp Tuebingen, Dept Dermatol, Tubingen, Germany; [Sileni, Vanna Chiarion] IRCCS, Oncol Inst Veneto, Padua, Italy; [Mandala, Mario] Papa Giovanni XIII Hosp, Bergamo, Italy; [Gogas, Helen] Univ Athens, Athens, Greece; [Espinosa, Enrique] Hosp La Paz, Madrid, Spain; [Hospers, Geke A. P.] Univ Groningen, Univ Med Ctr Groningen, Groningen, Netherlands; [Miller, Wilson H., Jr.] McGill Univ, Segal Canc Ctr, Montreal, PQ, Canada; [Robson, Susan; Makrutzki, Martina; Antic, Vladan] F Hoffmann La Roche Ltd, Basel, Switzerland; [Brown, Michael P.] Royal Adelaide Hosp, Canc Clin Trials Unit, Adelaide, SA, Australia; [Brown, Michael P.] SA Pathol, Ctr Canc Biol, Adelaide, SA, Australia; [Brown, Michael P.] Univ South Australia, Adelaide, SA, Australia; [Brown, Michael P.] Univ Adelaide, Discipline Med, Adelaide, SA, Australia</t>
  </si>
  <si>
    <t>Blank, CU (reprint author), Netherlands Canc Inst, Plesmanlaan 121, NL-1066 CX Amsterdam, Netherlands.</t>
  </si>
  <si>
    <t>Cadenas, FL; Xicoy, B; Bargay, J; Sanz, G; Amigo, ML; Arrizabalaga, B; Bernal, T; De Paz, R; Sanchez, J; Nomdedeu, B; Rivas, JAH; Fenaux, P; Slama, B; Giagounidis, A; Lumbreras, E; Thepot, S; Platzbecker, U; Coll, R; Redondo, A; Roldan, MCDF; Diez-Campelo, M</t>
  </si>
  <si>
    <t>PRELIMINARY ANALYSIS OF EFFICACY AND SAFETY OF SINTRA-REV CLINICAL TRIAL, LENALIDOMIDE VS PLACEBO PHASE 3 STUDY IN LOW/INT-1 MDS PATIENTS WITH DEL(5Q) AND TRANSFUSION INDEPENDENCY</t>
  </si>
  <si>
    <t>[Lopez Cadenas, F.; Redondo, A.; Fernandez Roldan, M. C. Del Canizo; Diez-Campelo, M.] Hosp Clin Univ Salamanca Sanidad Castilla &amp; Leon, Dept Hematol, Salamanca, Spain; [Xicoy, B.] Hosp Germans Trias &amp; Pujol ICO Badalona, Dept Hematol, Badalona, Spain; [Bargay, J.] Hosp Son Llatzer, Dept Hematol, Palma De Mallorca, Spain; [Sanz, G.] Hosp Univ La Fe, Dept Hematol, Valencia, Spain; [Amigo, M. L.] Hosp Morales Meseguer, Dept Hematol, Murcia, Spain; [Arrizabalaga, B.] Hosp Cruces, Dept Hematol, Bilbao, Spain; [Bernal, T.] Hosp Univ Cent Asturias, Dept Hematol, Oviedo, Spain; [De Paz, R.] Hosp La Paz, Dept Hematol, Madrid, Spain; [Sanchez, J.] Hosp Univ Reina Sofia, Dept Hematol, Cordoba, Spain; [Nomdedeu, B.] Hosp Clin Barcelona, Dept Hematol, Barcelona, Spain; [Hernandez Rivas, J. A.] Hosp Univ Infanta Leonor, Dept Hematol, Madrid, Spain; [Fenaux, P.] Hop St Louis, Dept Hematol, Paris, France; [Slama, B.] Ctr Hosp Avignon, Dept Hematol, Avignon, France; [Giagounidis, A.] Marien Hosp Duesseldorf, Dept Hematol, Dusseldorf, Germany; [Lumbreras, E.] IBSAL, Unidad Diagnost Mol &amp; Celular Canc, Salamanca, Spain; [Thepot, S.] Ctr Hosp Univ Angers, Dept Hematol, Angers, France; [Platzbecker, U.] Tech Univ Dresden, Univ Klinikum Carl Gustav Carus, Dept Hematol, Dresden, Germany; [Coll, R.] ICO Girona, Dept Hematol, Girona, Spain</t>
  </si>
  <si>
    <t>Pineda, E; Salud, A; Vila-Navarro, E; Safont, MJ; Llorente, B; Aparicio, J; Vera, R; Escudero, P; Casado, E; Bosch, C; Bohn, U; Perez-Carrion, R; Carmona, A; Ayuso, JR; Ripolles, T; Bouzas, R; Gironella, M; Garcia-Albeniz, X; Feliu, J; Maurel, J</t>
  </si>
  <si>
    <t>Dynamic soluble changes in sVEGFR1, HGF, and VEGF promote chemotherapy and bevacizumab resistance: A prospective translational study in the BECOX (GEMCAD 09-01) trial</t>
  </si>
  <si>
    <t>TUMOR BIOLOGY</t>
  </si>
  <si>
    <t>[Pineda, Estela; Maurel, J.] Hosp Clin Barcelona, Dept Med Oncol, E-08036 Barcelona, Spain; [Salud, A.] Arnau de Vilanova Hosp, Dept Med Oncol, Lleida, Spain; [Vila-Navarro, E.; Gironella, M.] Clin Hosp, IDIBAPS, CIBERehd, Dept Gastrointestinal &amp; Pancreat Oncol, Barcelona, Spain; [Safont, M. J.] Gen Univ Hosp Valencia, Dept Med Oncol, Valencia, Spain; [Llorente, Beatriz] Hosp Univ Burgos, Dept Med Oncol, Burgos, Spain; [Aparicio, J.] La Fe Univ Hosp, Dept Med Oncol, Valencia, Spain; [Vera, R.] De Navarra Hosp, Dept Med Oncol, Pamplona, Spain; [Escudero, P.] Lozano Blesa Hosp, Dept Med Oncol, Zaragoza, Spain; [Casado, E.] Infanta Sofia Hosp, Dept Med Oncol, Madrid, Spain; [Bosch, C.] Pesset Hosp, Dept Med Oncol, Valencia, Spain; [Bohn, U.] Doctor Negrin Univ Hosp Gran Canaria, Dept Med Oncol, Las Palmas Gran Canaria, Spain; [Perez-Carrion, R.] Hosp Univ Quiron Madrid, Dept Med Oncol, Madrid, Spain; [Carmona, A.] Morales Meseguer Univ Hosp, Dept Med Oncol, Murcia, Spain; [Ayuso, J. R.] Hosp Clin Barcelona, Dept Radiol, Barcelona, Spain; [Ripolles, T.] Pesset Hosp, Dept Radiol, Valencia, Spain; [Bouzas, R.] Hosp Alvaro Cunqueiro, Dept Radiol, Vigo, Spain; [Garcia-Albeniz, X.] Harvard TH Chan Sch Publ Hlth, Dept Epidemiol, Boston, MA USA; [Feliu, J.] La Paz Univ Hosp, Dept Med Oncol, Madrid, Spain</t>
  </si>
  <si>
    <t>Pineda, E (reprint author), Hosp Clin Barcelona, Dept Med Oncol, E-08036 Barcelona, Spain.</t>
  </si>
  <si>
    <t>1010-4283</t>
  </si>
  <si>
    <t>UNSP 1010428317705509</t>
  </si>
  <si>
    <t>Gamez-Pozo, A; Trilla-Fuertes, L; Prado-Vazquez, G; Chiva, C; Lopez-Vacas, R; Nanni, P; Berges-Soria, J; Grossmann, J; Diaz-Almiron, M; Ciruelos, E; Sabido, E; Espinosa, E; Vara, JAF</t>
  </si>
  <si>
    <t>Prediction of adjuvant chemotherapy response in triple negative breast cancer with discovery and targeted proteomics</t>
  </si>
  <si>
    <t>[Gamez-Pozo, Angelo; Prado-Vazquez, Guillermo; Lopez-Vacas, Rocio; Berges-Soria, Julia; Fresno Vara, Juana Angel] Hosp Univ La Paz IdiPAZ, Inst Genet Med &amp; Mol INGEMM, Mol Oncol &amp; Pathol Lab, Madrid, Spain; [Gamez-Pozo, Angelo; Trilla-Fuertes, Lucia; Fresno Vara, Juana Angel] Biomed Mol Med SL, Madrid, Spain; [Chiva, Cristina; Sabido, Eduard] Barcelona Inst Sci &amp; Technol, Prote Unit, Ctr Genom Regulat CRG, Barcelona, Spain; [Chiva, Cristina; Sabido, Eduard] Univ Pompeu Fabra, Prote Unit, Barcelona, Spain; [Nanni, Paolo; Grossmann, Jonas] Univ Zurich, ETH Zurich, Funct Genom Ctr Zurich, Zurich, Switzerland; [Diaz-Almiron, Mariana] Hosp Univ La Paz IdiPAZ, Biostat Unit, Madrid, Spain; [Ciruelos, Eva] Hosp Univ Doce Octubre I 12, Inst Invest, Med Oncol Serv, Madrid, Spain; [Espinosa, Enrique] Hosp Univ La Paz IdiPAZ, Med Oncol Serv, Madrid, Spain; [Espinosa, Enrique; Fresno Vara, Juana Angel] Inst Salud Carlos III, CIBERONC, Madrid, Spain</t>
  </si>
  <si>
    <t>Vara, JAF (reprint author), Hosp Univ La Paz IdiPAZ, Inst Genet Med &amp; Mol INGEMM, Mol Oncol &amp; Pathol Lab, Madrid, Spain.; Vara, JAF (reprint author), Biomed Mol Med SL, Madrid, Spain.; Vara, JAF (reprint author), Inst Salud Carlos III, CIBERONC, Madrid, Spain.</t>
  </si>
  <si>
    <t>e0178296</t>
  </si>
  <si>
    <t>Gonzalez-Cao, M; Arance, A; Piulats, JM; Marquez-Rodas, I; Manzano, JL; Berrocal, A; Crespo, G; Rodriguez, D; Perez-Ruiz, E; Berciano, M; Soria, A; Castano, AG; Espinosa, E; Montagut, C; Alonso, L; Puertolas, T; Aguado, C; Royo, MA; Blanco, R; Rodriguez, JF; Munoz, E; Mut, P; Barron, F; Martin-Algarra, S</t>
  </si>
  <si>
    <t>Pembrolizumab for advanced melanoma: experience from the Spanish Expanded Access Program</t>
  </si>
  <si>
    <t>CLINICAL &amp; TRANSLATIONAL ONCOLOGY</t>
  </si>
  <si>
    <t>[Gonzalez-Cao, M.] Quiron Dexeus Univ Hosp, Dr Rosell Oncol Inst, Translat Canc Res Unit, Barcelona 08028, Spain; [Arance, A.] Hosp Clin Barcelona, Barcelona, Spain; [Piulats, J. M.] Catalan Inst Oncol, Barcelona, Spain; [Marquez-Rodas, I.] Gregorio Maranon Inst Hlth Res, Madrid, Spain; [Manzano, J. L.] Germans Trias &amp; Pujol Univ Hosp, Barcelona, Spain; [Berrocal, A.] Gen Univ Hosp, Valencia, Spain; [Crespo, G.] Burgos Univ Hosp, Burgos, Spain; [Rodriguez, D.] Insular Univ Hosp Gran Canaria, Canary Isl, Spain; [Perez-Ruiz, E.] Costa Sol Hosp, Malaga, Spain; [Berciano, M.] Reg Univ Hosp Malaga, Malaga, Spain; [Soria, A.] Ramony Cajal Hosp, Madrid, Spain; [Castano, A. G.] Marques Valdecilla Univ Hosp, Santander, Spain; [Espinosa, E.] La Paz Univ Hosp, Madrid, Spain; [Montagut, C.] Del Mar Univ Hosp, Barcelona, Spain; [Alonso, L.] Virgen Victoria Hosp, Malaga, Spain; [Puertolas, T.] Miguel Servet Univ Hosp, Zaragoza, Spain; [Aguado, C.] San Carlos Hosp, Madrid, Spain; [Royo, M. A.] Dr Peset Hosp, Valencia, Spain; [Blanco, R.] Consorci Sanitari Terrassa, Barcelona, Spain; [Rodriguez, J. F.] Clara Campal Hosp, Madrid, Spain; [Munoz, E.] Vall dHebron Univ Hosp, Barcelona, Spain; [Mut, P.] Son Llatzer Univ Hosp, Mallorca, Spain; [Barron, F.] Natl Canc Inst, Mexico City, DF, Mexico; [Martin-Algarra, S.] Univ Navarra, Pamplona, Spain</t>
  </si>
  <si>
    <t>Gonzalez-Cao, M (reprint author), Quiron Dexeus Univ Hosp, Dr Rosell Oncol Inst, Translat Canc Res Unit, Barcelona 08028, Spain.</t>
  </si>
  <si>
    <t>1699-048X</t>
  </si>
  <si>
    <t>del Alba, AG; Arranz, JA; Puente, J; Mendez-Vidal, MJ; Gallardo, E; Grande, E; Perez-Valderrama, B; Gonzalez-Billalabeitia, E; Lazaro-Quintela, M; Pinto, A; Lainez, N; Piulats, JM; Esteban, E; Rey, JPM; Garcia, JA; Suarez, C</t>
  </si>
  <si>
    <t>Recent advances in genitourinary tumors: A review focused on biology and systemic treatment</t>
  </si>
  <si>
    <t>CRITICAL REVIEWS IN ONCOLOGY HEMATOLOGY</t>
  </si>
  <si>
    <t>[Gonzalez del Alba, Aranzazu] Hosp Univ Son Espases, Dept Med Oncol, Palma De Mallorca, Spain; [Angel Arranz, Jose] Hosp Gen Univ Gregorio Maranon, Unit Urol &amp; Gynecol Tumors, Med Oncol Dept, Madrid, Spain; [Puente, Javier] Hosp Univ San Carlos, Med Oncol Dept, Madrid, Spain; [Jose Mendez-Vidal, Maria] Hosp Univ Reina Sofia, Maimonides Inst Med Res IMIBIC, Oncol Dept, Cordoba, Spain; [Gallardo, Enrique] Hosp Univ Parc Tauli, Dept Oncol, Barcelona, Spain; [Grande, Enrique] Hosp Univ Ramon y Cajal, Early Drug Dev Unit IRYCIS, Endocrine &amp; Translat Res Unit, Med Oncol Dept,GI, Madrid, Spain; [Perez-Valderrama, Begona] Hosp Univ Virgen del Rocio, Oncol Dept, Seville, Spain; [Gonzalez-Billalabeitia, Enrique] Hosp GU Morales Meseguer, Med Oncol &amp; Hematol Dept, Murcia, Spain; [Lazaro-Quintela, Martin] Complexo Hosp Univ Vigo, Med Oncol Dept, Vigo, Spain; [Pinto, Alvaro] Hosp Univ La Paz, Inst Invest Sanitaria Hosp La Paz IdiPAZ, Med Oncol Dept, Madrid, Spain; [Lainez, Nuria] Complejo Hosp Navarra, Med Oncol Dept, Pamplona, Spain; [Piulats, Josep M.] Inst Catala Oncol, Med Oncol Dept, Barcelona, Spain; [Esteban, Emilio] Hosp Univ Cent Asturias, Med Oncol Dept, Oviedo, Spain; [Maroto Rey, Jose Pablo] Hosp Santa Creu &amp; Sant Pau, Med Oncol Dept, Barcelona, Spain; [Garcia, Jorge A.] Cleveland Clin, Hematol Oncol Dept, Cleveland, OH 44106 USA; [Garcia, Jorge A.] Cleveland Clin, Urol Dept, Cleveland, OH 44106 USA; [Suarez, Cristina] Univ Autonoma Barcelona, Vall dHebron Univ Hosp, Barcelona, Spain; [Suarez, Cristina] Univ Autonoma Barcelona, Inst Oncol, Barcelona, Spain</t>
  </si>
  <si>
    <t>Suarez, C (reprint author), Vall dHebron Univ Hosp, Passeig Vall dHebron 119-129, E-08035 Barcelona, Spain.; Suarez, C (reprint author), Inst Oncol, Passeig Vall dHebron 119-129, E-08035 Barcelona, Spain.</t>
  </si>
  <si>
    <t>1040-8428</t>
  </si>
  <si>
    <t>Gonzalez, A; Lluch, A; Aba, E; Albanell, J; Anton, A; Alvarez, I; Ayala, F; Barnadas, A; Calvo, L; Ciruelos, E; Cortes, J; de la Haba, J; Lopez-Vega, JM; Martinez, E; Munoz, M; Pelaez, I; Redondo, A; Rodriguez, A; Rodriguez, CA; Ruiz, A; Llombart, A</t>
  </si>
  <si>
    <t>A definition for aggressive disease in patients with HER-2 negative metastatic breast cancer: an expert consensus of the Spanish Society of Medical Oncology (SEOM)</t>
  </si>
  <si>
    <t>[Gonzalez, A.] MD Anderson Canc Ctr, Dept Med Oncol, C Arturo Soria 270, Madrid 28033, Spain; [Lluch, A.] Hosp Clin Univ Valencia, Dept Hematol &amp; Oncol, Valencia, Spain; [Aba, E.] Hosp Univ Virgen Victoria, Dept Med Oncol, Malaga, Spain; [Albanell, J.] Hosp Parc Salut Mar, Dept Med Oncol, Barcelona, Spain; [Anton, A.] Hosp Miguel Servet, Dept Med Oncol, Zaragoza, Spain; [Alvarez, I.] Hosp Univ Donostia, Dept Med Oncol, San Sebastian, Spain; [Ayala, F.] Hosp Univ Morales Meseguer, Dept Med Oncol, Murcia, Spain; [Barnadas, A.] Hosp Santa Creu &amp; Sant Pau, Dept Med Oncol, Barcelona, Spain; [Calvo, L.] Complejo Hosp Univ La Coruna, Dept Med Oncol, La Coruna, Spain; [Ciruelos, E.] Hosp Univ 12 Octubre, Dept Med Oncol, Madrid, Spain; [Cortes, J.] Hosp Univ Ramon &amp; Cajal, Dept Med Oncol, Madrid, Spain; [de la Haba, J.] Hosp Univ Reina Sofia, Dept Med Oncol, Cordoba, Spain; [Lopez-Vega, J. M.] Hosp Univ Marques de Valdecilla, Dept Med Oncol, Santander, Spain; [Martinez, E.] Fdn Hosp Prov Castellon, Dept Med Oncol, Castellon de La Plana, Spain; [Munoz, M.] Hosp Clin Barcelona, Dept Med Oncol, Barcelona, Spain; [Pelaez, I.] Hosp Cabuenes, Dept Med Oncol, Gijon, Spain; [Redondo, A.] Hosp Univ La Paz, Dept Med Oncol, Madrid, Spain; [Rodriguez, A.] Hosp Gen Univ Elche, Dept Med Oncol, Elche, Spain; [Rodriguez, C. A.] Hosp Univ Salamanca IBSAL, Dept Med Oncol, Salamanca, Spain; [Ruiz, A.] Inst Valenciano Oncol, Valencia, Spain; [Llombart, A.] Hosp Arnau Vilanova, Dept Med Oncol, Lleida, Spain</t>
  </si>
  <si>
    <t>Gonzalez, A (reprint author), MD Anderson Canc Ctr, Dept Med Oncol, C Arturo Soria 270, Madrid 28033, Spain.</t>
  </si>
  <si>
    <t>Valdes-Mora, F; Locke, WJ; Bandres, E; Gallego-Ortega, D; Cejas, P; Garcia-Cabezas, MA; Colino-Sanguino, Y; Feliu, J; del Pulgar, T; Lacal, JC</t>
  </si>
  <si>
    <t>Clinical relevance of the transcriptional signature regulated by CDC42 in colorectal cancer</t>
  </si>
  <si>
    <t>[Valdes-Mora, Fatima; Colino-Sanguino, Yolanda] Garvan Inst Med Res, Epigenet Res Program, Histone Variants Grp, Genom &amp; Epigenet Div, Sydney, NSW, Australia; [Valdes-Mora, Fatima; Gallego-Ortega, David; Colino-Sanguino, Yolanda] Univ New South Wales Sydney, Fac Med, St Vincents Clin Sch, Sydney, NSW, Australia; [Locke, Warwick J.] Garvan Inst Med Res, Genom &amp; Epigenet Div, Epigenet Res Program, Sydney, NSW, Australia; [Bandres, Eva] Navarra Hlth Serv, Complejo Hosp Navarra, Immunol Unit, Dept Haematol, Pamplona, Spain; [Gallego-Ortega, David] Garvan Inst Med Res, Kinghorn Canc Ctr, Tumour Dev Grp, Sydney, NSW, Australia; [Cejas, Paloma; Feliu, Jaime; Gomez del Pulgar, Teresa; Carlos Lacal, Juan] IdiPAZ, Serv Oncol Med, Lab Oncol Translac, Madrid, Spain; [Angel Garcia-Cabezas, Miguel] Hosp Univ La Paz, Serv Anat Patol, Madrid, Spain; [Feliu, Jaime] CIBERONC, IdiPAZ, Serv Oncol Med, Madrid, Spain</t>
  </si>
  <si>
    <t>Valdes-Mora, F (reprint author), Garvan Inst Med Res, Epigenet Res Program, Histone Variants Grp, Genom &amp; Epigenet Div, Sydney, NSW, Australia.; Valdes-Mora, F (reprint author), Univ New South Wales Sydney, Fac Med, St Vincents Clin Sch, Sydney, NSW, Australia.; Lacal, JC (reprint author), IdiPAZ, Serv Oncol Med, Lab Oncol Translac, Madrid, Spain.</t>
  </si>
  <si>
    <t>Feliu, J; de Corcuera, ID; Manzano, JL; Valladares-Ayerbes, M; Alcaide, J; Garcia, TG; Vera, R; Sastre, J</t>
  </si>
  <si>
    <t>Effectiveness and safety of aflibercept for metastatic colorectal cancer: retrospective review within an early access program in Spain</t>
  </si>
  <si>
    <t>[Feliu, J.] Hosp Univ La Paz, Dept Med Oncol, Paseo Castellana 261, Madrid 28046, Spain; [Diez de Corcuera, I.] Hosp Galdakao Usansolo, Dept Med Oncol, Galdakao, Bizkaia, Spain; [Manzano, J. L.] Hosp Badalona Germans Trias &amp; Pujol, Inst Catala Oncol, Dept Med Oncol, Barcelona, Spain; [Valladares-Ayerbes, M.] H Virgen Rocio, Dept Med Oncol, Seville, Spain; [Alcaide, J.] Hosp Costa Sol, Dept Med Oncol, Malaga, Spain; [Garcia Garcia, T.] Hosp Gen Univ Morales Meseguer, Dept Med Oncol, Murcia, Spain; [Vera, R.] Complejo Hosp Navarra, Dept Med Oncol, Pamplona, Spain; [Sastre, J.] H Clin San Carlos, Dept Med Oncol, Madrid, Spain; [Sastre, J.] Spanish Minist Sci &amp; Innovat, Inst Carlos III, Ctr Affiliated Red Temat Invest Cooperat RD06 002, Dept Med Oncol, Madrid, Spain</t>
  </si>
  <si>
    <t>Feliu, J (reprint author), Hosp Univ La Paz, Dept Med Oncol, Paseo Castellana 261, Madrid 28046, Spain.</t>
  </si>
  <si>
    <t>Sanchez-Mendez, JI; Yebenes, L; Zamora, P; Marti, C; Pelaez-Garcia, A; Alonso, P; Berjon, A; de la Noval, BD; Espinosa, E; Hardisson, D</t>
  </si>
  <si>
    <t>EndoPredict molecular-clinicopathological hybrid score (EPclin) provides superior prognostic information compared to molecular scores alone: a report of two cases</t>
  </si>
  <si>
    <t>BREAST</t>
  </si>
  <si>
    <t>[Sanchez-Mendez, J. I.; Yebenes, L.; Zamora, P.; Marti, C.; Pelaez-Garcia, A.; Alonso, P.; Berjon, A.; Diaz de la Noval, B.; Espinosa, E.; Hardisson, D.] Hosp Univ La Paz, Breast Unit, Madrid, Spain; [Sanchez-Mendez, J. I.; Yebenes, L.; Zamora, P.; Berjon, A.; Espinosa, E.; Hardisson, D.] Inst Invest La Paz, IdiPaz, Madrid, Spain; [Sanchez-Mendez, J. I.; Zamora, P.; Alonso, P.; Espinosa, E.; Hardisson, D.] Univ Autonoma Madrid, Fac Med, Madrid, Spain</t>
  </si>
  <si>
    <t>0960-9776</t>
  </si>
  <si>
    <t>S104</t>
  </si>
  <si>
    <t>Crespo, G; Jimenez-Fonseca, P; Custodio, A; Lopez, C; Carmona-Bayonas, A; Alonso, V; Navarro, M; Aller, J; Sevilla, I; Grande, E; Gajate, P; Alonso-Gordoa, T; Matos, I; Capdevila, J; Nieto, B; Barriuso, J</t>
  </si>
  <si>
    <t>Capecitabine and temozolomide in grade 1/2 neuroendocrine tumors: a Spanish multicenter experience</t>
  </si>
  <si>
    <t>FUTURE ONCOLOGY</t>
  </si>
  <si>
    <t>[Crespo, Guillermo] Hosp Univ Burgos, Dept Med Oncol, Burgos, Spain; [Jimenez-Fonseca, Paula] Hosp Univ Cent Asturias, Dept Med Oncol, Oviedo, Spain; [Custodio, Ana] Hosp Univ La Paz, Dept Med Oncol, Madrid, Spain; [Lopez, Carlos] Hosp Univ Marques de Valdecilla, Dept Med Oncol, Santander, Spain; [Carmona-Bayonas, Alberto] Hosp Univ Morales Meseguer, Dept Med Oncol, Murcia, Spain; [Alonso, Vicente] Hosp Univ Miguel Servet, Dept Med Oncol, Zaragoza, Spain; [Navarro, Miguel] Hosp Clin Univ Salamanca, Dept Med Oncol, Salamanca, Spain; [Aller, Javier] Hosp Univ Puerta de Hierro, Dept Endocrinol, Madrid, Spain; [Sevilla, Isabel] Hosp Clin Virgen de la Victoria &amp; Reg Malaga, Dept Med Oncol, Malaga, Spain; [Grande, Enrique; Gajate, Pablo; Alonso-Gordoa, Teresa] Hosp Univ Ramon y Cajal, Dept Med Oncol, Madrid, Spain; [Matos, Ignacio; Capdevila, Jaume] Univ Autonoma Barcelona, Dept Med Oncol, Hosp Univ Vall dHebron, Barcelona, Spain; [Nieto, Beatriz] Hosp Univ Leon, Dept Med Oncol, Leon, Spain; [Barriuso, Jorge] Univ Manchester, Dept Med Oncol, Manchester, Lancs, England</t>
  </si>
  <si>
    <t>Crespo, G (reprint author), Hosp Univ Burgos, Dept Med Oncol, Burgos, Spain.</t>
  </si>
  <si>
    <t>1479-6694</t>
  </si>
  <si>
    <t>Apellaniz-Ruiz, M; Tejero, H; Inglada-Perez, L; Sanchez-Barroso, L; Gutierrez-Gutierrez, G; Calvo, I; Castelo, B; Redondo, A; Garcia-Donas, J; Romero-Laorden, N; Sereno, M; Merino, M; Curras-Freixes, M; Montero-Conde, C; Mancikova, V; Avall-Lundqvist, E; Green, H; Al-Shahrour, F; Cascon, A; Robledo, M; Rodriguez-Antona, C</t>
  </si>
  <si>
    <t>Targeted Sequencing Reveals Low-Frequency Variants in EPHA Genes as Markers of Paclitaxel-Induced Peripheral Neuropathy</t>
  </si>
  <si>
    <t>[Apellaniz-Ruiz, Mara; Inglada-Perez, Lucia; Sanchez-Barroso, Lara; Curras-Freixes, Maria; Montero-Conde, Cristina; Mancikova, Veronika; Cascon, Alberto; Robledo, Mercedes; Rodriguez-Antona, Cristina] Spanish Natl Canc Res Ctr CNIO, Hereditary Endocrine Canc Grp, Madrid, Spain; [Tejero, Hector; Al-Shahrour, Fatima] Spanish Natl Canc Res Ctr, Translat Bioinformat Unit, Madrid, Spain; [Inglada-Perez, Lucia; Cascon, Alberto; Robledo, Mercedes; Rodriguez-Antona, Cristina] ISCIII Ctr Biomed Res Rare Dis CIBERER, Madrid, Spain; [Gutierrez-Gutierrez, Gerardo] Hosp Univ Infanta Sof, Neurol Sect, Madrid, Spain; [Calvo, Isabel] Hosp Monteprincipe, Dept Med Oncol, Madrid, Spain; [Calvo, Isabel] Ctr Integral Oncol Clara Campal, Dept Med Oncol, Madrid, Spain; [Castelo, Beatriz; Redondo, Andres] Hosp Univ La Paz, Dept Med Oncol, Madrid, Spain; [Garcia-Donas, Jesus; Romero-Laorden, Nuria] Ctr Integral Oncol Clara Campal, Gynecol &amp; Genitourinary Tumors Programme, Madrid, Spain; [Sereno, Maria; Merino, Maria] Hosp Univ Infanta Sofia, Dept Med Oncol, Madrid, Spain; [Avall-Lundqvist, Elisabeth] Linkopings Univ, Dept Oncol, Linkoping, Sweden; [Avall-Lundqvist, Elisabeth] Linkopings Univ, Dept Clin &amp; Expt Med, Linkoping, Sweden; [Green, Henrik] Linkopings Univ, Div Drug Res, Dept Med &amp; Hlth Sci, Fac Hlth SciClin Pharmacol, Linkoping, Sweden; [Green, Henrik] Natl Board Forens Med, Dept Forens Genet &amp; Forens Toxicol, Linkoping, Sweden</t>
  </si>
  <si>
    <t>Rodriguez-Antona, C (reprint author), Spanish Natl Canc Res Ctr CNIO, Madrid 28029, Spain.</t>
  </si>
  <si>
    <t>Cejas, P; Cavazza, A; Yandava, CN; Moreno, V; Horst, D; Moreno-Rubio, J; Burgos, E; Mendiola, M; Taing, L; Goel, A; Feliu, J; Shivdasani, RA</t>
  </si>
  <si>
    <t>Transcriptional Regulator CNOT3 Defines an Aggressive Colorectal Cancer Subtype</t>
  </si>
  <si>
    <t>CANCER RESEARCH</t>
  </si>
  <si>
    <t>[Cejas, Paloma; Cavazza, Alessia; Yandava, C. N.; Taing, Len; Shivdasani, Ramesh A.] Dana Farber Canc Inst, Dept Med Oncol, Boston, MA 02115 USA; [Cejas, Paloma; Cavazza, Alessia; Yandava, C. N.; Taing, Len; Shivdasani, Ramesh A.] Dana Farber Canc Inst, Ctr Funct Canc Epigenet, Boston, MA 02115 USA; [Cejas, Paloma; Cavazza, Alessia; Shivdasani, Ramesh A.] Brigham &amp; Womens Hosp, Dept Med, 75 Francis St, Boston, MA 02115 USA; [Cejas, Paloma; Cavazza, Alessia; Shivdasani, Ramesh A.] Harvard Med Sch, Boston, MA USA; [Cejas, Paloma; Moreno, Victor; Moreno-Rubio, Juan; Mendiola, Marta; Feliu, Jaime] Hosp La Paz, Inst Hlth Res CIBERONC, Dept Med Oncol, Madrid, Spain; [Horst, David] Ludwig Maximilians Univ Munchen, Inst Pathol, Munich, Germany; [Burgos, Emilio; Mendiola, Marta] Hosp La Paz, Inst Hlth Res, Dept Pathol, Madrid, Spain; [Goel, Ajay] Baylor Univ, Med Ctr, Ctr Gastrointestinal Canc Res, Dallas, TX USA</t>
  </si>
  <si>
    <t>Shivdasani, RA (reprint author), Dana Farber Canc Inst, 450 Brookline Ave,Dana 720, Boston, MA 02215 USA.</t>
  </si>
  <si>
    <t>0008-5472</t>
  </si>
  <si>
    <t>1538-7445</t>
  </si>
  <si>
    <t>Sereno, M; Gutierrez-Gutierrez, G; Rubio, JM; Apellaniz-Ruiz, M; Sanchez-Barroso, L; Casado, E; Falagan, S; Lopez-Gomez, M; Merino, M; Gomez-Raposo, C; Rodriguez-Salas, N; Tebar, FZ; Rodriguez-Antona, C</t>
  </si>
  <si>
    <t>Genetic polymorphisms of SCN9A are associated with oxaliplatin-induced neuropathy</t>
  </si>
  <si>
    <t>BMC CANCER</t>
  </si>
  <si>
    <t>[Sereno, Maria; Moreno Rubio, Juan; Casado, Enrique; Falagan, Sandra; Lopez-Gomez, Miriam; Merino, Maria; Gomez-Raposo, Cesar; Zambrana Tebar, Francisco] Infanta Sofia Univ Hosp, Dept Med Oncol, Madrid, Spain; [Gutierrez-Gutierrez, Gerardo] Infanta Sofia Univ Hosp, Dept Neurol, Madrid, Spain; [Apellaniz-Ruiz, Maria; Sanchez-Barroso, Lara] Spanish Natl Canc Res Ctr CNIO, Hereditary Endocrine Canc Grp, Madrid, Spain; [Rodriguez-Salas, Nuria] La Paz Univ Hosp, Dept Med Oncol, Madrid, Spain; [Rodriguez-Antona, Cristina] Spanish Natl Canc Ctr CNIO, Human Canc Genet Programme, Hereditary Endocrine Canc Grp, Madrid, Spain; [Rodriguez-Antona, Cristina] Ctr Biomed Res Rare Dis CIBERER, ISCIII, Madrid, Spain</t>
  </si>
  <si>
    <t>Sereno, M (reprint author), Infanta Sofia Univ Hosp, Dept Med Oncol, Madrid, Spain.</t>
  </si>
  <si>
    <t>1471-2407</t>
  </si>
  <si>
    <t>Rodriguez-Salas, N; Dominguez, G; Barderas, R; Mendiola, M; Garcia-Albeniz, X; Maurel, J; Batlle, JF</t>
  </si>
  <si>
    <t>Clinical relevance of colorectal cancer molecular subtypes</t>
  </si>
  <si>
    <t>[Rodriguez-Salas, Nuria; Feliu Batlle, Jaime] Univ Autonoma Madrid, La Paz Univ Hosp, Dept Med Oncol, Paseo La Castellana 261, Madrid 28046, Spain; [Dominguez, Gema] CSIC UAM, Inst Invest Biomed Alberto Sols, Sch Med, Dept Med, Calle Arturo Duperier 4, Madrid 28029, Spain; [Barderas, Rodrigo] Univ Complutense Madrid, Fac Ciencias Quim, Biochem &amp; Mol Biol Dept, E-28040 Madrid, Spain; [Mendiola, Marta] La Paz Hosp Res Inst IdiPAZ, Mol Pathol Canc &amp; Therapeut Targets Grp, Paseo La Castellana 261, Madrid 28046, Spain; [Garcia-Albeniz, Xabier] Harvard TH Chan Sch Publ Hlth, Dept Epidemiol, Boston, MA USA; [Garcia-Albeniz, Xabier] Massachusetts Gen Hosp, Mongan Inst, Boston, MA USA; [Maurel, Juan] Univ Barcelona, Hosp Clin Barcelona, Translat Genom &amp; Targeted Therapeut Solid Tumors, IDIBAPS,Dept Med Oncol, Barcelona, Spain; [Feliu Batlle, Jaime] Inst Salud Carlos III, CIBER Canc, Madrid, Spain</t>
  </si>
  <si>
    <t>Rodriguez-Salas, N (reprint author), La Paz Univ Hosp, Dept Med Oncol, Paseo La Castellana 261, Madrid 28046, Spain.</t>
  </si>
  <si>
    <t>Cancer chemotherapy and pharmacology</t>
  </si>
  <si>
    <t>1432-0843</t>
  </si>
  <si>
    <t>Carrascoso-Rubio, C; Zittersteijn, HA; Pintado-Berninches, L; Lozano, ML; Sastre, L; Bueren, JA; Perona, R; Guenechea, G</t>
  </si>
  <si>
    <t>Generation and potential applications of a haematopoietic stem cell model of X-linked dyskeratosis congenita</t>
  </si>
  <si>
    <t>HUMAN GENE THERAPY</t>
  </si>
  <si>
    <t>[Carrascoso-Rubio, C.; Zittersteijn, H. A.; Lozano, M. L.; Bueren, J. A.; Guenechea, G.] Ctr Invest Biomed Red Enfermedades Raras CIBERER, Ctr Invest Energet Medioambientales &amp; Tecnol CIEM, Div Haematopoiet Innovat Therapies, Madrid 28040, Spain; [Carrascoso-Rubio, C.; Zittersteijn, H. A.; Lozano, M. L.; Bueren, J. A.; Guenechea, G.] Fdn Jimenez Diaz IIS FJD UAM, Inst Invest Sanitaria, Adv Therapies Unit, Madrid 28040, Spain; [Pintado-Berninches, L.; Sastre, L.; Perona, R.] Ctr Invest Biomed Red Enfermedades Raras CIBERER, Inst Invest Biomed Alberto Sols CSIC UAM, Madrid 28029, Spain; [Pintado-Berninches, L.] Adv Med Projects SL AMP, Madrid, Spain</t>
  </si>
  <si>
    <t>1043-0342</t>
  </si>
  <si>
    <t>A47</t>
  </si>
  <si>
    <t>Ferolla, P; Brizzi, MP; Meyer, T; Mansoor, W; Mazieres, J; Do Cao, C; Lena, H; Berruti, A; Damiano, V; Buikhuisen, W; Gronbaek, H; Lombard-Bohas, C; Grohe, C; Minotti, V; Tiseo, M; De Castro, J; Reed, N; Gislimberti, G; Singh, N; Stankovic, M; Oberg, K; Baudin, E</t>
  </si>
  <si>
    <t>Efficacy and safety of long-acting pasireotide or everolimus alone or in combination in patients with advanced carcinoids of the lung and thymus (LUNA): an open-label, multicentre, randomised, phase 2 trial</t>
  </si>
  <si>
    <t>LANCET ONCOLOGY</t>
  </si>
  <si>
    <t>[Ferolla, Piero] Umbria Reg Canc Network, Multidisciplinary NET Grp, Dept Med Oncol, I-06126 Perugia, Italy; [Ferolla, Piero] Univ Perugia, Perugia, Italy; [Brizzi, Maria Pia] San Luigi Hosp, Dept Oncol, Orbassano, Italy; [Meyer, Tim] Royal Free Hosp, Dept Med Oncol, London, England; [Meyer, Tim] UCL, London, England; [Mansoor, Wasat] Christie NHS Fdn Trust, Dept Med Oncol, Manchester, Lancs, England; [Mazieres, Julien] Univ Paul Sabatier, CHU Toulouse, Pneumol, Toulouse, France; [Do Cao, Christine] CHRU Lille, Med Oncol, Lille, France; [Lena, Herve] Ctr Hosp Univ, Pneumol, Rennes, France; [Berruti, Alfredo] Univ Brescia, Med Oncol, Brescia, Italy; [Damiano, Vincenzo] Univ Naples Federico II, Mol Canc Therapy, Naples, Italy; [Buikhuisen, Wieneke] Netherlands Canc Inst, Dept Thorac Oncol, Amsterdam, Netherlands; [Gronbaek, Henning] Aarhus Univ Hosp, Dept Hepatol &amp; Gastroenterol, Aarhus, Denmark; [Lombard-Bohas, Catherine] Hosp Civils Lyon, Dept Med Oncol, Lyon, France; [Grohe, Christian] Evangel Lungenklin Berlin, Thorac Oncol, Berlin, Germany; [Minotti, Vincenzo] Osped S Maria Misericordia, Dept Med Oncol, Perugia, Italy; [Tiseo, Marcello] Univ Hosp Parma, Med Oncol, Parma, Italy; [De Castro, Javier] Hosp La Paz Madrid, Oncol, Madrid, Spain; [Reed, Nicholas] Gartnavel Royal Hosp, Clin Oncol, Glasgow, Lanark, Scotland; [Gislimberti, Gabriella] Novartis Farma SpA, Origgio, Italy; [Singh, Neha] Cognizant Technol Solut, Bombay, Maharashtra, India; [Stankovic, Miona] Novartis Pharma Serv Inc, Belgrade, Serbia; [Oberg, Kjell] Uppsala Univ Hosp, Dept Med Sci, Uppsala, Sweden; [Baudin, Eric] Inst Gustave Roussy, Endocrine Oncol &amp; Nucl Med, Villejuif, France</t>
  </si>
  <si>
    <t>Ferolla, P (reprint author), Umbria Reg Canc Network, Multidisciplinary NET Grp, Dept Med Oncol, I-06126 Perugia, Italy.; Ferolla, P (reprint author), Univ Perugia, Perugia, Italy.</t>
  </si>
  <si>
    <t>1470-2045</t>
  </si>
  <si>
    <t>Remon, J; Isla, D; Garrido, P; de Castro, J; Majem, M; Vinolas, N; Artal, A; Carcereny, E; Garcia-Campelo, MR; Lianes, P; Provencio, M; Juan, O; Diz, P; Blanco, R; Lopez-Castro, R; Maestu, I; Vadell, C; Felip, E</t>
  </si>
  <si>
    <t>Efficacy of tyrosine kinase inhibitors in EGFR-mutant lung cancer women in a real-world setting: the WORLD07 database</t>
  </si>
  <si>
    <t>[Remon, J.; Felip, E.] Hosp Valle De Hebron, Med Oncol Dept, Passeig Vall dHebron 119-129, Barcelona 08035, Spain; [Isla, D.] Hosp Clin Univ Lozano Blesa, Inst Invest Sanitaria Aragon, Med Oncol Dept, Zaragoza, Spain; [Garrido, P.] Hosp Ramon &amp; Cajal, Med Oncol Dept, Madrid, Spain; [de Castro, J.] Hosp La Paz, Med Oncol Dept, Madrid, Spain; [Majem, M.] Hosp Sant Pau, Med Oncol Dept, Barcelona, Spain; [Vinolas, N.] Hosp Clin Barcelona, Med Oncol Dept, Barcelona, Spain; [Artal, A.] Hosp Univ Miguel Servet, Med Oncol Dept, Zaragoza, Spain; [Carcereny, E.] Hosp Germans Trias i Pujol ICO Badalona, Med Oncol Dept, Barcelona, Spain; [Garcia-Campelo, M. R.] Complexo Hosp Univ A Coruna, Med Oncol Dept, Coruna, Spain; [Lianes, P.] Hosp Mataro, Med Oncol Dept, Barcelona, Spain; [Provencio, M.] Hosp Puerta de Hierro, Med Oncol Dept, Madrid, Spain; [Juan, O.] Hosp Univ Politecn La Fe, Med Oncol Dept, Valencia, Spain; [Diz, P.] Hosp Leon, Med Oncol Dept, Leon, Spain; [Blanco, R.] Hosp Terrassa, Med Oncol Dept, Consorci Sanitari Terrassa, Barcelona, Spain; [Lopez-Castro, R.] Hosp Clin Univ Valladolid, Med Oncol Dept, Valladolid, Spain; [Maestu, I.] Hosp Univ Doctor Peset, Med Oncol Dept, Valencia, Spain; [Vadell, C.] Hosp Manacor, Med Oncol Dept, Menorca, Spain</t>
  </si>
  <si>
    <t>Felip, E (reprint author), Hosp Valle De Hebron, Med Oncol Dept, Passeig Vall dHebron 119-129, Barcelona 08035, Spain.</t>
  </si>
  <si>
    <t>Antonia, SJ; Villegas, A; Daniel, D; Vicente, D; Murakami, S; Hui, R; Yokoi, T; Chiappori, A; Lee, KH; de Wit, M; Cho, BC; Bourhaba, M; Quantin, X; Tokito, T; Mekhail, T; Planchard, D; Kim, YC; Karapetis, CS; Hiret, S; Ostoros, G; Kubota, K; Gray, JE; Paz-Ares, L; Carpeno, JD; Wadsworth, C; Melillo, G; Jiang, H; Huang, Y; Dennis, PA; Ozguroglu, M</t>
  </si>
  <si>
    <t>Durvalumab after Chemoradiotherapy in Stage III Non-Small-Cell Lung Cancer</t>
  </si>
  <si>
    <t>[Antonia, S. J.; Chiappori, A.; Gray, J. E.] H Lee Moffitt Canc Ctr &amp; Res Inst, 12902 Magnolia Dr,MRC 3-E, Tampa, FL 33612 USA; [Villegas, A.] Canc Specialists North Florida, Jacksonville, FL USA; [Mekhail, T.] Florida Hosp, Inst Canc, Orlando, FL USA; [Daniel, D.] Tennessee Oncol, Chattanooga, TN USA; [Daniel, D.] Sarah Cannon Res Inst, Nashville, TN USA; [Vicente, D.] Hosp Univ Virgen Macarena, Seville, Spain; [Paz-Ares, L.] Univ Complutense, Hosp Univ Octubre 12, Ctr Invest Biomed Red Canc, Madrid, Spain; [Paz-Ares, L.] Spanish Natl Canc Res Ctr, Madrid, Spain; [de Castro Carpeno, J.] Hosp Univ La Paz, Madrid, Spain; [Murakami, S.] Kanagawa Canc Ctr, Yokohama, Kanagawa, Japan; [Yokoi, T.] Kansai Med Univ Hosp, Hirakata, Osaka, Japan; [Tokito, T.] Kurume Univ Hosp, Kurume, Fukuoka, Japan; [Kubota, K.] Nippon Med Coll Hosp, Tokyo, Japan; [Hui, R.] Westmead Hosp, Sydney, NSW, Australia; [Hui, R.] Univ Sydney, Sydney, NSW, Australia; [Karapetis, C. S.] Flinders Univ S Australia, Bedford Pk, SA, Australia; [Karapetis, C. S.] Flinders Med Ctr, Bedford Pk, SA, Australia; [Lee, K. H.] Chungbuk Natl Univ, Coll Med, Chungbuk Natl Univ Hosp, Cheongju, South Africa; [Cho, B. C.] Yonsei Univ, Coll Med, Yonsei Canc Ctr, Seoul, South Korea; [Kim, Y. -C.] Chonnam Natl Univ, Med Sch, Hwasun Hosp, Gwangju, South Korea; [de Wit, M.] Vivantes Klinikum Neukolln, Berlin, Germany; [Bourhaba, M.] Ctr Hosp Univ Liege, Liege, Belgium; [Quantin, X.] CHU Montpellier, Montpellier, France; [Quantin, X.] Canc Inst Montpellier Val Aurelle, Montpellier, France; [Planchard, D.] Inst Gustave Roussy, Villejuif, France; [Hiret, S.] Inst Cancerol Ouest, Site Rene Gauducheau, St Herblain, France; [Ostoros, G.] Natl Koranyi Inst Pulmonol, Budapest, Hungary; [Wadsworth, C.] AstraZeneca, Alderley Pk, England; [Melillo, G.; Jiang, H.; Huang, Y.; Dennis, P. A.] AstraZeneca, Gaithersburg, MD USA; [Ozguroglu, M.] Istanbul Univ, Cerrahpasa Med Sch, Istanbul, Turkey</t>
  </si>
  <si>
    <t>Antonia, SJ (reprint author), H Lee Moffitt Canc Ctr &amp; Res Inst, 12902 Magnolia Dr,MRC 3-E, Tampa, FL 33612 USA.</t>
  </si>
  <si>
    <t>de Castro, J; Tagliaferri, P; de Lima, VCC; Ng, S; Thomas, M; Arunachalam, A; Cao, X; Kothari, S; Burke, T; Myeong, H; Grattan, A; Lee, DH</t>
  </si>
  <si>
    <t>Systemic therapy treatment patterns in patients with advanced non-small cell lung cancer (NSCLC): PIvOTAL study</t>
  </si>
  <si>
    <t>EUROPEAN JOURNAL OF CANCER CARE</t>
  </si>
  <si>
    <t>[de Castro, J.] Hosp Univ La Paz IDIPAZ, Med Oncol Serv, Madrid, Spain; [Tagliaferri, P.] Azienda Osped Univ Mater Domini, Catanzaro, Italy; [Tagliaferri, P.] Magna Graecia Univ Catanzaro, Dipartimento Med Sperimentale &amp; Clin, Catanzaro, Italy; [de Lima, V. C. C.] AC Camargo Canc Ctr, Dept Med Oncol, Sao Paulo, Brazil; [Ng, S.] Bendigo Hlth, Bendigo Canc Ctr, Bendigo, Vic, Australia; [Thomas, M.] Univ Klinikum Heidelberg, Translat Lung Res Ctr Heidelberg TLRC H, Thoraxklin, Internist Onkol Thoraxtumoren, Heidelberg, Germany; [Thomas, M.] German Ctr Lung Res DZL, Heidelberg, Germany; [Arunachalam, A.; Cao, X.; Kothari, S.; Burke, T.] Merck &amp; Co Inc, Ctr Observat &amp; Real World Evidence CORE, Rahway, NJ 07065 USA; [Myeong, H.] MSD Korea, Oncol Global Med Affairs, Seoul, South Korea; [Grattan, A.] MSD Australia, Macquarie Pk, NSW, Australia; [Lee, D. H.] Univ Ulsan, Dept Oncol, Asan Med Ctr, Coll Med, Seoul, South Korea</t>
  </si>
  <si>
    <t>Kothari, S (reprint author), Merck &amp; Co Inc, Ctr Observat &amp; Real World Evidence CORE, Rahway, NJ 07065 USA.</t>
  </si>
  <si>
    <t>0961-5423</t>
  </si>
  <si>
    <t>1365-2354</t>
  </si>
  <si>
    <t>e12734</t>
  </si>
  <si>
    <t>Kothari, S; Arunachalam, A; Tsao, M; Lee, DH; Kambartel, K; Isobe, H; Huang, M; Barrios, CHE; Khattak, A; de Marinis, F; Cao, X; Burke, T; Lopez, MA; De Castro, J</t>
  </si>
  <si>
    <t>UTILIZATION AND TREATMENT PATTERNS AMONG PATIENTS WITH ADVANCED NON-SMALL CELL LUNG CANCER RECEIVING PREDICTIVE MOLECULAR BIOMARKER (BMX) TESTS</t>
  </si>
  <si>
    <t>[Kothari, S.; Cao, X.] Merck &amp; Co Inc, Kenilworth, NJ USA; [Arunachalam, A.] Merck &amp; Co Inc, N Wales, PA USA; [Tsao, M.] Univ Hlth Network, Princess Margaret Canc Ctr, Toronto, ON, Canada; [Lee, D. H.] Univ Ulsan, Coll Med, Asan Med Ctr, Seoul, South Korea; [Kambartel, K.] Bethanien Hosp, Moers, Germany; [Isobe, H.] KKR Sapporo Med Ctr, Sapporo, Hokkaido, Japan; [Huang, M.] Kaohsiung Med Univ, Kaohsiung Med Univ Hosp, Kaohsiung, Taiwan; [Escosteguy Barrios, C. H.] PUCRS Sch Med, Porto Alegre, RS, Brazil; [Khattak, A.] Flona Stanley Hosp, Murdoch, WA, Australia; [de Marinis, F.] European Inst Oncol, Milan, Italy; [Burke, T.] Merck &amp; Co Inc, Lebanon, NJ USA; [Lopez, M. A.] MSD, Madrid, Spain; [De Castro, J.] Hosp Univ La Paz, Madrid, Spain</t>
  </si>
  <si>
    <t>A400</t>
  </si>
  <si>
    <t>de Castro, J; Novello, S; Mazieres, J; Oh, IJ; Migliorino, MR; Helland, A; Dziadziuszko, R; Griesinger, F; de Marinis, F; Zeaiter, A; Cardona, A; Balas, B; Johannsdottir, H; Chlistalla, M; Smoljanovic, V; Wolf, J</t>
  </si>
  <si>
    <t>CNS efficacy results from the phase III ALUR study of alectinib vs chemotherapy in previously treated ALK plus NSCLC</t>
  </si>
  <si>
    <t>[de Castro, J.] Univ Hosp, Dept Med Oncol, La Paz, Spain; [Novello, S.] Univ Turin, Dept Oncol, Turin, Italy; [Mazieres, J.] Toulouse Univ Hosp, Thorac Oncol Dept, Toulouse, France; [Oh, I-J.] Chonnam Natl Univ, Dept Internal Med, Hwasun Hosp, Jeonnam, South Korea; [Migliorino, M. R.] AO San Camillo Forlanini, Oncol, Rome, Italy; [Helland, A.] Inst Canc Res, Dept Canc Genet, Oslo, Norway; [Helland, A.] Inst Canc Res, Dept Oncol, Oslo, Norway; [Helland, A.] Univ Hosp, Radiumhosp, Oslo, Norway; [Zeaiter, A.] Oslo Univ Hosp, Radiumhosp, Oslo, Norway; [Dziadziuszko, R.] Med Univ Gdansk, Dept Radiotherapy &amp; Oncol, Gdansk, Poland; [Griesinger, F.] Pius Hosp, Dept Hematol &amp; Oncol, Oldenburg, Germany; [de Marinis, F.] European Inst Oncol, Div Thorac Oncol, Milan, Italy; [Zeaiter, A.; Cardona, A.; Balas, B.; Johannsdottir, H.; Chlistalla, M.; Smoljanovic, V.] F Hoffmann La Roche Ltd, Oncol, Basel, Switzerland; [Wolf, J.] Univ Hosp Cologne, Ctr Intergrated Oncol, Cologne, Germany</t>
  </si>
  <si>
    <t>Gonzalez-Cao, M; Martinez-Picado, J; Pulla, MP; Clotet, B; Juan, O; Dalmau, J; Moran, T; Mayerhans, A; De Castro, J; Blanco, J; Blanco, R; Caro, RB; Karachaliou, N; Garcia-Corbacho, J; Molina, MA; Brander, C; Rosell, R</t>
  </si>
  <si>
    <t>A phase II exploratory study of durvalumab (MEDI4736) in HIV-1 patients with advanced solid tumors</t>
  </si>
  <si>
    <t>[Gonzalez-Cao, M.; Molina, M. A.] Quiron Dexeus Univ Hosp, Oncol Dept, Barcelona, Spain; [Martinez-Picado, J.; Clotet, B.; Dalmau, J.; Blanco, J.] Hosp Badalona Germans Trias &amp; Pujol, AIDS Res Inst, Badalona, Spain; [Provencio Pulla, M.] Hosp Puerta Hierro Majadahonda, Med Oncol, Majadahonda, Spain; [Juan, O.] Hosp Univ &amp; Politecn La Fe, Med Oncol, Valencia, Spain; [Moran, T.] Hosp Badalona Germans Trias &amp; Pujol, Med Oncol, Badalona, Spain; [Mayerhans, A.] Univ Pompeu Fabra, ICREA, Barcelona, Spain; [De Castro, J.] Hosp La Paz, Med Oncol, Madrid, Spain; [Blanco, R.] Mutua Terrassa, Med Oncol, Barcelona, Spain; [Bernabe Caro, R.] Hosp Univ Virgen del Rocio, Med Oncol, Seville, Spain; [Karachaliou, N.] Hosp Sagrado Corazon, Med Oncol, Barcelona, Spain; [Garcia-Corbacho, J.] Hosp Clin Barcelona, Oncol Dept, Barcelona, Spain; [Rosell, R.] Hosp Badalona Germans Trias &amp; Pujol, ICO Badalona, Catalan Inst Oncol, Med Oncol, Badalona, Spain</t>
  </si>
  <si>
    <t>Gandhi, L; Ou, SHI; Shaw, AT; Barlesi, F; Dingemans, AMC; Kim, DW; Camidge, DR; Hughes, BGM; Yang, JCH; de Castro, J; Crino, L; Lena, H; Do, P; Golding, S; Bordogna, W; Zeaiter, A; Kotb, A; Gadgeel, S</t>
  </si>
  <si>
    <t>Efficacy of alectinib in central nervous system metastases in crizotinib-resistant ALK-positive non-small-cell lung cancer: Comparison of RECIST 1.1 and RANO-HGG criteria</t>
  </si>
  <si>
    <t>[Gandhi, Leena] NYU, Sch Med, Dept Med, Perlmutter Canc Ctr, New York, NY USA; [Ou, Sai-Hong Ignatius] Univ Calif Irvine, Sch Med, Chao Family Comprehens Canc Ctr, Dept Med, Orange, CA 92668 USA; [Shaw, Alice T.] Massachusetts Gen Hosp, Dept Thorac Oncol, Boston, MA 02114 USA; [Barlesi, Fabrice] Aix Marseille Univ, AP HM, Multidisciplinary Oncol &amp; Therapeut Innovat Dept, Marseille, France; [Dingemans, Anne-Marie C.] Maastricht Univ, Med Ctr, Dept Resp Med, Maastricht, Netherlands; [Kim, Dong-Wan] Seoul Natl Univ Hosp, Dept Internal Med, Seoul, South Korea; [Camidge, D. Ross] Univ Colorado, Ctr Canc, Dept Med, Denver, CO 80262 USA; [Hughes, Brett G. M.] Univ Queensland, Dept Oncol, Prince Charles Hosp, Brisbane, Qld, Australia; [Hughes, Brett G. M.] Univ Queensland, Sch Med, Brisbane, Qld, Australia; [Yang, James C. -H.] Natl Taiwan Univ Hosp, Dept Oncol, Taipei, Taiwan; [Yang, James C. -H.] Natl Taiwan Univ, Canc Ctr, Taipei, Taiwan; [de Castro, Javier] Hosp Univ La Paz, Med Oncol Dept, Madrid, Spain; [Crino, Lucio] IRCCS, Ist Sci Romagnolo Studio &amp; Ric Tumori, Dept Oncol, Meldola, Italy; [Lena, Herve] Ctr Hosp Univ Rennes, Pulmonol Dept, Rennes, France; [Do, Pascal] Ctr Francois Baclesse, Med Thorac Oncol, Caen, France; [Golding, Sophie] F Hoffmann La Roche Ltd, Biostat Dept, Basel, Switzerland; [Bordogna, Walter] F Hoffmann La Roche Ltd, Prod Dev Oncol, Basel, Switzerland; [Zeaiter, Ali] F Hoffmann La Roche Ltd, Pharmaceut Div, Basel, Switzerland; [Kotb, Ahmed] F Hoffmann La Roche Ltd, Global Med Affairs Oncol, Basel, Switzerland; [Gadgeel, Shirish] Wayne State Univ, Karmanos Canc Inst, Dept Oncol, Detroit, MI USA</t>
  </si>
  <si>
    <t>Gandhi, L (reprint author), NYU, Perlmutter Canc Ctr, 160 E 34th St, New York, NY 10003 USA.</t>
  </si>
  <si>
    <t>Carrascoso, C; Zittersteijn, HA; Pintado-Berninches, L; Lozano, ML; Sastre, L; Bueren, JA; Perona, R; Guenechea, G</t>
  </si>
  <si>
    <t>GENERATION OF X-LINKED DYSKERATOSIS CONGENITA-LIKE HUMAN HEMATOPOIETIC STEM CELLS</t>
  </si>
  <si>
    <t>[Carrascoso, C.; Zittersteijn, H. A.; Lozano, M. L.; Bueren, J. A.; Guenechea, G.] Ctr Invest Energet Medioambientales &amp; Tecnol CIEM, Div Hematopoiet Innovat Therapies, Madrid, Spain; [Carrascoso, C.; Zittersteijn, H. A.; Lozano, M. L.; Bueren, J. A.; Guenechea, G.] Inst Invest Sanitaria Fdn Jimenez Diaz IIS FJD UA, Madrid, Spain; [Carrascoso, C.; Zittersteijn, H. A.; Pintado-Berninches, L.; Lozano, M. L.; Sastre, L.; Bueren, J. A.; Perona, R.; Guenechea, G.] CIBERER, Madrid, Spain; [Pintado-Berninches, L.; Sastre, L.; Perona, R.] Inst Invest Biomed Alberto Sols CSIC UAM, Madrid, Spain</t>
  </si>
  <si>
    <t>Isla, D; Majem, M; Vinolas, N; Artal, A; Blasco, A; Felip, E; Garrido, P; Remon, J; Baquedano, M; Borras, JM; Trill, MD; Garcia-Campelo, R; Juan, O; Leon, C; Lianes, P; Lopez-Rios, F; Molins, L; Planchuelo, MA; Cobo, M; Paz-Ares, L; Trigo, JM; de Castro, J</t>
  </si>
  <si>
    <t>A consensus statement on the gender perspective in lung cancer</t>
  </si>
  <si>
    <t>[Isla, D.; Baquedano, M.] Lozano Blesa Clin Univ Hosp, Dept Med Oncol, Avda San Juan Bosco 15, Zaragoza 50009, Spain; [Majem, M.] St Pau Univ Hosp, Dept Med Oncol, Barcelona, Spain; [Vinolas, N.] Clin Hosp, Dept Med Oncol, Barcelona, Spain; [Artal, A.] Miguel Servet Univ Hosp, Dept Med Oncol, Zaragoza, Spain; [Blasco, A.] Valencia Gen Univ Hosp, Dept Med Oncol, Valencia, Spain; [Felip, E.] Vall dHebron Univ Hosp, Dept Med Oncol, Barcelona, Spain; [Garrido, P.] Ramon &amp; Cajal Univ Hosp, Dept Med Oncol, Madrid, Spain; [Remon, J.; Lianes, P.] Mataro Univ Hosp, Dept Med Oncol, Barcelona, Spain; [Borras, J. M.] Univ Barcelona, Spanish Natl Hlth Syst, Canc Strategy, Barcelona, Spain; [Die Trill, M.] Atrium, Psycooncol &amp; Clin Psychol, Madrid, Spain; [Garcia-Campelo, R.] A Coruna Univ Hosp, Dept Med Oncol, La Coruna, Spain; [Juan, O.] La Fe Univ Hosp, Dept Med Oncol, Valencia, Spain; [Leon, C.] Terrassa Hosp, Psycooncol Unit, Sabadell, Spain; [Leon, C.] Parc Tauli Univ Hosp, Sabadell, Spain; [Lopez-Rios, F.] HM Sanchinarro Univ Hosp, Dept Pathol, Targeted Therapies Lab, Madrid, Spain; [Molins, L.] Clin Hosp, Dept Thorac Surg, Barcelona, Spain; [Planchuelo, M. A.] Consejeria Sanidad, Humanizat Healthcare Dept, Madrid, Spain; [Cobo, M.] Virgen Victoria Univ Hosp, Dept Med Oncol, Malaga, Spain; [Paz-Ares, L.] 12 Octubre Univ Hosp, Dept Med Oncol, Madrid, Spain; [Trigo, J. M.] Virgen Victoria Univ Hosp, Dept Med Oncol, Malaga, Spain; [de Castro, J.] La Paz Univ Hosp, Dept Med Oncol, Madrid, Spain</t>
  </si>
  <si>
    <t>Isla, D (reprint author), Lozano Blesa Clin Univ Hosp, Dept Med Oncol, Avda San Juan Bosco 15, Zaragoza 50009, Spain.</t>
  </si>
  <si>
    <t>De Castro, J; Gonzalez-Larriba, JL; Vazquez, S; Massuti, B; Sanchez-Torres, JM; Domine, M; Garrido, P; Calles, A; Artal, A; Collado, R; Garcia, R; Sereno, M; Majem, M; Macias, J; Juan, O; Gomez-Codina, J; Hernandez, B; Lazaro, M; Ortega, AL; Cobo, M; Trigo, JM; Carcereny, E; Rolfo, C; Macia, S; Munoz, J; Diz, P; Mendez, M; Rosillo, F; Paz-Ares, L; Cardona, JV; Isla, D</t>
  </si>
  <si>
    <t>Long-term survival in advanced non-squamous NSCLC patients treated with first-line bevacizumab-based therapy</t>
  </si>
  <si>
    <t>[De Castro, J.] Hosp Univ La Paz IDIPAZ, Med Oncol Unit, Dept Translat Oncol, Paseo Castellana 261, Madrid 28046, Spain; [Gonzalez-Larriba, J. L.] Hosp Clin Univ San Carlos, Madrid, Spain; [Vazquez, S.] Hosp Univ Lucus Augusti, Lugo, Spain; [Massuti, B.] Hosp Gen Univ Alicante, Alicante, Spain; [Sanchez-Torres, J. M.] MD Anderson Canc Ctr Madrid, Madrid, Spain; [Domine, M.] Fdn Jimenez Diaz, Madrid, Spain; [Garrido, P.] Hosp Ramon &amp; Cajal, Madrid, Spain; [Calles, A.] Ctr Integral Oncol Clara Campal, Madrid, Spain; [Artal, A.] Hosp Univ Miguel Servet, Zaragoza, Spain; [Collado, R.] Hosp San Pedro de Alcantara, Caceres, Spain; [Garcia, R.] Hosp Univ Gregorio Maranon, Madrid, Spain; [Sereno, M.] Hosp Infanta Sofia, Madrid, Spain; [Majem, M.] Hosp Santa Creu &amp; Sant Pau, Barcelona, Spain; [Macias, J. A.] Hosp Gen Univ Morales Meseguer, Murcia, Spain; [Juan, O.] Hosp Arnau Vilanova, Valencia, Spain; [Gomez-Codina, J.] Hosp La Fe, Valencia, Spain; [Hernandez, B.] Hosp Navarra, Complejo Hosp Navarra, Pamplona, Spain; [Lazaro, M.] Complexo Hosp Univ Vigo, Pontevedra, Spain; [Ortega, A. L.] Complejo Hosp Jaen, Jaen, Spain; [Cobo, M.] Hosp Reg Univ Carlos Haya, Malaga, Spain; [Trigo, J. M.] Hosp Univ Virgen de la Victoria, Malaga, Spain; [Carcereny, E.] Hosp Badalona Germans Trias &amp; Pujol, Inst Catala Oncol, Barcelona, Spain; [Rolfo, C.] Univ Antwerp Hosp, Antwerp, Belgium; [Macia, S.] Hosp Gen Univ Elda, Alicante, Spain; [Munoz, J.] Hosp Univ Doctor Peset, Valencia, Spain; [Diz, P.] Complejo Asistencial Univ Leon, Leon, Spain; [Mendez, M.] Hosp Univ Mostoles, Madrid, Spain; [Rosillo, F.] Complejo Hosp Torrecardenas, Almeria, Spain; [Paz-Ares, L.] Hosp Univ Virgen del Rocio, Seville, Spain; [Cardona, J. V.] Roche Farma SA, Madrid, Spain; [Isla, D.] Hosp Clin Univ Lozano Blesa, Zaragoza, Spain</t>
  </si>
  <si>
    <t>De Castro, J (reprint author), Hosp Univ La Paz IDIPAZ, Med Oncol Unit, Dept Translat Oncol, Paseo Castellana 261, Madrid 28046, Spain.</t>
  </si>
  <si>
    <t>Cloughesy, T; Finocchiaro, G; Belda-Iniesta, C; Recht, L; Brandes, AA; Pineda, E; Mikkelsen, T; Chinot, OL; Balana, C; Macdonald, DR; Westphal, M; Hopkins, K; Weller, M; Bais, C; Sandmann, T; Bruey, JM; Koeppen, H; Liu, B; Verret, W; Phan, SC; Shames, DS</t>
  </si>
  <si>
    <t>Randomized, Double-Blind, Placebo-Controlled, Multicenter Phase II Study of Onartuzumab Plus Bevacizumab Versus Placebo Plus Bevacizumab in Patients With Recurrent Glioblastoma: Efficacy, Safety, and Hepatocyte Growth Factor and O-6-Methylguanine-DNA Methyltransferase Biomarker Analyses</t>
  </si>
  <si>
    <t>JOURNAL OF CLINICAL ONCOLOGY</t>
  </si>
  <si>
    <t>[Cloughesy, Timothy] Univ Calif Los Angeles, Los Angeles, CA USA; [Recht, Lawrence] Stanford Canc Ctr, Stanford, CA USA; [Bais, Carlos; Sandmann, Thomas; Bruey, Jean-Marie; Koeppen, Hartmut; Liu, Bo; Verret, Wendy; Phan, See-Chun; Shames, David S.] Genentech Inc, San Francisco, CA 94080 USA; [Mikkelsen, Tom] Henry Ford Hosp, Detroit, MI 48202 USA; [Finocchiaro, Gaetano] Ist Neurol Carlo Besta, Milan, Italy; [Brandes, Alba A.] IRCCS, Azienda Unita Sanit Locale, Inst Neurol Sci, Bologna, Italy; [Belda-Iniesta, Cristobal] Univ Hosp HM Sanchinarro, Ctr Integral Oncol Clara Campal, Madrid, Spain; [Pineda, Estela] Hosp Clin Barcelona, Barcelona, Spain; [Balana, Carmen] Hosp Badalona Germans Trias &amp; Pujol, Inst Catala Oncol Badalona, Barcelona, Spain; [Chinot, Olivier L.] Aix Marseille Univ, AP HM, Marseille, France; [Macdonald, David R.] London Hlth Sci Ctr, London, ON, Canada; [Westphal, Manfred] Univ Clin Hamburg Eppendorf, Hamburg, Germany; [Hopkins, Kirsten] Bristol Haematol &amp; Oncol Ctr, Bristol, Avon, England; [Weller, Michael] Univ Zurich Hosp, Zurich, Switzerland</t>
  </si>
  <si>
    <t>Cloughesy, T (reprint author), Univ Calif Los Angeles, Neurooncol Program, 710 Westwood Plaza,Suite 1-230, Los Angeles, CA 90095 USA.</t>
  </si>
  <si>
    <t>0732-183X</t>
  </si>
  <si>
    <t>JAN 20</t>
  </si>
  <si>
    <t>Garcia-Romero, N; Carrion-Navarro, J; Esteban-Rubio, S; Lazaro-Ibanez, E; Peris-Celda, M; Alonso, MM; Guzman-De-Villoria, J; Fernandez-Carballal, C; de Mendivil, AO; Garcia-Duque, S; Escobedo-Lucea, C; Prat-Acin, R; Belda-Iniesta, C; Ayuso-Sacido, A</t>
  </si>
  <si>
    <t>DNA sequences within glioma-derived extracellular vesicles can cross the intact blood-brain barrier and be detected in peripheral blood of patients</t>
  </si>
  <si>
    <t>[Garcia-Romero, Noemi; Carrion-Navarro, Josefa; Esteban-Rubio, Susana; Ortiz de Mendivil, Ana; Garcia-Duque, Sara; Belda-Iniesta, Cristobal; Ayuso-Sacido, Angel] HM Hosp, Fdn Invest HM Hosp, Madrid, Spain; [Garcia-Romero, Noemi; Ayuso-Sacido, Angel] IMDEA Nanosci, Madrid, Spain; [Carrion-Navarro, Josefa; Esteban-Rubio, Susana; Belda-Iniesta, Cristobal; Ayuso-Sacido, Angel] Univ San Pablo, CEU, Fac Med IMMA, Madrid, Spain; [Lazaro-Ibanez, Elisa; Escobedo-Lucea, Carmen] Univ Helsinki, Fac Pharm, Div Pharmaceut Biosci, Helsinki, Finland; [Peris-Celda, Maria] Univ Pittsburgh, Sch Med, Dept Neurolog Surg, Pittsburgh, PA USA; [Alonso, Marta M.] Clin Univ Navarra, CIMA, Pamplona, Spain; [Guzman-De-Villoria, Juan] Univ Gregorio Maranon, Gen Hosp, Serv Radiodiagnost, Madrid, Spain; [Fernandez-Carballal, Carlos] Univ Gregorio Maranon, Gen Hosp, Serv Neurocirugia, Madrid, Spain; [Prat-Acin, Ricardo] Hosp Univ Fe, Dept Neurocirugia, Valencia, Spain</t>
  </si>
  <si>
    <t>Ayuso-Sacido, A (reprint author), HM Hosp, Fdn Invest HM Hosp, Madrid, Spain.; Ayuso-Sacido, A (reprint author), IMDEA Nanosci, Madrid, Spain.; Ayuso-Sacido, A (reprint author), Univ San Pablo, CEU, Fac Med IMMA, Madrid, Spain.</t>
  </si>
  <si>
    <t>Vera, O; Jimenez, J; Pernia, O; Rodriguez-Antolin, C; Rodriguez, C; Cabo, FS; Soto, J; Rosas, R; Lopez-Magallon, S; Rodriguez, IE; Dopazo, A; Rojo, F; Belda, C; Alvarez, R; Valentin, J; Benitez, J; Perona, R; De Castro, J; de Caceres, II</t>
  </si>
  <si>
    <t>DNA Methylation of miR-7 is a Mechanism Involved in Platinum Response through MAFG Overexpression in Cancer Cells</t>
  </si>
  <si>
    <t>THERANOSTICS</t>
  </si>
  <si>
    <t>[Vera, Olga; Jimenez, Julia; Pernia, Olga; Rodriguez-Antolin, Carlos; Rodriguez, Carmen; Soto, Javier; Rosas, Rocio; Ibanez de Caceres, Inmaculada] La Paz Univ Hosp, INGEMM, Canc Epigenet Lab, Madrid, Spain; [Vera, Olga; Jimenez, Julia; Pernia, Olga; Rodriguez-Antolin, Carlos; Soto, Javier; Rosas, Rocio; Esteban Rodriguez, Isabel; Perona, Rosario; De Castro, Javier; Ibanez de Caceres, Inmaculada] IdiPAZ, Biomarkers &amp; Expt Therapeut Canc, Madrid, Spain; [Sanchez Cabo, Fatima] Ctr Nacl Invest Cardiovasc Madrid, Bioinformat Unit, Madrid, Spain; [Lopez-Magallon, Sara] La Paz Univ Hosp, Dept Obstet &amp; Gynecol, Madrid, Spain; [Esteban Rodriguez, Isabel] La Paz Univ Hosp, Dept Pathol, Madrid, Spain; [Dopazo, Ana] Ctr Nacl Invest Cardiovasc, Genom Unit, Madrid, Spain; [Rojo, Federico] Univ Hosp Fdn Jimenez Diaz, Dept Pathol, Madrid, Spain; [Belda, Cristobal; Alvarez, Rafael] HM Hosp, Dept Oncol, Madrid, Spain; [Valentin, Jaime] IdiPAZ, Translat Res Pediat Oncol Hematopoiet Transplanta, Madrid, Spain; [Benitez, Javier] Spanish Natl Canc Res Ctr CNIO, Human Genet Grp, Madrid, Spain; [Benitez, Javier; Perona, Rosario] Spanish Network Rare Dis CIBERER, Madrid, Spain; [Perona, Rosario] Inst Biomed Res CSIC UAM, CIBER Rare Dis, Dept Anim Models Human Dis, Madrid, Spain</t>
  </si>
  <si>
    <t>De Castro, J; de Caceres, II (reprint author), IdiPAZ, Canc Epigenet Lab, INGEMM, Biomarkers &amp; Expt Therapeut Canc, Paseo Castellana 261, Madrid 28046, Spain.</t>
  </si>
  <si>
    <t>1838-7640</t>
  </si>
  <si>
    <t>Planas, L; Arias-Salgado, EG; Roldan, IB; Montes, A; Esquinas, C; Zygmunt, VV; Luburich, P; Llatjos, R; Machahua, C; Rivera, P; Pintado-Berninches, L; Leiro, V; Balcells, E; Sala, E; Cortijo, J; Dorca, J; Perona, R; Selman, M; Molina-Molina, M</t>
  </si>
  <si>
    <t>Clinical Predictive Factors And Prognostic Implications Of Telomere Shortening In Sporadic And Familial Idiopathic Pulmonary Fibrosis</t>
  </si>
  <si>
    <t>[Planas, L.; Montes, A.; Esquinas, C.; Vicens Zygmunt, V.; Luburich, P.; Llatjos, R.; Machahua, C.; Rivera, P.; Leiro, V.; Balcells, E.; Sala, E.; Cortijo, J.; Dorca, J.; Molina-Molina, M.] Univ Hosp Bellvitge, Lhospitalet De Llobregat, Spain; [Garcia Arias-Salgado, E.] Adv Med Projects, Madrid, Spain; [Buendia Roldan, I.; Selman, M.] Inst Nacl Enfermedades Resp Ismael Cosio Villegas, Mexico City, DF, Mexico; [Pintado-Berninches, L.; Perona, R.] UAM, CSIC, Biomed Res Inst, CIBERER,IDIPaz, Madrid, Spain</t>
  </si>
  <si>
    <t>Hirsch, FR; Govindan, R; Zvirbule, Z; Braiteh, F; Rittmeyer, A; Belda-Iniesta, C; Isla, D; Cosgriff, T; Boyer, M; Ueda, M; Phan, S; Gandara, DR</t>
  </si>
  <si>
    <t>Efficacy and Safety Results From a Phase II, Placebo-Controlled Study of Onartuzumab Plus First-Line Platinum-Doublet Chemotherapy for Advanced Squamous Cell Non-Small-Cell Lung Cancer</t>
  </si>
  <si>
    <t>CLINICAL LUNG CANCER</t>
  </si>
  <si>
    <t>[Hirsch, Fred R.] Univ Colorado, Ctr Canc, Med &amp; Pathol, Denver, CO 80045 USA; [Govindan, Ramaswamy] Washington Univ, Div Oncol, St Louis, MO USA; [Zvirbule, Zanete] Riga Eastern Clin Univ Hosp, Latvian Oncol Ctr, Dept Med Oncol, Riga, Latvia; [Braiteh, Fadi] Comprehens Canc Ctr Nevada, Dept Translat Oncol, Henderson, NV USA; [Rittmeyer, Achim] Lungenfachklin Immenhausen, Thorac Oncol, Immenhausen, Germany; [Belda-Iniesta, Cristobal] Ctr Integral Oncol Clara Campal, Div Med Oncol, Madrid, Spain; [Isla, Dolores] Hosp Univ Lozano Blesa, Dept Med Oncol, Zaragoza, Spain; [Cosgriff, Thomas] Crescent City Res Consortium, Div Hematol Oncol, Marrero, LA USA; [Boyer, Michelle] F Hoffmann La Roche Ltd, Dept Clin Sci, Welwyn Garden City, Herts, England; [Ueda, Masamichi] Genentech Inc, Oncol Biostat, San Francisco, CA 94080 USA; [Phan, See] Genentech Inc, Prod Dev Oncol, San Francisco, CA 94080 USA; [Gandara, David R.] Univ Calif Davis, Ctr Canc, Div Hematol Oncol, Sacramento, CA 95817 USA</t>
  </si>
  <si>
    <t>Hirsch, FR (reprint author), Univ Colorado, Ctr Canc, Med &amp; Pathol, Denver, CO 80045 USA.</t>
  </si>
  <si>
    <t>1525-7304</t>
  </si>
  <si>
    <t>Chabot, P; Hsia, TC; Ryu, JS; Gorbunova, V; Belda-Iniesta, C; Ball, D; Kio, E; Mehta, M; Papp, K; Qin, Q; Qian, J; Holen, KD; Giranda, V; Suh, JH</t>
  </si>
  <si>
    <t>Veliparib in combination with whole-brain radiation therapy for patients with brain metastases from non-small cell lung cancer: results of a randomized, global, placebo-controlled study</t>
  </si>
  <si>
    <t>JOURNAL OF NEURO-ONCOLOGY</t>
  </si>
  <si>
    <t>[Chabot, Pierre] Hop Maison Neuve Rosemont, Montreal, PQ, Canada; [Hsia, Te-Chun] China Med Univ, China Med Univ Hosp, Taichung, Taiwan; [Ryu, Jeong-Seon] Inha Univ Hosp, Incheon, South Korea; [Gorbunova, Vera] NN Blokhin Russian Canc Res Ctr, Moscow, Russia; [Belda-Iniesta, Cristobal] Ctr Integral Oncol Clara Campal HM Sanchinarro, Madrid, Spain; [Ball, David] Peter MacCallum Canc Ctr, Melbourne, Vic, Australia; [Kio, Ebenezer] IU Hlth Goshen Ctr Canc Care, Goshen, IN USA; [Mehta, Minesh] Univ Maryland, College Pk, MD 20742 USA; [Papp, Katherine; Qin, Qin; Qian, Jane; Holen, Kyle D.; Giranda, Vince] AbbVie Inc, Chicago, IL USA; [Suh, John H.] Cleveland Clin, 9500 Euclid Ave, Cleveland, OH 44195 USA</t>
  </si>
  <si>
    <t>Suh, JH (reprint author), Cleveland Clin, 9500 Euclid Ave, Cleveland, OH 44195 USA.</t>
  </si>
  <si>
    <t>0167-594X</t>
  </si>
  <si>
    <t>Cruz, P; de Lujan, L; de Castro, J</t>
  </si>
  <si>
    <t>Management Difficulties in a Patient with EGFR-mutation Positive Lung Adenocarcinoma and Cerebral Metastases</t>
  </si>
  <si>
    <t>[Cruz, Patricia; de Lujan, Leticia; de Castro, Javier] Hosp Univ La Paz, Dept Oncol Med, Madrid, Spain</t>
  </si>
  <si>
    <t>Cruz, P (reprint author), Hosp Univ La Paz, Dept Oncol Med, Madrid, Spain.</t>
  </si>
  <si>
    <t>Isla, D; De Castro, J; Juan, O; Grau, S; Orofino, J; Gordo, R; Rubio-Terres, C; Rubio-Rodriguez, D</t>
  </si>
  <si>
    <t>Costs of adverse events associated with erlotinib or afatinib in first-line treatment of advanced EGFR-positive non-small cell lung cancer</t>
  </si>
  <si>
    <t>CLINICOECONOMICS AND OUTCOMES RESEARCH</t>
  </si>
  <si>
    <t>[Isla, Dolores] Clin Univ Hosp Lozano Blesa, Dept Med Oncol, Zaragoza, Spain; [De Castro, Javier] Univ Hosp La Paz, Dept Med Oncol, Madrid, Spain; [Juan, Oscar] Universitary &amp; Polytech Hosp La Fe, Dept Med Oncol, Valencia, Spain; [Grau, Santiago] Hosp del Mar, Dept Pharm, Barcelona, Spain; [Orofino, Javier; Gordo, Rocio] Roche Farma SA, Hlth Econ, Madrid, Spain; [Rubio-Terres, Carlos; Rubio-Rodriguez, Dario] Hlth Econ, Hlth Value, Madrid, Spain</t>
  </si>
  <si>
    <t>Rubio-Rodriguez, D (reprint author), Hlth Value, C Virgen de Aranzazu 21, Madrid 28034, Spain.</t>
  </si>
  <si>
    <t>1178-6981</t>
  </si>
  <si>
    <t>High expression of MKP1/DUSP1 counteracts glioma stem cell activity and mediates HDAC inhibitor response.</t>
  </si>
  <si>
    <t>Arrizabalaga, Olatz; Moreno-Cugnon, Leire; Auzmendi-Iriarte, Jaione; Aldaz, Paula; de Caceres, Inmaculada Ibanez; Garros-Regulez, Laura; Moncho-Amor, Veronica; Torres-Bayona, Sergio; Pernia, Olga; Pintado-Berninches, Laura; Carrasco-Ramirez, Patricia; Cortes-Sempere, Maria; Rosas, Rocio; Sanchez-Gomez, Pilar; Ruiz, Irune; Caren, Helena; Pollard, Steven; Garcia, Idoia; Sacido, Angel-Ayuso; Lovell-Badge, Robin; Belda-Iniesta, Cristobal; Sampron, Nicolas; Perona, Rosario; Matheu, Ander</t>
  </si>
  <si>
    <t>Oncogenesis</t>
  </si>
  <si>
    <t>2017 Dec 14</t>
  </si>
  <si>
    <t>Cellular oncology group, Biodonostia Health Research Institute, San Sebastian, Spain.</t>
  </si>
  <si>
    <t>2157-9024</t>
  </si>
  <si>
    <t>Extracellular vesicles compartment in liquid biopsies: Clinical application.</t>
  </si>
  <si>
    <t>Garcia-Romero, Noemi; Esteban-Rubio, Susana; Rackov, Gorjana; Carrion-Navarro, Josefa; Belda-Iniesta, Cristobal; Ayuso-Sacido, Angel</t>
  </si>
  <si>
    <t>Molecular aspects of medicine</t>
  </si>
  <si>
    <t>2017 Nov 25 (Epub 2017 Nov 25)</t>
  </si>
  <si>
    <t>Fundacion de Investigacion HM Hospitales, HM Hospitales, Madrid, Spain.</t>
  </si>
  <si>
    <t>1872-9452</t>
  </si>
  <si>
    <t>European journal of cancer care</t>
  </si>
  <si>
    <t>The Use of Peripheral Extracellular Vesicles for Identification of Molecular Biomarkers in a Solid Tumor Mouse Model.</t>
  </si>
  <si>
    <t>Garcia-Romero, Noemi; Rackov, Gorjana; Belda-Iniesta, Cristobal; Ayuso-Sacido, Angel</t>
  </si>
  <si>
    <t>Methods in molecular biology (Clifton, N.J.)</t>
  </si>
  <si>
    <t>397-406</t>
  </si>
  <si>
    <t>Instituto Madrileno de Estudios Avanzados, IMDEA Nanociencia, Madrid, Spain.</t>
  </si>
  <si>
    <t>1940-6029</t>
  </si>
  <si>
    <t>GASTRIC CANCER</t>
  </si>
  <si>
    <t>1436-3291</t>
  </si>
  <si>
    <t>Codony-Servat, J; Cuatrecasas, M; Asensio, E; Montironi, C; Martinez-Cardus, A; Marin-Aguilera, M; Horndler, C; Martinez-Balibrea, E; Rubini, M; Jares, P; Reig, O; Victoria, I; Gaba, L; Martin-Richard, M; Alonso, V; Escudero, P; Fernandez-Martos, C; Feliu, J; Mendez, JC; Mendez, M; Gallego, J; Salud, A; Rojo, F; Castells, A; Prat, A; Rosell, R; Garcia-Albeniz, X; Camps, J; Maurel, J</t>
  </si>
  <si>
    <t>Nuclear IGF-1R predicts chemotherapy and targeted therapy resistance in metastatic colorectal cancer</t>
  </si>
  <si>
    <t>BRITISH JOURNAL OF CANCER</t>
  </si>
  <si>
    <t>[Codony-Servat, Jordi; Marin-Aguilera, Mercedes; Reig, Oscar; Victoria, Ivan; Gaba, Lydia; Prat, Aleix; Maurel, Joan] Univ Barcelona, Hosp Clin, Med Oncol Dept,IDIBAPS, Translat Genom &amp; Targeted Therapeut Solid Tumors, C Villarroel 170, Barcelona 08036, Spain; [Codony-Servat, Jordi; Martinez-Cardus, Anna; Martinez-Balibrea, Eva; Rosell, Rafael] Hosp Badalona Germans Trias &amp; Pujol, Inst Catala Oncol, Med Oncol Serv, Crta Canyet S-N, Badalona 08916, Spain; [Cuatrecasas, Miriam; Montironi, Carla; Jares, Pedro] Univ Barcelona, Pathol Dept, Hosp Clin &amp; Tumour Bank Biobank, IDIBAPS, C Villarroel 170, Barcelona 08036, Spain; [Asensio, Elena; Castells, Antoni; Camps, Jordi] IDIBAPS, CIBERehd, Gastrointestinal &amp; Pancreat Oncol Grp, C Rossello 149-153, Barcelona 08036, Spain; [Horndler, Carlos] Hosp Miguel Servet, Pathol Serv, Paseo Isabel Catol 1-3, Zaragoza 50009, Spain; [Rubini, Michele] Univ Ferrara, Dept Expt &amp; Diagnost Med, Via Savonarola 9, I-44121 Ferrara, Italy; [Martin-Richard, Marta] Hosp Sant Pau, Dept Oncol, C Sant Quinti 89, Barcelona 08026, Spain; [Alonso, Vicente] Hosp Miguel Servet, Dept Oncol, Paseo Isabel Catol 1-3, Zaragoza 50009, Spain; [Escudero, Pilar] Univ Lozano Blesa, Hosp Clin, Dept Oncol, Av San Juan Bosco 15, Zaragoza 50009, Spain; [Fernandez-Martos, Carlos] Inst Valenciano Oncol, Dept Med Oncol, C Prof Beltran Baguena 8, Valencia 46009, Spain; [Feliu, Jaime] CIBERONC, Hosp La Paz, Dept Oncol, Pso Castellana 261, Madrid 28046, Spain; [Mendez, Jose Carlos] Ctr Oncol Galicia, Dept Oncol, C Doctor Camilo Veiras 1, La Coruna 15009, Spain; [Mendez, Miguel] Hosp Mostoles, Dept Oncol, Ri Jucar S-N, Mostoles 28935, Spain; [Gallego, Javier] Hosp Elche, Dept Oncol, C Almazara 11, Elche 03203, Spain; [Salud, Antonieta] Hosp Arnau Vilanova, Dept Oncol, Av Alcalde Rovira Roure 80, Lleida 25198, Spain; [Rojo, Federico] Fdn Jimenez Diaz Univ, Pathol Dept, Av Reyes Catol 2, Madrid 28040, Spain; [Garcia-Albeniz, Xabier] Harvard TH Chan Sch Publ Hlth, 677 Huntington Ave, Boston, MA 02115 USA; [Camps, Jordi] Univ Autonoma Barcelona, Dept Biol Cellular Fisiol &amp; Immunol, Unitat Biol Cellular &amp; Genet Med, E-08193 Barcelona, Spain</t>
  </si>
  <si>
    <t>Maurel, J (reprint author), Univ Barcelona, Hosp Clin, Med Oncol Dept,IDIBAPS, Translat Genom &amp; Targeted Therapeut Solid Tumors, C Villarroel 170, Barcelona 08036, Spain.; Camps, J (reprint author), IDIBAPS, CIBERehd, Gastrointestinal &amp; Pancreat Oncol Grp, C Rossello 149-153, Barcelona 08036, Spain.; Camps, J (reprint author), Univ Autonoma Barcelona, Dept Biol Cellular Fisiol &amp; Immunol, Unitat Biol Cellular &amp; Genet Med, E-08193 Barcelona, Spain.</t>
  </si>
  <si>
    <t>0007-0920</t>
  </si>
  <si>
    <t>Martin-Broto, J; Redondo, A; Valverde, C; Vaz, MA; Mora, J; del Muro, XG; Gutierrez, A; Tous, C; Carnero, A; Marcilla, D; Carranza, A; Sancho, P; Martinez-Trufero, J; Diaz-Beveridge, R; Cruz, J; Encinas, V; Taron, M; Moura, DS; Luna, P; Hindi, N; Lopez-Pousa, A</t>
  </si>
  <si>
    <t>Gemcitabine plus sirolimus for relapsed and progressing osteosarcoma patients after standard chemotherapy: a multicenter, single-arm phase II trial of Spanish Group for Research on Sarcoma (GEIS)</t>
  </si>
  <si>
    <t>[Martin-Broto, J.; Carranza, A.; Sancho, P.; Hindi, N.] Hosp Univ Virgen del Rocio, Dept Med Oncol, Seville, Spain; [Martin-Broto, J.; Tous, C.; Carnero, A.; Taron, M.; Moura, D. S.; Hindi, N.] Univ Seville, CSIC, HUVR, Inst Biomed Sevilla, Seville, Spain; [Redondo, A.] Hosp Univ La Paz, Inst Invest La Paz IdiPAZ, Dept Med Oncol, Madrid, Spain; [Valverde, C.] Hosp Univ Vall dHebron, Dept Med Oncol, Barcelona, Spain; [Vaz, M. A.] Hosp Univ Ramon &amp; Cajal, Dept Med Oncol, Madrid, Spain; [Mora, J.] Hosp St Joan de Deu, Dept Pediat Hematol &amp; Oncol, Barcelona, Spain; [Garcia del Muro, X.] Univ Barcelona, IDIBELL, Inst Catala Oncol, Barcelona, Spain; [Gutierrez, A.] Hosp Univ Son Espases, Dept Hematol, Palma De Mallorca, Illes Baleares, Spain; [Carnero, A.] CIBER Canc, Seville, Spain; [Marcilla, D.] Hosp Univ Virgen del Rocio, Dept Pathol, Seville, Spain; [Martinez-Trufero, J.] Hosp Univ Miguel Servet, Dept Med Oncol, Zaragoza, Spain; [Diaz-Beveridge, R.] Hosp Univ &amp; Politecn La Fe, Dept Med Oncol, Valencia, Spain; [Cruz, J.] Hosp Univ Canarias, Dept Med Oncol, Tenerife, Spain; [Encinas, V.] Hosp Univ Virgen del Rocio, Dept Radiol, Seville, Spain; [Luna, P.] Hosp Univ Son Espases, Dept Med Oncol, Palma De Mallorca, Illes Baleares, Spain; [Lopez-Pousa, A.] Hosp Santa Creu &amp; Sant Pau, Dept Med Oncol, Barcelona, Spain</t>
  </si>
  <si>
    <t>Martin-Broto, J (reprint author), Campus Hosp Univ Virgen del Rocio, Inst Biomed Sevilla IBiS, Avda Manuel Siurot S-N, Seville 41013, Spain.</t>
  </si>
  <si>
    <t>de Cedron, MG; Perez, RA; Sanchez-Martinez, R; Molina, S; Herranz, J; Feliu, J; Reglero, G; Enriquez, JA; de Molina, AR</t>
  </si>
  <si>
    <t>MicroRNA-661 modulates redox and metabolic homeostasis in colon cancer</t>
  </si>
  <si>
    <t>MOLECULAR ONCOLOGY</t>
  </si>
  <si>
    <t>[Gomez de Cedron, Marta; Sanchez-Martinez, Ruth; Molina, Susana; Herranz, Jesus; Reglero, Guillermo; Ramirez de Molina, Ana] CSIC, Mol Oncol &amp; Nutr Genom Canc Grp, Precis Nutr &amp; Canc Program, IMDEA Food Inst,CEI,UAM, Carretera Cantoblanco 8, Madrid, Spain; [Acin Perez, Rebeca; Antonio Enriquez, Jose] Spanish Natl Cardiovasc Res Ctr CNIC, Funct Genet Oxidat Phosphorylat Syst, Madrid, Spain; [Feliu, Jaime] La Paz Univ Hosp IdiPAZ UAM, Med Oncol, Madrid, Spain</t>
  </si>
  <si>
    <t>de Cedron, MG; de Molina, AR (reprint author), CSIC, Mol Oncol &amp; Nutr Genom Canc Grp, Precis Nutr &amp; Canc Program, IMDEA Food Inst,CEI,UAM, Carretera Cantoblanco 8, Madrid, Spain.</t>
  </si>
  <si>
    <t>1878-0261</t>
  </si>
  <si>
    <t>Redondo, A; Bague, S; Bernabeu, D; Ortiz-Cruz, E; Valverde, C; Alvarez, R; Martinez-Trufero, J; Lopez-Martin, JA; Correa, R; Cruz, J; Lopez-Pousa, A; Santos, A; del Muro, XG; Martin-Broto, J</t>
  </si>
  <si>
    <t>Malignant bone tumors (other than Ewing's): clinical practice guidelines for diagnosis, treatment and follow-up by Spanish Group for Research on Sarcomas (GEIS)</t>
  </si>
  <si>
    <t>CANCER CHEMOTHERAPY AND PHARMACOLOGY</t>
  </si>
  <si>
    <t>[Redondo, Andres; Bernabeu, Daniel; Ortiz-Cruz, Eduardo] Hosp La Paz, Paseo Castellama 261, Madrid 28046, Spain; [Bague, Silvia] Hosp Santa Creu &amp; Sant Pau, Carrer St Quinti 89, Barcelona 08026, Spain; [Valverde, Claudia] Hosp Valle De Hebron, Passeig Vall dHebron 119-129, Barcelona 08035, Spain; [Alvarez, Rosa] Hosp Gregorio Maranon, C Dr Esquerdo 46, Marid 28007, Spain; [Martinez-Trufero, Javier] Hosp Miguel Servet, Paseo Isabel la Catolica 1-3, Zaragoza 50009, Spain; [Lopez-Martin, Jose A.] Hosp 12 Octubre, Ctra Andalucia,Km 5-4, E-28041 Madrid, Spain; [Correa, Raquel] Hosp Virgen de la Victoria, Campus Teatinos S-N, Malaga 29010, Spain; [Cruz, Josefina] Hosp Univ Canarias, Carretera Ofra S-N, San Cristobal De Laguna 38320, Santa Cruz De T, Spain; [Lopez-Pousa, Antonio] Hosp Santa Creu &amp; Sant Pau, C Mas Casanovas 90, Barcelona 08041, Spain; [Santos, Aurelio; Martin-Broto, Javier] Hosp Virgen del Rocio, Ave Manuel Siurot S-N, Seville 41013, Spain; [Garcia del Muro, Xavier] Inst Catala Oncol Hosp, Avinguda GranVia Hosp 199-203, Barcelona, Spain</t>
  </si>
  <si>
    <t>Redondo, A (reprint author), Hosp La Paz, Paseo Castellama 261, Madrid 28046, Spain.</t>
  </si>
  <si>
    <t>0344-5704</t>
  </si>
  <si>
    <t>de Velasco, G; Trilla-Fuertes, L; Gamez-Pozo, A; Urbanowicz, M; Ruiz-Ares, G; Sepulveda, JM; Prado-Vazquez, G; Arevalillo, JM; Zapater-Moros, A; Navarro, H; Lopez-Vacas, R; Manneh, R; Otero, I; Villacampa, F; Paramio, JM; Vara, JAF; Castellano, D</t>
  </si>
  <si>
    <t>Urothelial cancer proteomics provides both prognostic and functional information</t>
  </si>
  <si>
    <t>[de Velasco, Guillermo; Ruiz-Ares, Gustavo; Sepulveda, Juan M.; Manneh, Ray; Otero, Irene; Castellano, Daniel] Univ Hosp 12 Octubre, Dept Med Oncol, I 12, Madrid, Spain; [Trilla-Fuertes, Lucia; Gamez-Pozo, Angelo; Prado-Vazquez, Guillermo; Zapater-Moros, Andrea; Lopez-Vacas, Rocio; Fresno Vara, Juan Angel] Inst Invest Hosp La Paz IdiPAZ, INGEMM, Mol Oncol &amp; Pathol Lab, Madrid, Spain; [Trilla-Fuertes, Lucia; Gamez-Pozo, Angelo; Fresno Vara, Juan Angel] Biomed Mol Med, Madrid, Spain; [Urbanowicz, Maria] Univ Hosp 12 Octubre, Dept Pathol, Madrid, Spain; [Arevalillo, Jorge M.; Navarro, Hilario] UNED, Dept Stat Operat Res &amp; Numer Anal, Madrid, Spain; [Villacampa, Felipe] Univ Hosp 12 Octubre, Dept Urol, Madrid, Spain; [Paramio, Jesus M.] Univ Hosp 12 Octubre, Biomed Res Inst, Mol &amp; Cell Oncol Grp, I 12, Madrid, Spain; [Paramio, Jesus M.] CIEMAT, Mol Oncol Unit, Madrid, Spain; [Villacampa, Felipe; Paramio, Jesus M.; Fresno Vara, Juan Angel; Castellano, Daniel] CIBERONC, Madrid, Spain</t>
  </si>
  <si>
    <t>de Velasco, G (reprint author), Univ Hosp 12 Octubre, Dept Med Oncol, I 12, Madrid, Spain.</t>
  </si>
  <si>
    <t>Martin, M; Chacon, JI; Anton, A; Plazaola, A; Garcia-Martinez, E; Segui, MA; Sanchez-Rovira, P; Palacios, J; Calvo, L; Esteban, C; Espinosa, E; Barnadas, A; Batista, N; Guerrero, A; Munoz, M; Romio, E; Rodriguez-Martin, C; Caballero, R; Casas, MI; Rojo, F; Carrasco, E; Antolin, S</t>
  </si>
  <si>
    <t>Neoadjuvant Therapy with Weekly Nanoparticle Albumin-Bound Paclitaxel for Luminal Early Breast Cancer Patients: Results from the NABRAX Study (GEICAM/2011-02), a Multicenter, Non-Randomized, Phase II Trial, with a Companion Biomarker Analysis</t>
  </si>
  <si>
    <t>ONCOLOGIST</t>
  </si>
  <si>
    <t>[Martin, Miguel] Univ Complutense, Oncol Dept, Inst Invest Sanitaria Gregorio Maranon, Madrid, Spain; [Chacon, Jose I.; Esteban, Carmen] Hosp Univ Virgen de la Salud, Oncol Dept, Toledo, Spain; [Anton, Antonio] Hosp Univ Miguel Servet, Oncol Dept, Zaragoza, Spain; [Plazaola, Arrate] Onkologikoa, Oncol Dept, San Sebastian, Spain; [Garcia-Martinez, Elena] Hosp Gen Univ Morales Messeguer, Oncol Dept, Murcia, Spain; [Segui, Miguel A.] Corp Sanitaria Parc Tauli, Oncol Dept, Barcelona, Spain; [Sanchez-Rovira, Pedro] Complejo Hosp Jaen, Oncol Dept, Jaen, Spain; [Palacios, Jose; Romio, Estefania] Hosp Univ Ramon y Cajal, Pathol Dept, Madrid, Spain; [Calvo, Lourdes; Antolin, Silvia] Complejo Hosp Univ la Coruna, Oncol Dept, La Coruna, Spain; [Espinosa, Enrique] Hosp Univ la Paz, Oncol Dept, Madrid, Spain; [Barnadas, Agusti] Hosp Santa Creu &amp; Sant Pau, Inst Recerca IIB St Pau, Med Oncol Dept, Barcelona, Spain; [Batista, Norberto] Univ La Laguna, Hosp Univ Canarias, Oncol Dept, Tenerife, Spain; [Guerrero, Angel] Inst Valenciano Oncol, Oncol Dept, Valencia, Spain; [Munoz, Montserrat] Hosp Clin Barcelona, Oncol Dept, Barcelona, Spain; [Rodriguez-Martin, Cesar; Caballero, Rosalia; Casas, Maria I.; Carrasco, Eva] GEICAM Headquarters, Madrid, Spain; [Rojo, Federico] Fdn Jimenez Diaz, Madrid, Spain; [Palacios, Jose; Barnadas, Agusti; Rojo, Federico] CIBERONC ISCIII, Ctr Invest Biomed Red Oncol, Madrid, Spain</t>
  </si>
  <si>
    <t>Martin, M (reprint author), Univ Complutense Madrid, Inst Invest Sanitaria Gregorio Maranon, Oncol Dept, C Dr Esquerdo 46, Madrid 28009, Spain.</t>
  </si>
  <si>
    <t>1083-7159</t>
  </si>
  <si>
    <t>Calderon, C; Ferrando, PJ; Carmona-Bayonas, A; Lorenzo-Seva, U; Jara, C; Beato, C; Garcia, T; Ramchandani, A; Castelo, B; Munoz, MM; Garcia, S; Higuera, O; Mangas-Izquierdo, M; Jimenez-Fonseca, P</t>
  </si>
  <si>
    <t>Validation of SDM-Q-Doc Questionnaire to measure shared decision-making physician's perspective in oncology practice</t>
  </si>
  <si>
    <t>[Calderon, C.] Univ Barcelona, Fac Psychol, Dept Clin Psychol &amp; Psychobiol, Passeig Vall dHebron 171, Barcelona 08035, Spain; [Ferrando, P. J.; Lorenzo-Seva, U.] Rovira &amp; Virgili Univ, Fac Psychol, Tarragona, Spain; [Carmona-Bayonas, A.; Garcia, T.] Hosp Univ Morales Meseguer, Dept Hematol &amp; Med Oncol, Murcia, Spain; [Jara, C.] Univ Rey Juan Carlos, Hosp Univ Fdn Alcorcon, Dept Med Oncol, Madrid, Spain; [Beato, C.] Hosp Grp Quiron, Dept Med Oncol, Seville, Spain; [Ramchandani, A.] Hosp Univ Insular Gran Canaria, Dept Med Oncol, Las Palmas Gran Canaria, Spain; [Castelo, B.; Higuera, O.] Hosp Univ La Paz, Dept Med Oncol, Madrid, Spain; [Munoz, M. M.] Hosp Virgen de La Luz, Dept Med Oncol, Cuenca, Spain; [Garcia, S.] Hosp Univ Santa Creu &amp; St Pau, Dept Med Oncol, Barcelona, Spain; [Garcia, S.] Fdn Kalida, Barcelona, Spain; [Mangas-Izquierdo, M.] Hosp Galdakao Usansolo, Dept Med Oncol, Galdakao Usansolo, Spain; [Jimenez-Fonseca, P.] Hosp Univ Cent Asturias, Dept Med Oncol, Oviedo, Spain</t>
  </si>
  <si>
    <t>Calderon, C (reprint author), Univ Barcelona, Fac Psychol, Dept Clin Psychol &amp; Psychobiol, Passeig Vall dHebron 171, Barcelona 08035, Spain.</t>
  </si>
  <si>
    <t>Carmona-Bayonas, A; Jimenez-Fonseca, P; Custodio, A; Grande, E; Capdevila, J; Lopez, C; Teule, A; Garcia-Carbonero, R</t>
  </si>
  <si>
    <t>Optimizing Somatostatin Analog Use in Well or Moderately Differentiated Gastroenteropancreatic Neuroendocrine Tumors</t>
  </si>
  <si>
    <t>CURRENT ONCOLOGY REPORTS</t>
  </si>
  <si>
    <t>[Carmona-Bayonas, Alberto] Morales Meseguer Univ Hosp, Dept Hematol &amp; Med Oncol, Calle Marques de los Velez S-N, Murcia 30008, Spain; [Jimenez-Fonseca, Paula] Cent Asturias Univ Hosp, Dept Med Oncol, Oviedo, Spain; [Custodio, Ana] La Paz Univ Hosp, Dept Med Oncol, Madrid, Spain; [Grande, Enrique] Ramon y Cajal Univ Hosp, Dept Med Oncol, Madrid, Spain; [Capdevila, Jaume] Univ Autonoma Barcelona, Dept Med Oncol, Vall DHebron Univ Hosp, VHIO,RTICC,Inst Carlos III,Spanish Minist Sci &amp; I, Barcelona, Spain; [Lopez, Carlos] Marques de Valdecilla Univ Hosp, Dept Med Oncol, Santander, Spain; [Teule, Alex] Spanish Minist Sci &amp; Innovat, Dept Med Oncol, Inst Catala Oncol, RTICC,Inst Carlos III, Barcelona, Spain; [Garcia-Carbonero, Rocio] Minist Sci &amp; Innovat, Dept Med Oncol, Doce Octubre Univ Hosp, RTICC,Inst Carlos III, Madrid, Spain</t>
  </si>
  <si>
    <t>Carmona-Bayonas, A (reprint author), Morales Meseguer Univ Hosp, Dept Hematol &amp; Med Oncol, Calle Marques de los Velez S-N, Murcia 30008, Spain.</t>
  </si>
  <si>
    <t>1523-3790</t>
  </si>
  <si>
    <t>Espinosa, E; Marquez-Rodas, I; Soria, A; Berrocal, A; Manzano, JL; Gonzalez-Cao, M; Martin-Algarra, S</t>
  </si>
  <si>
    <t>Predictive factors of response to immunotherapy-a review from the Spanish Melanoma Group (GEM)</t>
  </si>
  <si>
    <t>ANNALS OF TRANSLATIONAL MEDICINE</t>
  </si>
  <si>
    <t>[Espinosa, Enrique] Hosp Univ La Paz, Dept Serv Oncol, Madrid, Spain; [Marquez-Rodas, Ivan] Inst Invest Sanitaria Gregorio Maranon, Madrid, Spain; [Soria, Ainara] Hosp Univ Ramon y Cajal, Dept Serv Oncol, Madrid, Spain; [Berrocal, Alfonso] Univ Valencia, Hosp Gen, Med Oncol Serv, Valencia, Spain; [Luis Manzano, Jose] Hosp Badalona Germans Trias &amp; Pujol, Dept Serv Oncol, Badalona, Spain; [Gonzalez-Cao, Maria] Hosp Univ Dexeus, Inst Oncol Dr Rosell, Quironsalud Grp, Translat Canc Res Unit, Barcelona, Spain; [Martin-Algarra, Salvador] Clin Univ Navarra, Dept Oncol, Pamplona, Spain</t>
  </si>
  <si>
    <t>Espinosa, E (reprint author), Hosp Univ La Paz, Oncol Med, Madrid, Spain.</t>
  </si>
  <si>
    <t>2305-5839</t>
  </si>
  <si>
    <t>Gonzalez-Cao, M; Berrocal, A; Puig, S; Karachaliou, N; De Matos-Arruda, L; Seoane, J; Escors, D; Alvarez, C; Vaque, JP; Prat, A; Wellbrock, C; Arozarena, I; Marquez-Rodas, I; Espinosa, E; Molina, MA; Puertolas, T; Juan-Otero, M; Malagrida, R; Jantus-Lewintre, E; Soriano, V; Arance, A; Manzano, JL; Lorigan, P; Gajewski, TF; Rosell, R; Martin-Algarra, S</t>
  </si>
  <si>
    <t>Report from the II Melanoma Translational Meeting of the Spanish Melanoma Group (GEM)</t>
  </si>
  <si>
    <t>[Gonzalez-Cao, Maria; Karachaliou, Niki; Angel Molina, Migue; Rosell, Rafael] Hosp Univ Dexeus, Inst Oncol Dr Rosell, Translat Canc Res Unit, Quironsalud Grp, Barcelona 08028, Spain; [Berrocal, Alfonso; Jantus-Lewintre, Eloisa] Hosp Gen Valencia, Valencia, Spain; [Puig, Susana; Prat, Aleix; Juan-Otero, Manuel; Arance, Ana] Hosp Clin Barcelona, Barcelona, Spain; [De Matos-Arruda, Leticia] Cambridge Inst, Canc Res UK, Cambridge, England; [De Matos-Arruda, Leticia; Seoane, Joan] Vall dHebron Inst Oncol, Barcelona, Spain; [Seoane, Joan] ICREA, Barcelona, Spain; [Escors, David] UCL, Rayne Inst, London, England; [Escors, David; Arozarena, Imanol] Complejo Hosp Navarra, Navarrabiomed Biomed Res Ctr, Pamplona, Spain; [Alvarez, Carmen; Pedro Vaque, Jose] Hosp Univ Marques Valdecilla, Santander, Spain; [Alvarez, Carmen; Pedro Vaque, Jose] Inst Invest Marques Valdecilla IDIVAL, Santander, Spain; [Alvarez, Carmen; Pedro Vaque, Jose] Cantabria IBBTEC, Santander, Spain; [Wellbrock, Claudia] Manchester Canc Res Ctr, Manchester, Lancs, England; [Marquez-Rodas, Ivan] Inst Invest Sanitaria Gregorio Maranon, Madrid, Spain; [Espinosa, Enrique] Hosp Univ La Paz, Madrid, Spain; [Puertolas, Teresa] Miguel Servet Univ Hosp, Zaragoza, Spain; [Malagrida, Rosina] HIV Res Inst, IrsiCaixa, Barcelona, Spain; [Jantus-Lewintre, Eloisa] CIBERONC, Valencia, Spain; [Soriano, Virtudes] Inst Valenciano Oncol, Valencia, Spain; [Luis Manzano, Jose] Hosp Badalona Germans Trias &amp; Pujol, Barcelona, Spain; [Lorigan, Paul] Univ Manchester, Manchester, Lancs, England; [Gajewski, Thomas F.] Univ Chicago, Med Ctr, Chicago, IL 60637 USA; [Martin-Algarra, Salvador] Clin Univ Navarra, Pamplona, Spain</t>
  </si>
  <si>
    <t>Gonzalez-Cao, M (reprint author), Hosp Univ Dexeus, Inst Oncol Dr Rosell, Translat Canc Res Unit, Quironsalud Grp, Barcelona 08028, Spain.</t>
  </si>
  <si>
    <t>Soria, A; Manzano, JL; Berrocal, A; Espinosa, E; Marquez-Rodas, I; Gonzalez-Cao, M; Martin-Algarra, S</t>
  </si>
  <si>
    <t>Highlights of the season 2016-2017 by the Spanish Melanoma Group (GEM)</t>
  </si>
  <si>
    <t>[Soria, Ainara] Hosp Univ Ramon y Cajal, Madrid, Spain; [Luis Manzano, Jose] Hosp Badalona Germans Trias &amp; Pujol, Badalona, Spain; [Berrocal, Alfonso] Hosp Gen Valencia, Valencia, Spain; [Espinosa, Enrique] Hosp Univ La Paz, Madrid, Spain; [Marquez-Rodas, Ivan] Inst Invest Sanitaria Gregorio Maranon, Madrid, Spain; [Gonzalez-Cao, Maria] Hosp Univ Dexeus, Inst Oncol Dr Rosell, Quironsalud Grp, Translat Canc Res Unit, Barcelona, Spain; [Martin-Algarra, Salvador] Clin Univ Navarra, Pamplona, Spain</t>
  </si>
  <si>
    <t>Gonzalez-Cao, M (reprint author), Hosp Univ Dexeus, Inst Oncol Dr Rosell, Quironsalud Grp, Translat Canc Res Unit, Barcelona, Spain.</t>
  </si>
  <si>
    <t>Aranda, E; Aparicio, J; Bilbao, JI; Alfonso, PG; Maurel, J; Rodriguez, J; Sangro, B; Vieitez, JM; Feliu, J</t>
  </si>
  <si>
    <t>Recommendations for SIR-Spheres Y-90 resin microspheres in chemotherapy-refractory/intolerant colorectal liver metastases</t>
  </si>
  <si>
    <t>[Aranda, Enrique] UCO, CIBERONC, IMIBIC, Hosp Univ Reina Sofia,Dept Med Oncol, Cordoba, Spain; [Aparicio, Jorge] Hosp Univ Politecn La Fe, Dept Med Oncol, Valencia, Spain; [Ignacio Bilbao, Jose] Clin Univ Navarra, Dept Vasc &amp; Intervent Radiol, Pamplona, Navarra, Spain; [Garcia Alfonso, Pilar] Hosp Gen Univ Gregorio Maranon, Dept Med Oncol, Madrid, Spain; [Maurel, Joan] Hosp Clin Barcelona, Dept Med Oncol, Barcelona, Spain; [Rodriguez, Javier] Clin Univ Navarra, Dept Med Oncol, Pamplona, Navarra, Spain; [Sangro, Bruno] Clin Univ Navarra, IDISNA, CIBEREHD, Liver Unit, Pamplona, Spain; [Sangro, Bruno] Clin Univ Navarra, IDISNA, CIBEREHD, HPB Oncol Area, Pamplona, Spain; [Maria Vieitez, Jose] Hosp Univ Cent Asturias, Dept Med Oncol, Asturias, Spain; [Feliu, Jaime] Hosp Gen Univ La Paz, CIBERONC, Dept Med Oncol, Madrid, Spain</t>
  </si>
  <si>
    <t>Aranda, E (reprint author), UCO, CIBERONC, IMIBIC, Hosp Univ Reina Sofia,Dept Med Oncol, Cordoba, Spain.</t>
  </si>
  <si>
    <t>Calderon, C; Ferrando, PJ; Lorenzo-Seva, U; Carmona-Bayonas, A; Jara, C; de la Pena, FA; Beato, C; Ramchandani, A; Garcia, T; Mangas-Izquierdo, M; Castelo, B; Donnay, O; Munoz, MD; de Castro, EM; Garcia, S; Ghanem, I; Mellen, T; Jimenez-Fonseca, P</t>
  </si>
  <si>
    <t>Psychometric properties of Liverpool Stoicism Scale (LSS) in a cohort of patients with resected cancer in adjuvant treatment</t>
  </si>
  <si>
    <t>ANALES DE PSICOLOGIA</t>
  </si>
  <si>
    <t>[Calderon, Caterina] Univ Barcelona, Dept Clin Psychol &amp; Psychobiol, Fac Psychol, Passeig de la Vall dHebron 171, Barcelona 08035, Spain; [Ferrando, Pere J.; Lorenzo-Seva, Urbano] Univ Rovira &amp; Virgili, Dept Psychol, Fac Psychol, Tarragona, Spain; [Carmona-Bayonas, Alberto; Ayala de la Pena, Francisco; Garcia, Teresa] Hosp Univ Morales Meseguer, Dept Hematol &amp; Med Oncol, Murcia, Spain; [Jara, Carlos] Univ Rey Juan Carlos, Dept Med Oncol, Hosp Univ Fdn Alcorcon, Madrid, Spain; [Beato, Carmen] Grp Hosp Quiron, Dept Med Oncol, Seville, Spain; [Ramchandani, Avinash] Hosp Univ Insular Gran Canaria, Dept Med Oncol, Las Palmas Gran Canaria, Spain; [Mangas-Izquierdo, Montserrat] Hosp Galdakao Usansolo, Dept Med Oncol, Usansolo, Spain; [Castelo, Beatriz; Ghanem, Ismael] Hosp Univ La Paz, Dept Med Oncol, Madrid, Spain; [Donnay, Olga] Hosp Univ La Princesa, Dept Med Oncol, Madrid, Spain; [del Mar Munoz, Maria] Hosp Virgen de La Luz, Dept Med Oncol, Cuenca, Spain; [Martinez de Castro, Eva] Hosp Univ Marques de Valdecilla, Dept Med Oncol, Santander, Spain; [Garcia, Sara] Hosp Santa Creu &amp; Sant Pau, Dept Med Oncol, Barcelona, Spain; [Garcia, Sara] Fundacio Kalida, Barcelona, Spain; [Mellen, Teo] ESADE, Dept Social Sci, Barcelona, Spain; [Jimenez-Fonseca, Paula] Hosp Univ Cent Asturias, Dept Med Oncol, Oviedo, Spain</t>
  </si>
  <si>
    <t>Calderon, C (reprint author), Univ Barcelona, Dept Clin Psychol &amp; Psychobiol, Fac Psychol, Passeig de la Vall dHebron 171, Barcelona 08035, Spain.</t>
  </si>
  <si>
    <t>0212-9728</t>
  </si>
  <si>
    <t>Fonseca, PJ; Carmona-Bayonas, A; Hernandez, R; Custodio, A; Cano, JM; Lacalle, A; Echavarria, I; Macias, I; Mangas, M; Visa, L; Buxo, E; Mancenido, FA; Viudez, A; Pericay, C; Azkarate, A; Ramchandani, A; Lopez, C; de Castro, EM; Montes, AF; Longo, F; Bayona, RS; Limon, ML; Diaz-Serrano, A; Carnicero, AM; Arias, D; Cerda, P; Rivera, F; Vieitez, JM; Canovas, MS; Garrido, M; Gallego, J</t>
  </si>
  <si>
    <t>Lauren subtypes of advanced gastric cancer influence survival and response to chemotherapy: real-world data from the AGAMENON National Cancer Registry</t>
  </si>
  <si>
    <t>[Jimenez Fonseca, Paula; Maria Vieitez, Jose] Cent Asturias Univ Hosp, Dept Med Oncol, Oviedo 33011, Spain; [Carmona-Bayonas, Alberto; Sanchez Canovas, Manuel] Morales Meseguer Univ Hosp, Dept Hematol &amp; Med Oncol, Murcia 30008, Spain; [Hernandez, Raquel] Canarias Univ Hosp, Dept Med Oncol, Tenerife 38320, Spain; [Custodio, Ana] La Paz Univ Hosp, Dept Med Oncol, Madrid 28046, Spain; [Maria Cano, Juana] Ciudad Real Gen Hosp, Dept Med Oncol, Ciudad Real 13005, Spain; [Lacalle, Alejandra; Viudez, Antonio] Complejo Hosp Navarra, Dept Med Oncol, Pamplona 31008, Spain; [Echavarria, Isabel] Gregorio Maranon Univ Hosp, Dept Med Oncol, Madrid 28007, Spain; [Macias, Ismael; Pericay, Carles] Parc Tauli Univ Hosp, Dept Med Oncol, Sabadell 08208, Spain; [Mangas, Monserrat] Hosp Galdakao Usansolo, Dept Med Oncol, Galdakao Usansolo 48960, Spain; [Visa, Laura] El Mar Univ Hosp, Dept Med Oncol, Barcelona 08003, Spain; [Buxo, Elvira] Hosp Clin Barcelona, Dept Med Oncol, Barcelona 08036, Spain; [Alvarez Mancenido, Felipe] Cent Asturias Univ Hosp, Dept Pharm, Oviedo 30008, Spain; [Azkarate, Aitor] Son Espases Univ Hosp, Dept Med Oncol, Mallorca 07120, Spain; [Ramchandani, Avinash] Insular Gran Canaria Univ Hosp, Dept Med Oncol, Las Palmas Gran Canaria 35016, Spain; [Lopez, Carlos; Martinez de Castro, Eva; Rivera, Fernando] Marques Valdecilla Univ Hosp, Dept Med Oncol, Santander 39008, Spain; [Fernandez Montes, Ana; Arias, David] Complejo Hosp Orense, Dept Med Oncol, Orense 32005, Spain; [Longo, Federico] Ramon y Cajal Univ Hosp, Dept Med Oncol, Madrid 28034, Spain; [Sanchez Bayona, Rodrigo] Clin Univ Navarra, Dept Med Oncol, Pamplona 31008, Spain; [Luisa Limon, Maria] Virgen Roci Univ Hosp, Dept Med Oncol, Seville 41013, Spain; [Diaz-Serrano, Asun] 12 Octubre Univ Hosp, Dept Med Oncol, Madrid 41013, Spain; [Martin Carnicero, Alfonso] Hosp San Millan San Pedro, Dept Med Oncol, Logrono 26006, Spain; [Cerda, Paula] Tecknon Canc Inst, Dept Med Oncol, Barcelona 08022, Spain; [Garrido, M.] Pontificia Univ Catolica Chile, Dept Med Oncol, Santiago, Chile; [Gallego, J.] Elche Univ Hosp, Dept Med Oncol, Elche 03203, Spain</t>
  </si>
  <si>
    <t>Fonseca, PJ (reprint author), Cent Asturias Univ Hosp, Dept Med Oncol, Oviedo 33011, Spain.</t>
  </si>
  <si>
    <t>Carmona-Bayonas, A; Jimenez-Fonseca, P; Hernandez, R; Custodio, A; Cano, JM; Lacalle, A; Diaz-Guardamino, IE; Macias, I; Izquierdo, MM; Visa, L; Orra, EB; Azkarate, A; Vaswani, AR; de Castro, EM; Montes, AF; Longo, F; Bayona, RS; Limon, ML; Carnicero, AM; Plazas, JG</t>
  </si>
  <si>
    <t>Treatment of advanced gastric cancer based on Lauren's histological: Real-world data from the AGAMEMON National Cancer Registry</t>
  </si>
  <si>
    <t>[Carmona-Bayonas, A.] Hosp Univ Morales Meseguer, Med Oncol Dept, Murcia, Spain; [Jimenez-Fonseca, P.] Hosp Univ Cent Asturias, Med Oncol, Oviedo, Spain; [Hernandez, R.] Hosp Univ Canarias, Med Oncol, Tenerife, Spain; [Custodio, A.] Hosp Univ La Paz, Med Oncol, Madrid, Spain; [Cano, J. M.] Hosp Gen Ciudad Real, Med Oncol, Ciudad Real, Spain; [Lacalle, A.] Complejo Hosp Navarra, Med Oncol, Pamplona, Spain; [Echavarria Diaz-Guardamino, I.] Hosp Gen Univ Gregorio Maranon, Med Oncol, Madrid, Spain; [Macias, I.] Hosp Sabadell Corp Parc Tauli, Med Oncol, Sabadell, Spain; [Mangas Izquierdo, M.] Hosp Galdakao Usansolo, Med Oncol, Galdakao, Spain; [Visa, L.] Hosp del Mar, Med Oncol, Barcelona, Spain; [Buxo Orra, E.] Hosp Santa Creu &amp; Sant Pau, Med Oncol, Barcelona, Spain; [Azkarate, A.] Hosp Univ Son Espases, Med Oncol, Palma De Mallorca, Spain; [Ramchandani Vaswani, A.] Hosp Univ Insular Gran Canarias, Med Oncol, Las Palmas Gran Canaria, Spain; [Martinez de Castro, E.] Hosp Univ Marques de Valdecilla, Med Oncol, Santander, Spain; [Fernandez Montes, A.] Complejo Hosp Orense, Med Oncol, Orense, Spain; [Longo, F.] Hosp Univ Ramon y Cajal, Med Oncol, Madrid, Spain; [Sanchez Bayona, R.] Clin Univ Navarra, Med Oncol, Pamplona, Spain; [Limon, M. L.] Hosp Univ Virgen del Rocio, Med Oncol, Seville, Spain; [Martin Carnicero, A.] Hosp San Millan San Pedro, Med Oncol, Logrono, Spain; [Gallego Plazas, J.] Hosp Univ Elche, Med Oncol, Elche, Spain</t>
  </si>
  <si>
    <t>Pulido, EG; Teule, A; Alonso-Gordoa, T; Jimenez-Fonseca, P; Benavent, M; Capdevila, J; Custodio, A; Vera, R; Munarriz, J; La Casta-Munoa, A; Garcia-Carbonero, R</t>
  </si>
  <si>
    <t>A phase II trial of palbociclib in metastatic grade 1/2 pancreatic neuroendocrine tumors: The PALBONET study on behalf of the Spanish Taskforce Group of Neuroendocrine Tumors (GETNE)</t>
  </si>
  <si>
    <t>[Grande Pulido, E.; Alonso-Gordoa, T.] Hosp Univ Ramon &amp; Cajal, Med Oncol, Madrid, Spain; [Teule, A.] ICO Belvitge, Med Oncol, Barcelona, Spain; [Jimenez-Fonseca, P.] HU Cent Asturias, Med Oncol, Oviedo, Spain; [Benavent, M.] HU Virgen del Rocio, Med Oncol, Seville, Spain; [Capdevila, J.] Vall dHebron Univ Hosp, Gastrointestinal &amp; Endocrine Tumor Unit, Barcelona, Spain; [Custodio, A.] Hosp Univ La Paz, Med Oncol, Madrid, Spain; [Vera, R.] Hosp Navarra, Med Oncol, Pamplona, Spain; [Munarriz, J.] Hosp Gen Castellon, Med Oncol, Castellon de La Plana, Spain; [La Casta-Munoa, A.] HU Donostia, Med Oncol, San Sebastian, Spain; [Garcia-Carbonero, R.] Univ Hosp 12 Octubre, Med Oncol, Madrid, Spain</t>
  </si>
  <si>
    <t>Jimenez-Fonseca, P; Hernandez, R; Custodio, A; Vaswani, AR; Canovas, MS; Bayona, RS; Lopez, CL; Diaz-Guardamino, IE; Visa, L; Orra, EB; Arias, D; Viudez, A; Carnicero, AM; Cerda, P; Ferrer, M; Barreto, JEL; Limon, ML; Macias, I; Felices, P</t>
  </si>
  <si>
    <t>Prognostic effect of surgery of metastases in patients with advanced gastric cancer: Real-world data from the AGAMENON registry</t>
  </si>
  <si>
    <t>[Jimenez-Fonseca, P.] Hosp Univ Cent Asturias, Med Oncol, Oviedo, Spain; [Hernandez, R.] Hosp Univ Canarias, Med Oncol, Santa Cruz de La Palma, Spain; [Custodio, A.] Hosp Univ La Paz, Med Oncol, Madrid, Spain; [Ramchandani Vaswani, A.] Hosp Univ Insular Gran Canaria, Med Oncol, Las Palmas Gran Canaria, Spain; [Sanchez Canovas, M.] Hosp Univ Morales Meseguer, Med Oncol, Murcia, Spain; [Sanchez Bayona, R.] Clin Univ Navarra, Med Oncol, Pamplona, Spain; [Lopez Lopez, C.] Hosp Univ Marques de Valdecilla, Oncol, Santander, Spain; [Echavarria Diaz-Guardamino, I.] Hosp Gen Univ Gregorio Maranon, Med Oncol, Madrid, Spain; [Visa, L.] Univ Hosp del Mar, Med Oncol, Barcelona, Spain; [Buxo Orra, E.] Hosp Santa Creu &amp; Sant Pau, Med Oncol, Barcelona, Spain; [Arias, D.] Hosp Orense, Med Oncol, Orense, Spain; [Viudez, A.] Complejo Hosp Navarra, Med Oncol, Pamplona, Spain; [Martin Carnicero, A.] Hosp San Pedro, Med Oncol, Logrono, Spain; [Cerda, P.] Tecknon Barcelona, Med Oncol, Barcelona, Spain; [Ferrer, M.; Macias, I.] Hosp Sabadell Corp Parc Tauli, Med Oncol, Sabadell, Spain; [Lorenzo Barreto, J. E.] Hosp Univ Canarias, Med Oncol, San Cristobal De La Lagu, Spain; [Limon, M. L.] Hosp Univ Virgen del Rocio, Med Oncol, Seville, Spain; [Felices, P.] Hosp Miguel Servet, Med Oncol, Zaragoza, Spain</t>
  </si>
  <si>
    <t>Macias, I; Carmona-Bayonas, A; Ferrer, M; Hernandez, R; Custodio, A; Lacalle, A; Barreto, JEL; Diaz-Guardamino, IE; Visa, L; Orra, EB; Izquierdo, MM; Azkarate, A; Diaz, A; Viudez, A; Canovas, MS; Vaswani, AR; Longo, F; de Castro, EM; Plazas, JG; Fonseca, PJ</t>
  </si>
  <si>
    <t>Anthracycline-based triplets do not improve the efficacy of platinumfluoropyrimidine doublets in advanced gastric cancer: AGAMENON study data</t>
  </si>
  <si>
    <t>[Macias, I.] Hosp Sabadell Corporacis Parc Tauli, Med Oncol, Sabadell, Spain; [Carmona-Bayonas, A.; Sanchez Canovas, M.] Hosp Univ Moral Meseguer, Med Oncol, Murcia, Spain; [Ferrer, M.] Hosp Sabadell Corporacis Parc Tauli, Oncol, Sabadell, Spain; [Hernandez, R.] Hosp Univ Canarias, Med Oncol, Santa Cruz de La Palma, Spain; [Custodio, A.] Hosp Univ Paz, Med Oncol, Madrid, Spain; [Lacalle, A.; Viudez, A.] Complejo Hosp Navarra, Med Oncol, Pamplona, Spain; [Lorenzo Barreto, J. E.] Hosp Univ Canarias, Med Oncol, San Cristobal De La Lagu, Spain; [Echavarria Diaz-Guardamino, I.] Hosp Gen Univ Gregorio Maranon, Med Oncol, Madrid, Spain; [Visa, L.] Hosp Mar, Med Oncol, Barcelona, Spain; [Buxo Orra, E.] Hosp Clin Barcelona, Med Oncol, Barcelona, Spain; [Mangas Izquierdo, M.] Hosp Galdakao Usansolo, Med Oncol, Galdakao, Spain; [Azkarate, A.] Hosp Univ Son Espases, Med Oncol, Palma de Mallorca, Spain; [Diaz, A.] Hosp Univ 12 Octubre, Med Oncol, Madrid, Spain; [Ramchandani Vaswani, A.] Hosp Univ Insular Gran Canarias, Med Oncol, Las Palmas Gran Canaria, Spain; [Longo, F.] Hosp Univ Ramon y Cajal, Med Oncol, Madrid, Spain; [Martinez de Castro, E.] Hosp Univ Marques Valdecilla, Med Oncol, Santander, Spain; [Gallego Plazas, J.] Hosp Gen Univ Elche, Med Oncol, Elche, Spain; [Jimenez Fonseca, P.] Hosp Univ Cent Asturias, Med Oncol, Oviedo, Spain</t>
  </si>
  <si>
    <t>Garcia, S; Calderon, C; Jimenez-Fonseca, P; Anguera, G; Beato, C; Castelo, B; Izquierdo, MM; Garcia, T; Rogado, J; Sanchez, CJ</t>
  </si>
  <si>
    <t>Cognitive functions, adjustment to cancer and psychological symptom in patients with resected cancer receiving chemotherapy</t>
  </si>
  <si>
    <t>PSYCHO-ONCOLOGY</t>
  </si>
  <si>
    <t>[Garcia, Sara] Fundacio Privada Kalida, Hosp Santa Creu &amp; St Pau, Barcelona, Spain; [Calderon, Caterina] Univ Barcelona, Dept Personal Assessment &amp; Psychol Treatment, Fac Psychol, Barcelona, Spain; [Jimenez-Fonseca, Paula] Hosp Univ Cent Asturias, Oviedo, Asturias, Spain; [Anguera, Georgia] Hosp Santa Crue &amp; St Pau, Barcelona, Spain; [Beato, Carmen] Grp Hosp Quiron, Madrid, Spain; [Castelo, Beatriz] Hosp Univ La Paz, Madrid, Spain; [Mangas Izquierdo, Montserrato] Hosp Galdakao, Galdakao, Bizkaia, Spain; [Garcia, Teresa] Hosp Univ Morales Meseguer, Murcia, Spain; [Rogado, Jacobo] Hosp Univ La Princesa, Madrid, Spain; [Jara Sanchez, Carlos] Hosp Univ Fdn Alcorcon, Madrid, Spain</t>
  </si>
  <si>
    <t>1057-9249</t>
  </si>
  <si>
    <t>Garcia, S; Calderon, C; Carmona-Bayonas, A; Beato, C; Castelo, B; Izquierdo, MM; Garcia, T; Rogado, J; Sanchez, CJ; Jimenez-Fonseca, P</t>
  </si>
  <si>
    <t>Comparison between male vs female physician's communication style</t>
  </si>
  <si>
    <t>[Garcia, Sara; Calderon, Caterina] Univ Barcelona, Dept Personal Assessment &amp; Psychol Treatment, Fac Psychol, Barcelona, Spain; [Carmona-Bayonas, Alberto; Garcia, Teresa] Hosp Univ Morales Meseguer, Murcia, Spain; [Beato, Carmen] Grp Hosp Quiron, Madrid, Spain; [Castelo, Beatriz] Hosp Univ La Paz, Madrid, Spain; [Mangas Izquierdo, Montserrato] Hosp Galdakao, Bizkaia, Spain; [Rogado, Jacobo] Hosp Univ La Princesa, Madrid, Spain; [Jara Sanchez, Carlos] Hosp Univ Fdn Alcorcon, Alcorcon, Spain; [Jimenez-Fonseca, Paula] Hosp Univ Cent Asturias, Oviedo, Spain</t>
  </si>
  <si>
    <t>Manos, M; Giralt, J; Rueda, A; Cabrera, J; Martinez-Trufero, J; Marruecos, J; Lopez-Pousa, A; Rodrigo, JP; Castelo, B; Martinez-Galan, J; Arias, F; Chaves, M; Herranz, JJ; Arrazubi, V; Baste, N; Castro, A; Mesia, R</t>
  </si>
  <si>
    <t>Multidisciplinary management of head and neck cancer: First expert consensus using Delphi methodology from the Spanish Society for Head and Neck Cancer (part 1)</t>
  </si>
  <si>
    <t>ORAL ONCOLOGY</t>
  </si>
  <si>
    <t>[Manos, M.] Hosp Univ Bellvitge, Barcelona, Spain; [Giralt, J.; Baste, N.] Hosp Univ Vall Hebron, Barcelona, Spain; [Rueda, A.] Hosp Costa del Sol, Marbella, Spain; [Cabrera, J.] Hosp Infanta Cristina, Badajoz, Spain; [Martinez-Trufero, J.] Hosp Univ Miguel Servet, Zaragoza, Spain; [Marruecos, J.] ICO Girona, Girona, Spain; [Lopez-Pousa, A.] Hosp Santa Creu &amp; Sant Pau, Barcelona, Spain; [Rodrigo, J. P.] Hosp Univ Cent Asturias, Oviedo, Spain; [Castelo, B.; Castro, A.] Hosp Univ La Paz, Madrid, Spain; [Martinez-Galan, J.] Hosp Univ Virgen de las Nieves, Granada, Spain; [Arias, F.] Complejo Hosp Navarra, Pamplona, Spain; [Chaves, M.] Hosp Valme, Seville, Spain; [Herranz, J. J.] Complexo Hosp Univ A Coruna, La Coruna, Spain; [Arrazubi, V.] Hosp Univ Basurto, Bilbao, Spain; [Mesia, R.] ICO Hosp de Llobregat, Barcelona, Spain</t>
  </si>
  <si>
    <t>Mesia, R (reprint author), ICO Hosp de Llobregat, Barcelona, Spain.</t>
  </si>
  <si>
    <t>1368-8375</t>
  </si>
  <si>
    <t>Custodio, A; Carmona-Bayonas, A; Jimenez-Fonseca, P; Sanchez, ML; Viudez, A; Hernandez, R; Cano, JM; Echavarria, I; Pericay, C; Mangas, M; Visa, L; Buxo, E; Garcia, T; Palomo, AR; Mancenido, FA; Lacalle, A; Macias, I; Azkarate, A; Ramchandani, A; Montes, AF; Lopez, C; Longo, F; Bayona, RS; Limon, ML; Diaz-Serrano, A; Hurtado, A; Madero, R; Gomez, C; Gallego, J</t>
  </si>
  <si>
    <t>Nomogram-based prediction of survival in patients with advanced oesophagogastric adenocarcinoma receiving first-line chemotherapy: a multicenter prospective study in the era of trastuzumab</t>
  </si>
  <si>
    <t>[Custodio, A.] Hosp Univ La Paz, Med Oncol Dept, Paseo Castellana 261, Madrid 28046, Spain; [Carmona-Bayonas, A.; Garcia, T.] Hosp Univ Morales Meseguer, UMU, Hematol &amp; Med Oncol Dept, IMIB, Ave Marques de Los Velez S-N, Murcia 30008, Spain; [Jimenez-Fonseca, P.; Alvarez Mancenido, F.] Hosp Univ Cent Asturias, Med Oncol Dept, Ave Roma S-N, Oviedo 33011, Spain; [Sanchez, M. L.] MD Anderson Canc Ctr, Med Oncol Dept, Calle Arturo Soria 270, Madrid 28033, Spain; [Viudez, A.; Lacalle, A.] Complejo Hosp Navarra, Med Oncol Dept, Calle Irunlarrea 3, Pamplona 31008, Spain; [Hernandez, R.] Hosp Univ Canarias, Med Oncol Dept, Carretera Ofra S-N, San Cristobal La Laguna 38320, Santa Cruz De T, Spain; [Cano, J. M.] Hosp Gen Univ Ciudad Real, Med Oncol Dept, Calle Obispo Rafael Torija S-N, Ciudad Real 13005, Spain; [Echavarria, I.] Hosp Univ Gregorio Maranon, Med Oncol Dept, Calle Dr Esquerdo 46, Madrid 28007, Spain; [Pericay, C.; Macias, I.] Corp Sanitaria Parc Tauli, Med Oncol Dept, Parc Tauli 1, Barcelona 08208, Spain; [Mangas, M.] Hosp Galdakao Usansolo, Med Oncol Dept, Barrio Labeaga S-N, Usansolo 48960, Bizkaia, Spain; [Visa, L.] Hosp Univ Mar, Med Oncol Dept, Passeig Maritim 25-29, Barcelona 08003, Spain; [Buxo, E.] Hosp Univ Clin &amp; Prov Barcelona, Med Oncol Dept, Carrer Villarroel 170, Barcelona 08036, Spain; [Rodriguez Palomo, A.] Hosp Univ Cent Asturias, Pharm Dept, Ave Roma S-N, Oviedo 33011, Spain; [Azkarate, A.] Hosp Univ Son Espases, Med Oncol Dept, Carrer Valldemossa 79, Palma De Mallorca 07120, Islas Baleares, Spain; [Ramchandani, A.] Hosp Univ Insular Gran Canaria, Med Oncol Dept, Ave Maritima Sur S-N, Las Palmas Gran Canaria 35001, Spain; [Fernandez Montes, A.] Complejo Hosp Univ Ourense, Med Oncol Dept, Calle Ramon Puga Noguerol 54, Orense 32005, Spain; [Lopez, C.] Hosp Univ Marques de Valdecilla, Med Oncol Dept, Ave Valdecilla 25, Santander 39008, Spain; [Longo, F.] Hosp Univ Ramon &amp; Cajal, Med Oncol Dept, Ctra Colmenar Viejo,Km 9,100, Madrid 28034, Spain; [Sanchez Bayona, R.] Clin Univ Navarra, Med Oncol Dept, Ave Pi 12,36, Navarra 31008, Spain; [Limon, M. L.] Hosp Univ Virgen Rocio, Med Oncol Dept, Ave Manuel Siurot S-N, Seville 41013, Spain; [Diaz-Serrano, A.; Gomez, C.] Hosp Univ Doce Octubre, Med Oncol Dept, Ave Cordoba S-N, Madrid 28041, Spain; [Hurtado, A.] Hosp Univ Fdn Alcorco, Med Oncol Dept, Calle Budapest 1, Madrid 28922, Spain; [Madero, R.] Hosp Univ La Paz, Biostat Unit, Paseo Castellana 261, Madrid 28046, Spain; [Gallego, J.] Hosp Gen Univ Elche, Med Oncol Dept, Cami Almazara 11, Alicante 03203, Spain</t>
  </si>
  <si>
    <t>Custodio, A (reprint author), Hosp Univ La Paz, Med Oncol Dept, Paseo Castellana 261, Madrid 28046, Spain.</t>
  </si>
  <si>
    <t>Gallego, A; Martinez, B; Espinosa, E; Ghanem, I; Ruiz-Gimenez, L; Garcia, T; Gonzalez, T; Castelo, B; Zamora, P; Redondo, A; Feliu, J</t>
  </si>
  <si>
    <t>Long-term cancer survivors: Satisfaction with medical care and information received during the diagnosis and treatment of cancer</t>
  </si>
  <si>
    <t>Jimenez-Fonseca, P; Carmona-Bayonas, A; Lorenzo, MLS; Plazas, JG; Custodio, A; Hernandez, R; Garrido, M; Garcia, T; Echavarria, I; Cano, JM; Palomo, AR; Mangas, M; Declara, IM; Ramchandani, A; Visa, L; Viudez, A; Buxo, E; Diaz-Serrano, A; Lopez, C; Azkarate, A; Longo, F; Castanon, E; Bayona, RS; Pimentel, P; Limon, ML; Cerda, P; Llosa, RA; Serrano, R; Lobera, MPF; Alsina, M; Nuno, A; Gomez-Martin, C</t>
  </si>
  <si>
    <t>Prognostic significance of performing universal HER2 testing in cases of advanced gastric cancer</t>
  </si>
  <si>
    <t>[Jimenez-Fonseca, Paula; Sanchez Lorenzo, Maria Luisa] Hosp Univ Cent Asturias, Dept Med Oncol, Ave Roma S-N, Oviedo 33011, Spain; [Carmona-Bayonas, Alberto; Garcia, Teresa] Hosp Univ Morales Meseguer, Hematol &amp; Med Oncol Dept, UMU, IMIB, Murcia, Spain; [Gallego Plazas, Javier] Hosp Gen Univ Elche, Dept Med Oncol, Alicante, Spain; [Custodio, Ana] Hosp Univ La Paz, Dept Med Oncol, Madrid, Spain; [Hernandez, Raquel] Hosp Univ Canarias, Dept Med Oncol, Santa Cruz De Tenerife, Spain; [Garrido, Marcelo] Pontificia Univ Catolica Chile, Dept Med Oncol, Santiago, Chile; [Echavarria, Isabel] Hosp Univ Gregorio Maran, Dept Med Oncol, Madrid, Spain; [Maria Cano, Juana] Hosp Gen Ciudad Real, Dept Med Oncol, Ciudad Real, Spain; [Rodriguez Palomo, Alberto] Hosp Univ Cent Asturias, Dept Pharm, Oviedo, Spain; [Mangas, Monserrat] Hosp Galdakao Usansolo, Dept Med Oncol, Usansolo, Spain; [Macias Declara, Ismael] Hosp Univ Parc Tauli, Dept Med Oncol, Sabadell, Spain; [Ramchandani, Avinash] Hosp Univ Insular Gran Canaria, Dept Med Oncol, Las Palmas Gran Canaria, Spain; [Visa, Laura] Hosp Univ del Mar, Dept Med Oncol, Barcelona, Spain; [Viudez, Antonio] Complejo Hosp Navarra, Dept Med Oncol, Pamplona, Spain; [Buxo, Elvira] Hosp Clin Barcelona, Dept Med Oncol, Barcelona, Spain; [Diaz-Serrano, Asuncin; Gomez-Martin, Carlos] Hosp Univ Doce Octubre, Dept Med Oncol, Madrid, Spain; [Lopez, Carlos] Hosp Univ Marques de Valdecilla, Dept Med Oncol, Santander, Spain; [Azkarate, Aitor] Hosp Univ Son Espases, Dept Med Oncol, Mallorca, Spain; [Longo, Federico] Hosp Univ Ramon &amp; Cajal, Dept Med Oncol, Madrid, Spain; [Castanon, Eduardo; Sanchez Bayona, Rodrigo] Clin Univ Navarra, Dept Med Oncol, Pamplona, Spain; [Pimentel, Paola] Hosp Santa Lucia, Dept Med Oncol, Cartagena, Spain; [Luisa Limon, Maria] Hosp Univ Virgen del Rocio, Dept Med Oncol, Seville, Spain; [Cerda, Paula] Inst Oncol Teknon, Dept Med Oncol, Barcelona, Spain; [Alvarez Llosa, Renata] Complejo Hosp Orense, Dept Med Oncol, Orense, Spain; [Serrano, Raquel] Hosp Univ Reina Sofia Cordoba, Dept Med Oncol, Cordoba, Spain; [Felices Lobera, Maria Pilar] Hosp Univ Miguel Servet Zaragoza, Dept Med Oncol, Zaragoza, Spain; [Alsina, Maria] Hosp Univ Vall dHebron, Dept Med Oncol, Barcelona, Spain; [Alsina, Maria] VHIO Vall dHebron Inst Oncol, Barcelona, Spain; [Hurtado Nuno, Alicia] Hosp Univ Fdn Alcorcon, Dept Med Oncol, Madrid, Spain</t>
  </si>
  <si>
    <t>Jimenez-Fonseca, P (reprint author), Hosp Univ Cent Asturias, Dept Med Oncol, Ave Roma S-N, Oviedo 33011, Spain.</t>
  </si>
  <si>
    <t>Martinez-Marin, V; Redondo, A; Heredia, V; Guerra, L; Miguel-Martin, M; Crespo, R; Hardisson, D; Feliu, J; Mendiola, M</t>
  </si>
  <si>
    <t>Comparison of two-dimensional (2D)- and three-dimensional (3D)culture models as drug testing platforms in GIST: experience with axitinib in vitro</t>
  </si>
  <si>
    <t>[Martinez-Marin, V.; Redondo, A.; Feliu, J.] La Paz Univ Hosp, IdiPAZ, Med Oncol Translat Oncol Lab, Madrid, Spain; [Heredia, V.; Miguel-Martin, M.; Mendiola, M.] La Paz Univ Hosp, IdiPAZ, Mol Pathol &amp; Therapeut Targets Lab, Madrid, Spain; [Guerra, L.; Hardisson, D.] La Paz Univ Hosp, IdiPAZ, Pathol Dept, Mol Pathol &amp; Therapeut Targets Lab, Madrid, Spain; [Crespo, R.] La Paz Univ Hosp, IdiPAZ, Translat Oncol Lab, Madrid, Spain</t>
  </si>
  <si>
    <t>S155</t>
  </si>
  <si>
    <t>Pascual, T; Gamez-Pozo, A; Camara-Jurado, M; Manso, LM; Perez-Campos, A; Trilla, L; Fresno-Vara, JA; Ciruelos, EM</t>
  </si>
  <si>
    <t>Differential expression of microRNAs (miRNAs) in HER2 negative breast cancer (BC)</t>
  </si>
  <si>
    <t>Hosp La Princesa, Madrid, Spain; Hosp Univ Paz IdiPAZ, Inst Genet Med &amp; Mol INGEMM, Madrid, Spain; Hosp Severo Ochoa, Madrid, Spain; Hosp 12 Octubre, Madrid, Spain</t>
  </si>
  <si>
    <t>Mestres, JA; IMolins, AB; Martinez, LC; Lopez-Muniz, JIC; Gil, EC; Ferre, AD; Berron, SD; Perez, YF; Mata, JG; Palomo, AG; Gregori, JG; Pardo, PG; Manas, JJI; Hernandez, AL; de Duenas, EM; Janez, NM; Murillo, SM; Bofill, JS; Aunon, PZ; Sanchez-Rovira, P</t>
  </si>
  <si>
    <t>Defining the optimal sequence for the systemic treatment of metastatic breast cancer</t>
  </si>
  <si>
    <t>[Mestres, J. A.] Hosp Mar, Barcelona, Spain; [IMolins, A. B.] Hosp Santa Creu &amp; Sant Pau, Barcelona, Spain; [Martinez, L. C.] Complejo Hosp Univ A Coruna, A Corua, Spain; [Lopez-Muniz, J. I. C.] Hosp Virgen de la Salud, Toledo, OH, Spain; [Gil, E. C.] Hosp Univ 12 Octubre, Madrid, Spain; [de Juan Ferre, A.] Hosp Univ Marques de Valdecilla, Santander, Spain; [del Barco Berron, S.] Inst Catala Oncol, Girona, Spain; [Perez, Y. F.] Hosp Univ Cent Asturias, Oviedo, Spain; [Mata, J. G.] Hosp Santa Maria Nai Ourense, Orense, Spain; [Palomo, A. G.] Complejo Asistencial Leon, Leon, Spain; [Gregori, J. G.] Fdn Inst Valenciano Oncol, Valencia, Spain; [Pardo, P. G.] Hosp Univ Vall dHebron, Barcelona, Spain; [Manas, J. J. I.] Complejo Hosp Navarra, Pamplona, Spain; [Hernandez, A. L.] Hosp Clin Univ Valencia, Valencia, Spain; [de Duenas, E. M.] Consorcio Hosp &amp; Prov Castellon, Castelln, Spain; [Janez, N. M.] Hosp Univ Ramn &amp; Cajal, Madrid, Spain; [Murillo, S. M.] Hosp Arnau Vilanova, Lleida, Spain; [Bofill, J. S.] Hosp Univ Nuestra Senora de Valme, Seville, Spain; [Aunon, P. Z.] Hosp Univ La Paz, Madrid, Spain; [Sanchez-Rovira, P.] Complejo Hosp Jaen, Jaen, Spain</t>
  </si>
  <si>
    <t>Sanchez-Rovira, P (reprint author), Complejo Hosp Jaen, Jaen, Spain.</t>
  </si>
  <si>
    <t>Carmona-Bayonas, A; Jimenez-Fonseca, P; Castanon, E; Ramchandani-Vaswani, A; Sanchez-Bayona, R; Custodio, A; Calvo-Temprano, D; Virizuela, JA</t>
  </si>
  <si>
    <t>Chronic opioid therapy in long-term cancer survivors</t>
  </si>
  <si>
    <t>[Carmona-Bayonas, A.] Hosp Univ Morales Meseguer, Inst Murciano Invest Biosanitaria IMIB, Hematol &amp; Med Oncol Dept, Ave Marques de los Velez S-N, Murcia 30008, Spain; [Jimenez-Fonseca, P.] Hosp Univ Cent Asturias, Dept Med Oncol, Ave Roma S-N, Oviedo 33011, Principado De A, Spain; [Castanon, E.; Sanchez-Bayona, R.] Univ Navarra Clin, Dept Med Oncol, CIMA, Ave Pio 12,36, Pamplona, Spain; [Ramchandani-Vaswani, A.] Hosp Univ Insular Gran Canaria, Dept Med Oncol, Ave Maritima Sur S-N, Las Palmas Gran Canaria 35016, Spain; [Custodio, A.] Hosp Univ La Paz, Dept Med Oncol, Paseo Castellana 261, Madrid, Spain; [Calvo-Temprano, D.] Hosp Univ Cent Asturias, Dept Radiol, Ave Roma S-N, Oviedo 33011, Principado De A, Spain; [Virizuela, J. A.] Hosp Virgen de la Macarena, Dept Med Oncol, Avd Doctor Fedriani 3, Seville 41071, Spain</t>
  </si>
  <si>
    <t>Carmona-Bayonas, A (reprint author), Hosp Univ Morales Meseguer, Inst Murciano Invest Biosanitaria IMIB, Hematol &amp; Med Oncol Dept, Ave Marques de los Velez S-N, Murcia 30008, Spain.</t>
  </si>
  <si>
    <t>Orgaz, MS; Pessolani, TG; Kreilinger, JJP; Zamora, P; Alvarez, CM; Boto-de-los-Bueis, A</t>
  </si>
  <si>
    <t>Orbital and conjunctival metastasis from lobular breast carcinoma</t>
  </si>
  <si>
    <t>ORBIT-AN INTERNATIONAL JOURNAL ON ORBITAL DISORDERS AND FACIAL RECONSTRUCTIVE SURGERY</t>
  </si>
  <si>
    <t>[Sanchez Orgaz, Margarita] La Paz Univ Hosp, Oculoplast Dept, Paseo Castellana 261, Madrid 28046, Spain; [Gonzalez Pessolani, Tais; Pozo Kreilinger, Jose J.] La Paz Univ Hosp, Pathol Dept, Madrid, Spain; [Zamora, Pilar] La Paz Univ Hosp, Oncol Dept, Madrid, Spain; [Marti Alvarez, Covadonga] La Paz Univ Hosp, Gynecol Dept, Madrid, Spain; [Boto-de-los-Bueis, Ana] La Paz Univ Hosp, Cornea Dept, Madrid, Spain</t>
  </si>
  <si>
    <t>Orgaz, MS (reprint author), La Paz Univ Hosp, Oculoplast Dept, Paseo Castellana 261, Madrid 28046, Spain.</t>
  </si>
  <si>
    <t>0167-6830</t>
  </si>
  <si>
    <t>Solis-Hernandez, MP; Carmona-Bayonas, A; Calvo-Temprano, D; Nunez, B; Custodio, A; Alonso, T; Matos, I; Benavent, M; Lopez, C; Canovas, MS; Viudez, A; Garcia-Carbonero, R; Grande, E; Capdevila, J; Jimenez-Fonseca, P</t>
  </si>
  <si>
    <t>Radiological Changes in the Treatment of Pancreatic Neuroendocrine Tumors (PNET) with Sunitinib: RECIST vs CHOI Criteria. CRIPNET-GETNE Study</t>
  </si>
  <si>
    <t>[Solis-Hernandez, M. P.; Jimenez-Fonseca, P.] Hosp Univ Cent Asturias, Med Oncol Dept, Oviedo, Spain; [Carmona-Bayonas, A.; Sanchez Canovas, M.] Hosp Univ Morales Meseguer, Med Oncol Dept, Murcia, Spain; [Calvo-Temprano, D.] Hosp Univ Cent Asturias, Radiol Dept, Oviedo, Spain; [Nunez, B.] Hosp Univ Doce Octubre, Madrid, Spain; [Nunez, B.] Fdn Carolina, Fdn BBVA, Madrid, Spain; [Custodio, A.] Hosp Univ Paz, Med Oncol Dept, Madrid, Spain; [Alonso, T.; Grande, E.] Hosp Univ Ramon y Cajal, Med Oncol Dept, Madrid, Spain; [Matos, I; Capdevila, J.] Hosp Univ Val dHebron, Med Oncol Dept, Barcelona, Spain; [Benavent, M.] Hosp Univ Virgen del Rocio, Med Oncol Dept, Seville, Spain; [Lopez, C.] Hosp Univ Marques de Valdecilla, Santander, Spain; [Viudez, A.] Complejo Hosp Navarra, Med Oncol Dept, Pamplona, Spain; [Garcia-Carbonero, R.] Hosp Univ Doce Octubre, Med Oncol Dept, Madrid, Spain</t>
  </si>
  <si>
    <t>Solis-Hernandez, MP; Calvo-Temprano, D; Carmona-Bayonas, A; Garcia-Carbonero, R; Custodio, A; Alonso, T; Matos, I; Benavent, M; Lopez, C; Canovas, MS; Viudez, A; Capdevila, J; Grande, E; Alonso, V; Jimenez-Fonseca, P</t>
  </si>
  <si>
    <t>Clinical Features and Outcomes of Advanced PNETs Treated with Sunitinib: Data from CRIPNET-GETNE Study</t>
  </si>
  <si>
    <t>[Solis-Hernandez, M. P.; Jimenez-Fonseca, P.] Hosp Univ Cent Asturias, Med Oncol Dept, Oviedo, Spain; [Calvo-Temprano, D.] Hosp Univ Cent Asturias, Radiol Dept, Oviedo, Spain; [Carmona-Bayonas, A.; Sanchez Canovas, M.] Hosp Univ Morales Meseguer, Med Oncol Dept, Murcia, Spain; [Garcia-Carbonero, R.] Hosp Univ Doce Octubre, Med Oncol, Madrid, Spain; [Custodio, A.] Hosp Univ La Paz, Med Oncol, Madrid, Spain; [Alonso, T.; Grande, E.] Hosp Univ Ramon &amp; Cajal, Med Oncol, Madrid, Spain; [Matos, I; Capdevila, J.] Hosp Univ Vall dHebron, Med Oncol Dept, Barcelona, Spain; [Benavent, M.] Hosp Univ Virgen del Rocio, Med Oncol Dept, Seville, Spain; [Lopez, C.] Univ Marques de Valdecilla, Med Oncol Dept, Santander, Spain; [Viudez, A.] Complejo Hosp Navarra, Med Oncol Dept, Pamplona, Spain; [Alonso, V] Hosp Univ Miguel Servet, Med Oncol Dept, Zaragoza, Spain</t>
  </si>
  <si>
    <t>1097-6817</t>
  </si>
  <si>
    <t>Rodriguez-de la Rosa, L; Lassaletta, L; Calvino, M; Murillo-Cuesta, S; Varela-Nieto, I</t>
  </si>
  <si>
    <t>The Role of Insulin-Like Growth Factor 1 in the Progression of Age-Related Hearing Loss</t>
  </si>
  <si>
    <t>FRONTIERS IN AGING NEUROSCIENCE</t>
  </si>
  <si>
    <t>[Rodriguez-de la Rosa, Lourdes; Lassaletta, Luis; Murillo-Cuesta, Silvia; Varela-Nieto, Isabel] CSIC, UAM, Alberto Sols Biomed Res Inst, Madrid, Spain; [Rodriguez-de la Rosa, Lourdes; Lassaletta, Luis; Murillo-Cuesta, Silvia; Varela-Nieto, Isabel] Inst Salud Carlos III, Ctr Invest Biomed Red Enfermedades Raras, Madrid, Spain; [Rodriguez-de la Rosa, Lourdes; Lassaletta, Luis; Calvino, Miryam; Murillo-Cuesta, Silvia; Varela-Nieto, Isabel] Hosp La Paz, Inst Hlth Res IdiPAZ, Madrid, Spain; [Lassaletta, Luis; Calvino, Miryam] Hosp La Paz, Otorhinolaryngol Dept, Madrid, Spain</t>
  </si>
  <si>
    <t>Murillo-Cuesta, S (reprint author), CSIC, UAM, Alberto Sols Biomed Res Inst, Madrid, Spain.; Murillo-Cuesta, S (reprint author), Inst Salud Carlos III, Ctr Invest Biomed Red Enfermedades Raras, Madrid, Spain.; Murillo-Cuesta, S (reprint author), Hosp La Paz, Inst Hlth Res IdiPAZ, Madrid, Spain.</t>
  </si>
  <si>
    <t>1663-4365</t>
  </si>
  <si>
    <t>Ribera, A; Motas, S; Ramirez, L; Marco, S; Sanchez, V; Sanchez, X; Bertolin, J; Perez, JA; Leon, X; Nieto, IV; de la Villa, P; Haurigot, V; Bosch, F</t>
  </si>
  <si>
    <t>Correction of visual and auditory function by AAV9-mediated gene therapy in a mouse model of mucopolysaccharidosis type IIIB</t>
  </si>
  <si>
    <t>[Ribera, A.; Motas, S.; Marco, S.; Sanchez, V.; Sanchez, X.; Bertolin, J.; Perez, J. A.; Leon, X.; Haurigot, V.; Bosch, F.] Univ Autonoma Barcelona CBATEG, Barcelona, Spain; [Ramirez, L.; de la Villa, P.] Univ Alcala De Henares, Alcala De Henares, Spain; [Varela-Nieto, I.] Inst Biomed Res Alberto Sols, Barcelona, Spain</t>
  </si>
  <si>
    <t>A67</t>
  </si>
  <si>
    <t>Celaya, AM; Bermudez, JM; Varela-Nieto, I</t>
  </si>
  <si>
    <t>The role of dual phosphatase MKP1 in progressive hearing loss</t>
  </si>
  <si>
    <t>FEBS JOURNAL</t>
  </si>
  <si>
    <t>[Celaya, A. M.; Bermudez, J. M.; Varela-Nieto, I.] IIBM CSIC UAM, Madrid, Spain; [Celaya, A. M.; Bermudez, J. M.; Varela-Nieto, I.] CIBERER ISCiii, Madrid, Spain; [Varela-Nieto, I.] IdiPAZ ISCiii, Madrid, Spain</t>
  </si>
  <si>
    <t>1742-464X</t>
  </si>
  <si>
    <t>Santosa, KB; Fattah, A; Gavilan, J; Hadlock, TA; Snyder-Warwick, AK</t>
  </si>
  <si>
    <t>Photographic Standards for Patients With Facial Palsy and Recommendations by Members of the Sir Charles Bell Society</t>
  </si>
  <si>
    <t>JAMA FACIAL PLASTIC SURGERY</t>
  </si>
  <si>
    <t>[Santosa, Katherine B.] Washington Univ, Sch Med, Dept Surg, Div Plast &amp; Reconstruct Surg, St Louis, MO 63110 USA; [Fattah, Adel] Alder Hey Childrens Natl Hlth Serv Fdn Trust, Facial Nerve Programme, Reg Paediat Burns &amp; Plast Surg Serv, Liverpool, Merseyside, England; [Gavilan, Javier] La Paz Univ Hosp, Dept Otorhinolaryngol, Madrid, Spain; [Hadlock, Tessa A.] Harvard Med Sch, Dept Otol &amp; Laryngol, Facial Nerve Ctr, Div Facial &amp; Plast &amp; Reconstruct Surg, Boston, MA USA; [Hadlock, Tessa A.] Massachusetts Eye &amp; Ear, Boston, MA USA; [Snyder-Warwick, Alison K.] Washington Univ, Sch Med, Dept Surg, Facial Nerve Inst,Div Plast &amp; Reconstruct Surg, St Louis, MO 63110 USA</t>
  </si>
  <si>
    <t>Snyder-Warwick, AK (reprint author), Washington Univ, Facial Nerve Inst, Div Plast &amp; Reconstruct Surg, Dept Surg,Sch Med, 660 S Euclid Ave,Campus Box 8238, St Louis, MO 63110 USA.</t>
  </si>
  <si>
    <t>2168-6076</t>
  </si>
  <si>
    <t>Banks, CA; Jowett, N; Azizzadeh, B; Beurskens, C; Bhama, P; Borschel, G; Coombs, C; Coulson, S; Croxon, G; Diels, J; Fattah, A; Frey, M; Gavilan, J; Henstrom, D; Hohman, M; Kim, J; Marres, H; Redett, R; Snyder-Warwick, A; Hadlock, T</t>
  </si>
  <si>
    <t>Worldwide Testing of the eFACE Facial Nerve Clinician-Graded Scale</t>
  </si>
  <si>
    <t>PLASTIC AND RECONSTRUCTIVE SURGERY</t>
  </si>
  <si>
    <t>[Banks, Caroline A.] Harvard Med Sch, Massachusetts Eye &amp; Ear Infirm, Dept Otolaryngol Head &amp; Neck Surg, Div Facial Plast &amp; Reconstruct Surg, 243 Charles St, Boston, MA 02114 USA; Univ Calif Los Angeles, David Geffen Sch Med, Los Angeles, CA 90095 USA; Radboud Univ Nijmegen, Med Ctr, Dept Orthoped Phys Therapy, Nijmegen, Netherlands; Radboud Univ Nijmegen, Med Ctr, Dept Otolaryngol Head &amp; Neck Surg, Nijmegen, Netherlands; Alaska Native Tribal Hlth Consortium, Alaska Native Med Ctr, Dept Otolaryngol Head &amp; Neck Surg, Anchorage, AK USA; Hosp Sick Children, Div Plast &amp; Reconstruct Surg, Toronto, ON, Canada; Royal Childrens Hosp, Dept Plast &amp; Maxillofacial Surg, Parkville, Vic, Australia; Univ Sydney, Sydney, NSW 2006, Australia; Royal Prince Alfred Hosp, Camperdown, NSW, Australia; Royal Prince Alfred Hosp, Dept Otolaryngol, Camperdown, NSW, Australia; Univ Wisconsin Hosp &amp; Clin, Dept Orthoped &amp; Rehabil, Madison, WI 53792 USA; Facial Nerve Programme, Reg Paediat Burns &amp; Plast Surg, Liverpool, Merseyside, England; Med Univ Vienna, Div Plast &amp; Reconstruct Surg, Vienna, Austria; La Paz Univ Hosp, Idipaz Res Inst, Dept Otolaryngol Head &amp; Neck Surg, Madrid, Spain; Univ Iowa Hosp &amp; Clin, Div Plast Surg &amp; Cosmet Serv, Dept Otolaryngol Head &amp; Neck Surg, Iowa City, IA 52242 USA; Madigan Army Med Ctr, Tacoma, WA 98431 USA; Univ Michigan, Div Facial Plast &amp; Reconstruct Surg, Dept Otolaryngol Head &amp; Neck Surg, Ann Arbor, MI 48109 USA; Johns Hopkins Sch Med, Dept Plast &amp; Reconstruct Surg, Baltimore, MD USA; Washington Univ St Louis, Dept Surg, Div Plast &amp; Reconstruct Surg, St Louis, MO USA</t>
  </si>
  <si>
    <t>Banks, CA (reprint author), Harvard Med Sch, Massachusetts Eye &amp; Ear Infirm, Dept Otolaryngol Head &amp; Neck Surg, Div Facial Plast &amp; Reconstruct Surg, 243 Charles St, Boston, MA 02114 USA.</t>
  </si>
  <si>
    <t>0032-1052</t>
  </si>
  <si>
    <t>491E</t>
  </si>
  <si>
    <t>498E</t>
  </si>
  <si>
    <t>Pardo-Maza, A; Garcia-Lopez, I; Santiago-Perez, S; Gavilan, J</t>
  </si>
  <si>
    <t>Laryngeal Electromyography for Prognosis of Vocal Fold Paralysis</t>
  </si>
  <si>
    <t>JOURNAL OF VOICE</t>
  </si>
  <si>
    <t>[Pardo-Maza, Adriana; Garcia-Lopez, Isabel; Gavilan, Javier] La Paz Univ Hosp, Voice Pathol Unit, Dept Otolaryngol, IdiPaz Res Inst, Madrid, Spain; [Santiago-Perez, Susana] La Paz Univ Hosp, Voice Pathol Unit, Dept Neurophysiol, IdiPaz Res Inst, Madrid, Spain</t>
  </si>
  <si>
    <t>0892-1997</t>
  </si>
  <si>
    <t>The expression of oxidative stress response genes is modulated by a combination of resveratrol and N-acetylcysteine to ameliorate ototoxicity in the rat cochlea.</t>
  </si>
  <si>
    <t>Garcia-Alcantara, Fernando; Murillo-Cuesta, Silvia; Pulido, Sara; Bermudez-Munoz, Jose M; Martinez-Vega, Raquel; Milo, Marta; Varela-Nieto, Isabel; Rivera, Teresa</t>
  </si>
  <si>
    <t>Hearing research</t>
  </si>
  <si>
    <t>2017 Dec 14 (Epub 2017 Dec 14)</t>
  </si>
  <si>
    <t>Principe de Asturias University Hospital, Universidad de Alcala, Carretera Alcala-Meco s/n, 28805, Alcala de Henares, Madrid, Spain; Institute of Biomedical Research "Alberto Sols" (IIBM), Spanish National Research Council-Autonomous University of Madrid (CSIC-UAM), Arturo Duperier 4, 28029, Madrid, Spain; Centre for Biomedical Network Research in Rare Diseases (CIBERER), Institute of Health Carlos III (ISCIII), Monforte de Lemos, 3-5, 28029, Madrid, Spain. Electronic address: fgalcantara@hotmail.com.</t>
  </si>
  <si>
    <t>1878-5891</t>
  </si>
  <si>
    <t>Usefulness of Electrical Auditory Brainstem Responses to Assess the Functionality of the Cochlear Nerve Using an Intracochlear Test Electrode.</t>
  </si>
  <si>
    <t>Lassaletta, Luis; Polak, Marek; Huesers, Jan; Diaz-Gomez, Miguel; Calvino, Miryam; Varela-Nieto, Isabel; Gavilan, Javier</t>
  </si>
  <si>
    <t>Otology &amp; neurotology : official publication of the American Otological Society, American Neurotology Society [and] European Academy of Otology and Neurotology</t>
  </si>
  <si>
    <t>*Department of Otolaryngology, "La Paz" University Hospital Centro de Investigacion Biomedica en Red de Enfermedades Raras (CIBERER-U761) Instituto de Investigacion Hospital Universitario La Paz (IdiPAZ), Madrid, Spain Med-El Corporation, Insbruck, Austria ||Instituto de Investigaciones Biomedicas "Alberto Sols" CSIC-UAM, Madrid, Spain.</t>
  </si>
  <si>
    <t>1537-4505</t>
  </si>
  <si>
    <t>Autophagy in the Vertebrate Inner Ear.</t>
  </si>
  <si>
    <t>Magarinos, Marta; Pulido, Sara; Aburto, Maria R; de Iriarte Rodriguez, Rocio; Varela-Nieto, Isabel</t>
  </si>
  <si>
    <t>Frontiers in cell and developmental biology</t>
  </si>
  <si>
    <t>Department of Endocrine and Nervous Systems Pathophysiology, Instituto de Investigaciones Biomedicas "Alberto Sols," CSIC-UAMMadrid, Spain.</t>
  </si>
  <si>
    <t>2296-634X</t>
  </si>
  <si>
    <t>e420</t>
  </si>
  <si>
    <t>e413</t>
  </si>
  <si>
    <t>Bonilla, SH; Popescu, O; Ruz-Caracuel, I; Navarro, ID; Yebenes, L; Berjon, A; Sanchez-Mendez, J; Hardisson, D</t>
  </si>
  <si>
    <t>Breast cancer in patients aged 90 years and older: Pathological characteristics and molecular subtypes in a series of 40 cases</t>
  </si>
  <si>
    <t>[Hernandez Bonilla, S.; Popescu, O.; Ruz-Caracuel, I.; de la Pena Navarro, I.; Yebenes, L.; Berjon, A.; Sanchez-Mendez, J.; Hardisson, D.] Hosp La Paz, Anat Patol, Madrid, Spain</t>
  </si>
  <si>
    <t>S68</t>
  </si>
  <si>
    <t>S69</t>
  </si>
  <si>
    <t>Popescu, B; Bonilla, SH; Torres, DS; Berjon, A; Yebenes, L; Navarro, ID; Ruz-Caracuel, I; Sanchez-Mendez, JI; Hardisson, D</t>
  </si>
  <si>
    <t>Breast cancer in women aged 25 years and younger: Pathological characteristics and molecular subtypes in a series of 11 cases</t>
  </si>
  <si>
    <t>[Popescu, B.] Hosp Univ La Paz, Dept Pathol, Madrid, Spain</t>
  </si>
  <si>
    <t>S52</t>
  </si>
  <si>
    <t>Lopez-Ruiz, ME; Yebenes, L; Berjon, A; Hardisson, D</t>
  </si>
  <si>
    <t>Primary Leiomyosarcoma of the Ovarian Vein: Case Report and Literature Review</t>
  </si>
  <si>
    <t>INTERNATIONAL JOURNAL OF SURGICAL PATHOLOGY</t>
  </si>
  <si>
    <t>[Elena Lopez-Ruiz, Maria; Yebenes, Laura; Berjon, Alberto; Hardisson, David] Hosp Univ La Paz, IdiPAZ, Madrid, Spain; [Hardisson, David] Univ Autonoma Madrid, Madrid, Spain</t>
  </si>
  <si>
    <t>Hardisson, D (reprint author), Hosp Univ La Paz, Dept Pathol, IdiPAZ, Paseo Castellana 261, Madrid 28046, Spain.</t>
  </si>
  <si>
    <t>1066-8969</t>
  </si>
  <si>
    <t>Garrido, M; Guerra, L; Simon, M; Azkargorta, M; Nonell, L; Lopez-Santamaria, M; Mateos, ME; Belendez, C; Plaza, D; Hernandez, F; Mendiola, M; Ojanguren, I; Childs, M; Czauderna, P; Maibach, R; Morland, B; Buendia, MA; Elortza, F; Planas, R; Sarrias, MR; Sala, M; Armengol, C</t>
  </si>
  <si>
    <t>Definition of a 3-Protein Signature to Stratify Hepatoblastoma Patients According to Their Prognosis</t>
  </si>
  <si>
    <t>MODERN PATHOLOGY</t>
  </si>
  <si>
    <t>Hosp Valle De Hebron, Barcelona, Spain; Hosp La Paz, Madrid, Spain; HealthSci Res Inst Germans Trias &amp; Pujol, Badalona, Spain; CIBEREHD, Barcelona, Spain; CIC BioGUNE ProteoRed ISCIII, Derio, Spain; IMIM, Barcelona, Spain; Hosp Reina Sofia, Cordoba, Spain; Hosp Gregorio Maranon, Madrid, Spain; Hosp Badalona Germans Trias &amp; Pujol, Badalona, Spain; Nottingham Clin Trials Unit, Nottingham, England; Med Univ Gdansk, Gdansk, Poland; IBCSG, Bern, Switzerland; Birmingham Childrens Hosp, Birmingham, W Midlands, England; Ctr Hepatobiliaire Paul Brousse, Villejuif, France; IGTP, Badalona, Spain</t>
  </si>
  <si>
    <t>0893-3952</t>
  </si>
  <si>
    <t>466A</t>
  </si>
  <si>
    <t>LABORATORY INVESTIGATION</t>
  </si>
  <si>
    <t>Hosp Valle De Hebron, Barcelona, Spain; Hosp La Paz, Madrid, Spain; HealthSci Res Inst Germans Trias &amp; Pujol, Badalona, Spain; CIBEREHD, Barcelona, Spain; CIC bioGUNE ProteoRed ISCIII, Derio, Spain; IMIM, Barcelona, Spain; Hosp Reina Sofia, Cordoba, Spain; Hosp Gregorio Maranon, Madrid, Spain; Hosp Badalona Germans Trias &amp; Pujol, Badalona, Spain; Nottingham Clin Trials Unit, Nottingham, England; Med Univ Gdansk, Gdansk, Poland; IBCSG, Bern, Switzerland; Birmingham Childrens Hosp, Birmingham, W Midlands, England; Ctr Hepatobiliaire Paul Brousse, Villejuif, France; IGTP, Badalona, Spain</t>
  </si>
  <si>
    <t>0023-6837</t>
  </si>
  <si>
    <t>INTERNATIONAL JOURNAL OF CANCER</t>
  </si>
  <si>
    <t>0020-7136</t>
  </si>
  <si>
    <t>Salvador, F; Martin, A; Lopez-Menendez, C; Moreno-Bueno, G; Santos, V; Vazquez-Naharro, A; Santamaria, PG; Morales, S; Dubus, PR; Muinelo-Romay, L; Lopez-Lopez, R; Tung, JC; Weaver, VM; Portillo, F; Cano, A</t>
  </si>
  <si>
    <t>Lysyl Oxidase-like Protein LOXL2 Promotes Lung Metastasis of Breast Cancer</t>
  </si>
  <si>
    <t>[Salvador, Fernando; Martin, Alberto; Lopez-Menendez, Celia; Moreno-Bueno, Gema; Santos, Vanesa; Vazquez-Naharro, Alberto; Santamaria, Patricia G.; Morales, Saleta; Portillo, Francisco; Cano, Amparo] Univ Autonoma Madrid, Inst Invest Biomed Alberto Sols, CSIC UAM, Dept Bioquim,IdiPAZ, Madrid, Spain; [Martin, Alberto; Moreno-Bueno, Gema; Santos, Vanesa; Muinelo-Romay, Laura; Lopez-Lopez, Rafael; Portillo, Francisco; Cano, Amparo] Inst Salud Carlos III, CIBERONC, Madrid, Spain; [Moreno-Bueno, Gema] Fdn MD Anderson Int Madrid, Madrid, Spain; [Dubus, Pierre R.] Univ Bordeaux, INSERM, UMR1053, Bordeaux, France; [Dubus, Pierre R.] CHU Bordeaux, Talence, France; [Muinelo-Romay, Laura; Lopez-Lopez, Rafael] Hlth Res Inst Santiago IDIS, Translat Med Oncol, SERGAS, Santiago De Compostela, Spain; [Tung, Jason C.; Weaver, Valerie M.] Univ Calif San Francisco, Dept Surg, Ctr Bioengn &amp; Tissue Regenerat, San Francisco, CA USA; [Salvador, Fernando] IRB Barcelona, Oncol Program, C Baldiri Reixac 10, Barcelona 08028, Spain; [Martin, Alberto] Inst Salud Carlos III, IIER, Carretera Majadahonda Pozuelo Km,2 Majadahonda, Madrid, Spain</t>
  </si>
  <si>
    <t>Martin, A (reprint author), Univ Autonoma Madrid, Dept Bioquim, C Arzobispo Morcillo,4, Madrid 28029, Spain.</t>
  </si>
  <si>
    <t>Rodriguez-Ubreva, J; Catala-Moll, F; Obermajer, N; Alvarez-Errico, D; Ramirez, RN; Company, C; Vento-Tormo, R; Moreno-Bueno, G; Edwards, RP; Mortazavi, A; Kalinski, P; Ballestar, E</t>
  </si>
  <si>
    <t>Prostaglandin E2 Leads to the Acquisition of DNMT3A-Dependent Tolerogenic Functions in Human Myeloid-Derived Suppressor Cells</t>
  </si>
  <si>
    <t>[Rodriguez-Ubreva, Javier; Catala-Moll, Francesc; Alvarez-Errico, Damiana; Company, Carlos; Vento-Tormo, Roser; Ballestar, Esteban] Bellvitge Biomed Res Inst IDIBELL, Chromatin &amp; Dis Grp, Canc Epigenet &amp; Biol Programme PEBC, Barcelona 08908, Spain; [Obermajer, Natasa; Kalinski, Pawel] Univ Pittsburgh, Dept Surg, 497 Scaife Hall, Pittsburgh, PA 15213 USA; [Obermajer, Natasa; Kalinski, Pawel] Univ Pittsburgh, Dept Immunol, Pittsburgh, PA 15213 USA; [Ramirez, Ricardo N.; Mortazavi, Ali] Univ Calif Irvine, Dept Dev &amp; Cell Biol, Irvine, CA 92697 USA; [Moreno-Bueno, Gema] Univ Autonoma Madrid, CSIC, Inst Invest Biomed Alberto Sols, Dept Bioquim,IdiPAZ,CIBERONC, Madrid 28029, Spain; [Moreno-Bueno, Gema] Fdn MD Anderson Int, Madrid 28033, Spain; [Edwards, Robert P.] Univ Pittsburgh, Hillman Canc Ctr, Magee Womens Res Inst, Canc Ctr Excellence Peritoneal,Ovarian Canc Speci, Pittsburgh, PA 15213 USA; [Edwards, Robert P.] Univ Pittsburgh, Canc Inst, Hillman Canc Ctr, Pittsburgh, PA 15213 USA; [Kalinski, Pawel] Roswell Pk Canc Inst, Dept Med, Buffalo, NY 14263 USA; [Kalinski, Pawel] Roswell Pk Canc Inst, Ctr Immunotherapy, Buffalo, NY 14263 USA</t>
  </si>
  <si>
    <t>Rodriguez-Ubreva, J; Ballestar, E (reprint author), Bellvitge Biomed Res Inst IDIBELL, Chromatin &amp; Dis Grp, Canc Epigenet &amp; Biol Programme PEBC, Barcelona 08908, Spain.</t>
  </si>
  <si>
    <t>Santos, CP; Lapi, E; Alvaro, L; Barbachano, A; Barral, A; Munoz, A; Real, FX</t>
  </si>
  <si>
    <t>CD49f labels an organoid-forming mouse urothelial cell population with stem cell features</t>
  </si>
  <si>
    <t>[Santos, Catarina P.; Lapi, Eleonora; Alvaro, Laura; Barbachano, Antonio; Barral, Asuncion; Munoz, Alberto; Real, Francisco X.] Spanish Natl Canc Res Ctr CNIO, Madrid, Spain</t>
  </si>
  <si>
    <t>Chacon-Solano, E; Leon, C; Diaz, F; Carretero, M; Quero, F; Llames, S; Quintanilla, M; Escamez, M; Larcher, F; del Rio, M</t>
  </si>
  <si>
    <t>Comparative transcriptomic analysis of fibroblasts from two sisters with discordant severe generalized recessive dystrophic epidermolysis bullosa phenotype reveals new molecular markers associated with disease severity</t>
  </si>
  <si>
    <t>[Chacon-Solano, E.; Leon, C.; Diaz, F.; Escamez, M.; Larcher, F.; del Rio, M.] Univ Carlos III Madrid UC3M, Bioengn Dept, Madrid, Spain; [Chacon-Solano, E.; Leon, C.; Diaz, F.; Carretero, M.; Llames, S.; Escamez, M.; Larcher, F.; del Rio, M.] Fdn Jimenez Diaz IISFJD, Inst Invest Sanitaria, Madrid, Spain; [Carretero, M.; Llames, S.; Escamez, M.; Larcher, F.; del Rio, M.] CIEMAT Ctr Invest Biomed Red Enfermedades Raras C, Madrid, Spain; [Quintanilla, M.] Univ Autonoma Madrid, CSIC, Inst Invest Biomed Alberto Sols, Madrid, Spain; [Quero, F.] Univ Complutense Madrid, Madrid, Spain; [Llames, S.] CCST, Tissue Engn Unit, Oviedo, Spain</t>
  </si>
  <si>
    <t>S212</t>
  </si>
  <si>
    <t>Barbachano, A; Fernandez-Barral, A; Ferrer-Mayorga, G; Costales-Carrera, A; Larriba, MJ; Munoz, A</t>
  </si>
  <si>
    <t>The endocrine vitamin D system in the gut</t>
  </si>
  <si>
    <t>MOLECULAR AND CELLULAR ENDOCRINOLOGY</t>
  </si>
  <si>
    <t>[Barbachano, Antonio; Fernandez-Barral, Asuncion; Ferrer-Mayorga, Gemma; Costales-Carrera, Alba; Jesus Larriba, Maria; Munoz, Alberto] Univ Autonoma Madrid, Consejo Super Invest Cientif, Inst Invest Biomed Alberto Sols, E-28029 Madrid, Spain</t>
  </si>
  <si>
    <t>Munoz, A (reprint author), Inst Invest Biomed Alberto Sols, Arturo Duperier 4, E-28029 Madrid, Spain.</t>
  </si>
  <si>
    <t>0303-7207</t>
  </si>
  <si>
    <t>C</t>
  </si>
  <si>
    <t>da Silva, IL; Veloso, ES; Goncalves, INN; Braga, AD; Lopes, MTP; Cassali, GD; Quintanilla, M; Simoes, RT; Ferreira, E</t>
  </si>
  <si>
    <t>Qa-2 expression levels is related with tumor-infiltrating lymphocytes profile during solid Ehrlich tumor development</t>
  </si>
  <si>
    <t>BIOMEDICINE &amp; PHARMACOTHERAPY</t>
  </si>
  <si>
    <t>[da Silva, Istefani Luciene; Veloso, Emerson Soares; Nascimento Goncalves, Ivy Nayra; Cassali, Geovanni Dantas; Ferreira, Enio] Univ Fed Minas Gerais, Inst Biol Sci, Dept Gen Pathol, Lab Comparat Pathol, BR-31270901 Belo Horizonte, MG, Brazil; [Braga, Ariadne Duarte; Paz Lopes, Miriam Teresa] Univ Fed Minas Gerais, Inst Biol Sci, Lab Antitumor Subst, Dept Pharmacol, BR-31270901 Belo Horizonte, MG, Brazil; [Quintanilla, Miguel] Univ Autonoma Madrid, CSIC, Inst Invest Biomed Alberto Sols, Dept Canc Biol, Madrid 28029, Spain; [Simoes, Renata Toscano] Inst Educ &amp; Res Santa Casa Belo Horizonte, BR-30150240 Belo Horizonte, MG, Brazil</t>
  </si>
  <si>
    <t>Ferreira, E (reprint author), Univ Fed Minas Gerais, Inst Biol Sci, Dept Gen Pathol, Lab Comparat Pathol, BR-31270901 Belo Horizonte, MG, Brazil.</t>
  </si>
  <si>
    <t>0753-3322</t>
  </si>
  <si>
    <t>Ferrer-Mayorga, G; Gomez-Lopez, G; Barbachano, A; Fernandez-Barral, A; Pena, C; Pisano, DG; Cantero, R; Rojo, F; Munoz, A; Larriba, MJ</t>
  </si>
  <si>
    <t>Vitamin D receptor expression and associated gene signature in tumour stromal fibroblasts predict clinical outcome in colorectal cancer</t>
  </si>
  <si>
    <t>GUT</t>
  </si>
  <si>
    <t>[Ferrer-Mayorga, Gemma; Barbachano, Antonio; Fernandez-Barral, Asuncion; Munoz, Alberto; Larriba, Maria Jesus] Univ Autonoma Madrid, Inst Invest Biomed Alberto Sols, Dept Canc Biol, CSIC,IdiPAZ, Madrid, Spain; [Gomez-Lopez, Gonzalo; Pisano, David G.] Spanish Natl Canc Res Ctr, Bioinformat Unit, Struct Biol &amp; Biocomp Programme, Madrid, Spain; [Pena, Cristina] Hosp Univ Puerta de Hierro Majadahonda, Dept Med Oncol, Majadahonda, Spain; [Cantero, Ramon] La Paz Univ Hosp, Dept Surg, Colorectal Unit, IdiPAZ, Madrid, Spain; [Rojo, Federico] Inst Invest Sanitaria Fdn Jimenez Diaz, Dept Pathol, Madrid, Spain</t>
  </si>
  <si>
    <t>Munoz, A; Larriba, MJ (reprint author), Inst Invest Biomed Alberto Sols, Arturo Duperier 4, Madrid 28029, Spain.</t>
  </si>
  <si>
    <t>0017-5749</t>
  </si>
  <si>
    <t>da Silva, IL; Montero-Montero, L; Martin-Villar, E; Martin-Perez, J; Sainz, B; Renart, J; Simoes, RT; Veloso, ES; Teixeira, CS; de Oliveira, MC; Ferreira, E; Quintanilla, M</t>
  </si>
  <si>
    <t>Reduced expression of the murine HLA-G homolog Qa-2 is associated with malignancy, epithelial-mesenchymal transition and stemness in breast cancer cells</t>
  </si>
  <si>
    <t>[da Silva, Istefani L.; Veloso, Emerson Soares; Ferreira, Enio] Univ Fed Minas Gerais, Dept Gen Pathol, Lab Compared Pathol, Biol Sci Inst, BR-31270901 Belo Horizonte, MG, Brazil; [da Silva, Istefani L.] Minist Educ Brazil, CAPES Fdn, BR-70040020 Brasilia, DF, Brazil; [da Silva, Istefani L.; Montero-Montero, Lucia; Martin-Villar, Ester; Martin-Perez, Jorge; Sainz, Bruno; Renart, Jaime; Quintanilla, Miguel] UAM, Inst Invest Biomed Alberto Sols, CSIC, Madrid 28029, Spain; [Martin-Villar, Ester] Univ Francisco Vitoria, Dept Biotecnol, Fac Ciencias Biosanitarias, Madrid 28223, Spain; [Sainz, Bruno] IRYCIS, Enfermedades Cron &amp; Canc Area, Madrid, Spain; [Simoes, Renata Toscano] Inst Educ &amp; Res Santa Casa Belo Horizonte, BR-30150240 Belo Horizonte, MG, Brazil; [Teixeira, Claudia Salviano; de Oliveira, Monica C.] Univ Fed Minas Gerais, Lab Pharmacotecn &amp; Pharmaceut Technol, Pharm Fac, BR-31270901 Belo Horizonte, MG, Brazil</t>
  </si>
  <si>
    <t>Quintanilla, M (reprint author), UAM, Inst Invest Biomed Alberto Sols, CSIC, Madrid 28029, Spain.</t>
  </si>
  <si>
    <t>Santamaria, PG; Moreno-Bueno, G; Portillo, F; Cano, A</t>
  </si>
  <si>
    <t>EMT: Present and future in clinical oncology</t>
  </si>
  <si>
    <t>[Santamaria, Patricia G.; Moreno-Bueno, Gema; Portillo, Francisco; Cano, Amparo] Univ Autonoma Madrid, IdiPAZ, CIBERONC, Inst Invest Biomed Alberto Sols CSIC UAM,Dept Bio, Madrid, Spain; [Moreno-Bueno, Gema] Fdn MD Anderson Int, Madrid, Spain</t>
  </si>
  <si>
    <t>Cano, A (reprint author), Univ Autonoma Madrid, Dept Bioquim, Inst Invest Biomed Alberto Sols CSIC UAM, Arzobispo Morcillo 4, E-28049 Madrid, Spain.</t>
  </si>
  <si>
    <t>Mateo, F; Arenas, EJ; Aguilar, H; Serra-Musach, J; de Garibay, GR; Boni, J; Maicas, M; Du, S; Iorio, F; Herranz-Ors, C; Islam, A; Prado, X; Llorente, A; Petit, A; Vidal, A; Catala, I; Soler, T; Venturas, G; Rojo-Sebastian, A; Serra, H; Cuadras, D; Blanco, I; Lozano, J; Canals, F; Sieuwerts, AM; de Weerd, V; Look, MP; Puertas, S; Garcia, N; Perkins, AS; Bonifaci, N; Skowron, M; Gomez-Baldo, L; Hernandez, V; Martinez-Aranda, A; Martinez-Iniesta, M; Serrat, X; Ceron, J; Brunet, J; Barretina, MP; Gil, M; Falo, C; Fernandez, A; Morilla, I; Pernas, S; Pla, MJ; Andreu, X; Segui, MA; Ballester, R; Castella, E; Nellist, M; Morales, S; Valls, J; Velasco, A; Matias-Guiu, X; Figueras, A; Sanchez-Mut, JV; Sanchez-Cespedes, M; Cordero, A; Gomez-Miragaya, J; Palomero, L; Gomez, A; Gajewski, TF; Cohen, EEW; Jesiotr, M; Bodnar, L; Quintela-Fandino, M; Lopez-Bigas, N; Valdes-Mas, R; Puente, XS; Vinals, F; Casanovas, O; Graupera, M; Hernandez-Losa, J; Cajal, SRY; Garcia-Alonso, L; Saez-Rodriguez, J; Esteller, M; Sierra, A; Martin-Martin, N; Matheu, A; Carracedo, A; Gonzalez-Suarez, E; Nanjundan, M; Cortes, J; Lazaro, C; Odero, MD; Martens, JWM; Moreno-Bueno, G; Barcellos-Hoff, MH; Villanueva, A; Gomis, RR; Pujana, MA</t>
  </si>
  <si>
    <t>Stem cell-like transcriptional reprogramming mediates metastatic resistance to mTOR inhibition</t>
  </si>
  <si>
    <t>[Mateo, F.; Aguilar, H.; Serra-Musach, J.; de Garibay, G. Ruiz; Boni, J.; Herranz-Ors, C.; Prado, X.; Llorente, A.; Garcia, N.; Bonifaci, N.; Skowron, M.; Gomez-Baldo, L.; Palomero, L.; Pujana, M. A.] Bellvitge Inst Biomed Res IDIBELL, Catalan Inst Oncol ICO, Breast Canc &amp; Syst Biol Lab, Program Canc Therapeut Resistance ProCURE, Barcelona, Spain; [Arenas, E. J.; Gomis, R. R.] Barcelona Inst Sci &amp; Technol, Inst Res Biomed IRB Barcelona, Oncol Program, Baldiri Reixac 10, Barcelona 08028, Spain; [Maicas, M.; Odero, M. D.] Univ Navarra, Ctr Appl Med Res CIMA, Pamplona, Spain; [Maicas, M.; Odero, M. D.] Univ Navarra, Dept Biochem &amp; Genet, Pamplona, Spain; [Du, S.; Barcellos-Hoff, M. H.] NYU, Sch Med, Dept Radiat Oncol, New York, NY 10003 USA; [Iorio, F.; Garcia-Alonso, L.; Saez-Rodriguez, J.] European Bioinformat Inst, European Mol Biol Lab, Wellcome Trust Genome Campus, Cambridge, England; [Iorio, F.] Wellcome Trust Sanger Inst, Canc Genome Project, Hinxton, England; [Islam, A.] Univ Dhaka, Dept Genet Engn &amp; Biotechnol, Dhaka, Bangladesh; [Petit, A.; Vidal, A.; Catala, I.; Soler, T.; Venturas, G.] Univ Hosp Bellvitge, IDIBELL, Dept Pathol, Barcelona, Spain; [Rojo-Sebastian, A.] MD Anderson Canc Ctr, Dept Pathol, Madrid, Spain; [Serra, H.; Figueras, A.; Vinals, F.] ICO, Angiogenesis Res Grp, ProCURE, IDIBELL, Barcelona, Spain; [Cuadras, D.] IDIBELL, Stat Unit, Barcelona, Spain; [Blanco, I.; Lazaro, C.] IDIBELL, ICO, Hereditary Canc Programme, Barcelona, Spain; [Lozano, J.] Univ Malaga, Dept Mol Biol &amp; Biochem, Malaga, Spain; [Lozano, J.] Univ Hosp Virgen de la Victoria, Mediterranean Inst Adv Biotechnol &amp; Hlth Res IBIM, Mol Oncol Lab, Malaga, Spain; [Canals, F.] Vall Hebron Univ, Vall Hebron Inst Oncol, ProteoRed Inst Salud Carlos 3, Prote Lab, Barcelona, Spain; [Sieuwerts, A. M.; de Weerd, V.; Look, M. P.; Martens, J. W. M.] Erasmus Univ, Med Ctr, Daniel den Hoed Canc Ctr, Canc Genom Ctr,Dept Med Oncol, Rotterdam, Netherlands; [Puertas, S.; Martinez-Iniesta, M.; Villanueva, A.] IDIBELL, ICO, Chemoresistance &amp; Predict Factors Lab, ProCURE, Barcelona, Spain; [Perkins, A. S.] Univ Rochester, Med Ctr, Sch Med &amp; Dent, Rochester, NY USA; [Hernandez, V.; Martinez-Aranda, A.] IDIBELL, Biol Clues Invas &amp; Metastat Phenotype Lab, Barcelona, Spain; [Serrat, X.; Ceron, J.] IDIBELL, Canc &amp; Human Mol Genet, Barcelona, Spain; [Brunet, J.] Girona Biomed Res Inst IDIBGI, ICO, Hereditary Canc Programme, Girona, Spain; [Barretina, M. P.] IDIBGI, ICO, Dept Med Oncol, Girona, Spain; [Gil, M.; Falo, C.; Fernandez, A.; Morilla, I.; Pernas, S.] IDIBELL, ICO, Dept Med Oncol, Barcelona, Spain; [Pla, M. J.] Univ Hosp Bellvitge, IDIBELL, Dept Gynecol, Barcelona, Spain; [Andreu, X.] Parc Tauli Hosp Consortium, Dept Pathol, Barcelona, Spain; [Segui, M. A.] Parc Tauli Hosp Consortium, Med Oncol Serv, Barcelona, Spain; [Ballester, R.] Univ Hosp Germans Trias &amp; Pujol, Germans Trias &amp; Pujol Res Inst IGTP, ICO, Dept Radiat Oncol, Barcelona, Spain; [Castella, E.] Univ Hosp Germans Trias &amp; Pujol, IGTP, ICO, Dept Pathol, Barcelona, Spain; [Nellist, M.] Erasmus MC, Dept Clin Genet, Rotterdam, Netherlands; [Valls, J.; Velasco, A.; Matias-Guiu, X.] Univ Lleida, Hosp Arnau de Vilanova, Biomed Res Inst Lleida IRB Lleida, Lleida, Spain; [Sanchez-Mut, J. V.; Sanchez-Cespedes, M.; Cordero, A.; Gomez-Miragaya, J.] IDIBELL, Canc Epigenet &amp; Biol Program PEBC, Barcelona, Spain; [Gajewski, T. F.] Univ Chicago, Dept Pathol, Chicago, IL 60611 USA; [Gajewski, T. F.] Univ Chicago, Dept Med, Chicago, IL USA; [Cohen, E. E. W.] Univ Calif San Diego, Moores Canc Ctr, La Jolla, CA 92037 USA; [Jesiotr, M.] Mil Inst Med, Dept Pathol, Warsaw, Poland; [Bodnar, L.] Mil Inst Med, Dept Oncol, Warsaw, Poland; [Quintela-Fandino, M.] Spanish Natl Canc Res Ctr CNIO, Breast Canc Clin Res Unit, Madrid, Spain; [Lopez-Bigas, N.] Pompeu Fabra Univ UPF, Dept Expt &amp; Hlth Sci, Barcelona Biomed Res Pk, Barcelona, Spain; [Lopez-Bigas, N.; Esteller, M.; Gomis, R. R.] ICREA, Barcelona, Spain; [Valdes-Mas, R.; Puente, X. S.] Univ Oviedo, Univ Inst Oncol Asturias, Dept Biochem &amp; Mol Biol, Oviedo, Spain; [Hernandez-Losa, J.; Ramon y Cajal, S.] Vall Hebron Univ Hosp, Dept Pathol, Barcelona, Spain; [Esteller, M.] Univ Barcelona, Sch Med, Dept Physiol Sci 2, Barcelona, Spain; [Sierra, A.] Cent Univ Catalonia, Univ Vic, Fac Sci &amp; Tech,Mol &amp; Translat Oncol Lab, Biomed Res Inst August Pi &amp; Sunyer IDIBAPS,Biomed, Barcelona, Spain; [Sierra, A.] Cent Univ Catalonia, Univ Vic, Fac Sci &amp; Tech, Syst Biol Dept, Barcelona, Spain; [Martin-Martin, N.; Carracedo, A.] Ctr Cooperat Res Biosci CIC bioGUNE, Derio, Spain; [Matheu, A.] Biodonostia Res Inst, Oncol Dept, Oncol Sect, San Sebastian, Spain; [Matheu, A.; Carracedo, A.] Basque Fdn Sci, Ikerbasque, Bilbao, Spain; [Carracedo, A.] Univ Basque Country UPV EHU, Dept Biochem &amp; Mol Biol, Bilbao, Spain; [Nanjundan, M.] Univ S Florida, Dept Cell Biol Microbiol &amp; Mol Biol, Tampa, FL USA; [Cortes, J.] Vall Hebron Univ Hosp, VHIO, Dept Med Oncol, Barcelona, Spain; [Moreno-Bueno, G.] Autonomous Univ Madrid UAM, Hosp La Paz Inst Hlth Res IdiPAZ, Dept Biochem, Biomed Res Inst Alberto Sols Spanish Natl Res Cou, Madrid, Spain; [Moreno-Bueno, G.] MD Anderson Int Fdn, Madrid, Spain</t>
  </si>
  <si>
    <t>Gomis, RR (reprint author), Barcelona Inst Sci &amp; Technol, Inst Res Biomed IRB Barcelona, Oncol Program, Baldiri Reixac 10, Barcelona 08028, Spain.; Gomis, RR (reprint author), Hosp Duran &amp; Reynals, Catalan Inst Oncol, IDIBELL, ProCURE, Gran via 199, E-08028 Barcelona, Spain.</t>
  </si>
  <si>
    <t>Garcia-Sanz, P; Trivino, JC; Mota, A; Perez Lopez, M; Colas, E; Rojo-Sebastian, A; Garcia, A; Gatius, S; Ruiz, M; Prat, J; Lopez-Lopez, R; Abal, M; Gil-Moreno, A; Reventos, J; Matias-Guiu, X; Moreno-Bueno, G</t>
  </si>
  <si>
    <t>Chromatin remodelling and DNA repair genes are frequently mutated in endometrioid endometrial carcinoma</t>
  </si>
  <si>
    <t>[Garcia-Sanz, Pablo; Mota, Alba; Perez Lopez, Maria; Moreno-Bueno, Gema] MD Anderson Int Fdn, Arturo Soria 270, E-28033 Madrid, Spain; [Garcia-Sanz, Pablo; Mota, Alba; Perez Lopez, Maria; Moreno-Bueno, Gema] Univ Autonoma Madrid, Inst Invest Biomed Alberto Sols CSI UAM, Dept Bioquim, Arturo Duperier 4, E-28029 Madrid, Spain; [Trivino, Juan Carlos] Sist Gen, Valencia, Spain; [Colas, Eva; Gatius, Sonia; Ruiz, Maria; Matias-Guiu, Xavier] Univ Lleida, Arnau Vilanova Univ Hosp, Dept Pathol &amp; Mol Genet Oncol Pathol Grp, IRBLleida, Lleida, Spain; [Rojo-Sebastian, Alejandro] MD Anderson Canc Ctr Hosp, Dept Pathol, Madrid, Spain; [Garcia, Angel] Vall dHebron Univ Hosp, Dept Pathol, Barcelona, Spain; [Prat, Jaime] Santa Creu Sant Pau Hosp, Dept Pathol, Barcelona, Spain; [Lopez-Lopez, Rafael; Abal, Miguel] Hlth Res Inst Santiago IDIS, Translat Med Oncol, SERGAS, Santiago De Compostela, Spain; [Gil-Moreno, Antonio] Univ Autonoma Barcelona, Vall Hebron Inst Res, Biomed Res Grp Gynecol, Barcelona, Spain; [Reventos, Jaume] Inst Investigac Biomed Bellvitge, Barcelona, Spain; [Reventos, Jaume] Univ Internac Catalunya, Dept Ciencies Basiques, Barcelona, Spain</t>
  </si>
  <si>
    <t>Moreno-Bueno, G (reprint author), MD Anderson Int Fdn, Arturo Soria 270, E-28033 Madrid, Spain.; Moreno-Bueno, G (reprint author), Univ Autonoma Madrid, Inst Invest Biomed Alberto Sols CSI UAM, Dept Bioquim, Arturo Duperier 4, E-28029 Madrid, Spain.</t>
  </si>
  <si>
    <t>Cuevas, EP; Eraso, P; Mazon, MJ; Santos, V; Moreno-Bueno, G; Cano, A; Portillo, F</t>
  </si>
  <si>
    <t>LOXL2 drives epithelial-mesenchymal transition via activation of IRE1-XBP1 signalling pathway</t>
  </si>
  <si>
    <t>[Cuevas, Eva P.; Eraso, Pilar; Mazon, Maria J.; Santos, Vanesa; Moreno-Bueno, Gema; Cano, Amparo; Portillo, Francisco] Univ Autonoma Madrid, Inst Invest Biomed Alberto Sols, Dept Bioquim, CSIC UAM,IdiPAZ,CIBERONC, Madrid, Spain; [Moreno-Bueno, Gema] Fundac MD Anderson Int, Madrid, Spain</t>
  </si>
  <si>
    <t>Cano, A; Portillo, F (reprint author), Univ Autonoma Madrid, Inst Invest Biomed Alberto Sols, Dept Bioquim, CSIC UAM,IdiPAZ,CIBERONC, Madrid, Spain.</t>
  </si>
  <si>
    <t>Devis, L; Moiola, CP; Masia, N; Martinez-Garcia, E; Santacana, M; Stirbat, TV; Brochard-Wyart, F; Garcia, A; Alameda, F; Cabrera, S; Palacios, J; Moreno-Bueno, G; Abal, M; Thomas, W; Dufour, S; Matias-Guiu, X; Santamaria, A; Reventos, J; Gil-Moreno, A; Colas, E</t>
  </si>
  <si>
    <t>Activated leukocyte cell adhesion molecule (ALCAM) is a marker of recurrence and promotes cell migration, invasion, and metastasis in early-stage endometrioid endometrial cancer</t>
  </si>
  <si>
    <t>JOURNAL OF PATHOLOGY</t>
  </si>
  <si>
    <t>[Devis, Laura; Moiola, Cristian P.; Martinez-Garcia, Elena; Reventos, Jaume; Gil-Moreno, Antonio; Colas, Eva] Univ Autonoma Barcelona, VHIR, Biomed Res Grp Gynecol, Passeig Vall dHebron 119-129, Barcelona 08035, Spain; [Masia, Nuria; Santamaria, Anna] Univ Autonoma Barcelona, VHIR, Biomed Res Grp Gynecol, Cell Cycle &amp; Ovarian Canc Grp, Barcelona, Spain; [Santacana, Maria; Matias-Guiu, Xavier; Colas, Eva] Hosp Arnau Vilanova, Pathol Oncol Grp, Lleida, Spain; [Santacana, Maria; Matias-Guiu, Xavier; Colas, Eva] Hosp Arnau Vilanova, Dept Pathol, Lleida, Spain; [Stirbat, Tomita Vasilica; Brochard-Wyart, Francoise] Inst Curie, CNRS, UMR168, Paris, France; [Garcia, Angel] Vall Hebron Univ Hosp, Dept Pathol, Barcelona, Spain; [Alameda, Francesc] Hosp del Mar, Dept Pathol, Barcelona, Spain; [Cabrera, Silvia; Gil-Moreno, Antonio] Vall Hebron Univ Hosp, Dept Gynecol Oncol, Barcelona, Spain; [Palacios, Jose] Hosp Univ Ramon y Cajal, Dept Pathol, Madrid 28031, Spain; [Moreno-Bueno, Gema] Hosp MD Anderson Canc Ctr Madrid, Madrid 28033, Spain; [Moreno-Bueno, Gema] Univ Autonoma Madrid, Dept Biochem, CSIC, IdiPAZ,Inst Invest Biomed Alberto Sols, E-28049 Madrid, Spain; [Abal, Miguel] SERGAS, Fdn Ramon Dominguez, Hlth Res Inst Santiago IDIS, Translat Med Oncol, Santiago De Compostela 15706, Spain; [Thomas, William] Colby Sawyer Coll, Dept Nat Sci, New London, NH 03257 USA; [Dufour, Sylvie] Inst Curie, CNRS, UMR144, Paris, France; [Reventos, Jaume] Univ Int Catalunya, Dept Basic Sci, Barcelona, Spain; [Dufour, Sylvie] Univ Paris Est, Fac Med, F-94000 Creteil, France; [Dufour, Sylvie] INSERM, U955, Equipe 6, F-94000 Creteil, France</t>
  </si>
  <si>
    <t>Devis, L; Gil-Moreno, A; Colas, E (reprint author), Univ Autonoma Barcelona, VHIR, Biomed Res Grp Gynecol, Passeig Vall dHebron 119-129, Barcelona 08035, Spain.; Colas, E (reprint author), Hosp Arnau Vilanova, Pathol Oncol Grp, Av Rovira Roure 80, Lleida 25198, Spain.; Colas, E (reprint author), Hosp Arnau Vilanova, Dept Pathol, Av Rovira Roure 80, Lleida 25198, Spain.</t>
  </si>
  <si>
    <t>0022-3417</t>
  </si>
  <si>
    <t>Mota, A; Colas, E; Garcia-Sanz, P; Campoy, I; Rojo-Sebastian, A; Gatius, S; Garcia, A; Chiva, L; Alonso, S; Gil-Moreno, A; Gonzalez-Tallada, X; Diaz-Feijoo, B; Vidal, A; Ziober-Malinowska, P; Bobinski, M; Lopez-Lopez, R; Abal, M; Reventos, J; Matias-Guiu, X; Moreno-Bueno, G</t>
  </si>
  <si>
    <t>Genetic analysis of uterine aspirates improves the diagnostic value and captures the intra-tumor heterogeneity of endometrial cancers</t>
  </si>
  <si>
    <t>[Mota, Alba; Garcia-Sanz, Pablo; Moreno-Bueno, Gema] Univ Autonoma Madrid, Dept Bioquim, Inst Invest Biomed Alberto Sols, CSIC,IdiPAZ, Madrid, Spain; [Mota, Alba; Garcia-Sanz, Pablo; Moreno-Bueno, Gema] MD Anderson Int Fdn, C Gomez Hemans 2, Madrid 28033, Spain; [Colas, Eva; Gatius, Sonia; Gonzalez-Tallada, Xavier; Matias-Guiu, Xavier] Univ Lleida, IRBLEFIDA, Hosp Univ Arnau Vilanova, Dept Pathol, Lleida, Spain; [Colas, Eva; Gatius, Sonia; Gonzalez-Tallada, Xavier; Matias-Guiu, Xavier] Univ Lleida, IRBLEFIDA, Hosp Univ Arnau Vilanova, Mol Genet &amp; Res Lab, Lleida, Spain; [Campoy, Irene; Gil-Moreno, Antonio; Diaz-Feijoo, Berta] Vall dHebron Res Inst &amp; Hosp, Biomed Res Grp Gynaecol, Barcelona, Spain; [Campoy, Irene; Gil-Moreno, Antonio; Diaz-Feijoo, Berta] Univ Autonoma Barcelona, Barcelona, Spain; [Rojo-Sebastian, Alejandro; Chiva, Luis; Alonso, Sonsoles] MD Anderson Canc Ctr Madrid, Madrid, Spain; [Garcia, Angel] Hosp Univ Vall Hebron, Dept Pathol, Barcelona, Spain; [Gil-Moreno, Antonio; Diaz-Feijoo, Berta] Hosp Univ Vall dHebron, Dept Obstet &amp; Gynaecol, Barcelona, Spain; [Vidal, August; Reventos, Jaume; Matias-Guiu, Xavier] Hosp Univ Bellvitge, Inst Invest Biomed Bellvitge IDIBELL, Barcelona, Spain; [Ziober-Malinowska, Patrycja; Bobinski, Marcin] Med Univ Lublin, Chair &amp; Dept Gynaecol Oncol &amp; Gynaecol 1, Lublin, Poland; [Lopez-Lopez, Rafael; Abal, Miguel] SERGAS, Hlth Res Inst Santiago IDIS, Translat Med Oncol, Santiago, Spain; [Reventos, Jaume] Univ Int Catalunya, Dept Ciencies Basiques, Barcelona, Spain</t>
  </si>
  <si>
    <t>Moreno-Bueno, G (reprint author), MD Anderson Int Fdn, C Gomez Hemans 2, Madrid 28033, Spain.; Moreno-Bueno, G (reprint author), UAM, Dept Bioquim, Fac Med, Inst Invest Biomed Alberto Sols,CSIC, C Arzobispo Morelli 2, Madrid 28029, Spain.</t>
  </si>
  <si>
    <t>Lysyl oxidase-like 3 is required for melanoma cell survival by maintaining genomic stability.</t>
  </si>
  <si>
    <t>Santamaria, Patricia G; Floristan, Alfredo; Fontanals-Cirera, Barbara; Vazquez-Naharro, Alberto; Santos, Vanesa; Morales, Saleta; Yuste, Lourdes; Peinado, Hector; Garcia-Gomez, Antonio; Portillo, Francisco; Hernando, Eva; Cano, Amparo</t>
  </si>
  <si>
    <t>Cell death and differentiation</t>
  </si>
  <si>
    <t>Departamento de Bioquimica, UAM, Instituto de Investigaciones Biomedicas "Alberto Sols" CSIC-UAM, Arzobispo Morcillo 4, 28029, Madrid, Spain. pgsantamaria@iib.uam.es.</t>
  </si>
  <si>
    <t>1476-5403</t>
  </si>
  <si>
    <t>Pose-Utrilla, J; Garcia-Guerra, L; Del Puerto, A; Martin, A; Jurado-Arjona, J; De Leon-Reyes, NS; Gamir-Morralla, A; Serrano, AS; Garcia-Gallo, M; Kremer, L; Fielitz, J; Ireson, C; Perez-Alvarez, MJ; Ferrer, I; Hernandez, F; Avila, J; Lasa, M; Campanero, MR; Iglesias, T</t>
  </si>
  <si>
    <t>Excitotoxic inactivation of constitutive oxidative stress detoxification pathway in neurons can be rescued by PKD1</t>
  </si>
  <si>
    <t>NATURE COMMUNICATIONS</t>
  </si>
  <si>
    <t>[Pose-Utrilla, Julia; Garcia-Guerra, Lucia; Del Puerto, Ana; De Leon-Reyes, Noelia S.; Gamir-Morralla, Andrea; Sebastian Serrano, Alvaro; Lasa, Marina; Campanero, Miguel R.; Iglesias, Teresa] UAM, Inst Invest Biomed Alberto Sols, C Arturo Duperier 4, Madrid 28029, Spain; [Pose-Utrilla, Julia; Garcia-Guerra, Lucia; Del Puerto, Ana; Jurado-Arjona, Jeronimo; Gamir-Morralla, Andrea; Sebastian Serrano, Alvaro; Perez-Alvarez, Ma Jose; Ferrer, Isidro; Hernandez, Felix; Avila, Jesus; Iglesias, Teresa] Inst Salud Carlos III, CIBERNED, Ctr Invest Biomed Red Enfermedades Neurdegenerat, C Valderrebollo 5, Madrid 28031, Spain; [Martin, Abraham] CIC biomaGUNE, Expt Mol Imaging Mol Imaging Unit, Paseo Miramon 182, San Sebastian 20009, Spain; [Jurado-Arjona, Jeronimo; Hernandez, Felix; Avila, Jesus] Ctr Biol Mol Severo Ochoa CSIC UAM, C Nicolas Cabrera 1, Madrid 28049, Spain; [Garcia-Gallo, Monica; Kremer, Leonor] CSIC, Ctr Nacl Biotecnol, Prot Tools Unit, C Darwin 3, Madrid 28049, Spain; [Fielitz, Jens] Charite Med Univ, ECRC, MDC Mol Med, Helmholtz Assoc, D-13125 Berlin, Germany; [Fielitz, Jens] Heart Ctr Brandenburg, Dept Cardiol, D-16321 Bernau, Germany; [Fielitz, Jens] Med Univ Brandenburg MHB, D-16321 Bernau, Germany; [Ireson, Christofer] Canc Res Technol, London EC1V 4AD, England; [Perez-Alvarez, Ma Jose] UAM, Unidad Docente Fisiol Anim, Dept Biol, C Darwin 2, Madrid 28049, Spain; [Ferrer, Isidro] Hosp Univ Bellvitge, Inst Neuropatol, C Feixa LLarga S-N, Barcelona 08907, Hospitalet De L, Spain; [Campanero, Miguel R.] Inst Salud Carlos III, Ctr Invest Biomed Red Enfermedades Cardiovasc, CIBERCV, Madrid 28029, Spain; [Jurado-Arjona, Jeronimo; Gamir-Morralla, Andrea] Johannes Gutenberg Univ Mainz, Univ Med Ctr, Inst Physiol Chem, Hanns Dieter Husch Weg 19, D-55128 Mainz, Germany; [De Leon-Reyes, Noelia S.] Ctr Nacl Biotecnol CSIC, C Darwin 3, Madrid 28049, Spain; [Ireson, Christofer] Pharmidex Pharmaceut Serv, 14 Hanover St, London W1S 1YH, England</t>
  </si>
  <si>
    <t>Iglesias, T (reprint author), UAM, Inst Invest Biomed Alberto Sols, C Arturo Duperier 4, Madrid 28029, Spain.; Iglesias, T (reprint author), Inst Salud Carlos III, CIBERNED, Ctr Invest Biomed Red Enfermedades Neurdegenerat, C Valderrebollo 5, Madrid 28031, Spain.</t>
  </si>
  <si>
    <t>2041-1723</t>
  </si>
  <si>
    <t>Ramos, F; Pedro, C; Tormo, M; de Paz, R; Font, P; Luno, E; Caballero, M; Solano, F; Almagro, M; Xicoy, B; Jimenez, M</t>
  </si>
  <si>
    <t>Impact of anaemia on health-related quality of life and cardiac remodelling in patients with lower risk myelodysplastic syndromes. Results of GlobQoL study</t>
  </si>
  <si>
    <t>[Ramos, F.] Hosp Univ Leon, Dept Hematol, Altos de Nava S-N, E-24008 Leon, Spain; [Ramos, F.] Univ Leon, Inst Biomed IBIOMED, Leon, Spain; [Pedro, C.] Hosp Mar, Dept Hematol, Barcelona, Spain; [Tormo, M.] Hosp Clin Univ Valencia, Dept Hematol &amp; Oncol, Valencia, Spain; [de Paz, R.] Hosp Univ La Paz, Dept Hematol, Madrid, Spain; [Font, P.] Hosp Univ Gregorio Maranon, Dept Hematol, Madrid, Spain; [Luno, E.] Hosp Univ Cent Asturias, Dept Hematol, Oviedo, Spain; [Caballero, M.] Hosp Insular, Dept Hematol, Las Palmas Gran Canaria, Spain; [Solano, F.] Hosp Nuestra Senora Prado, Dept Hematol, Madrid, Spain; [Almagro, M.] Hosp Univ Virgen de las Nieves, Dept Hematol, Granada, Spain; [Xicoy, B.] Hosp Badalona Germans Trias &amp; Pujol, Dept Hematol, Badalona, Spain; [Jimenez, M.] Novartis Oncol, Barcelona, Spain</t>
  </si>
  <si>
    <t>Ramos, F (reprint author), Hosp Univ Leon, Dept Hematol, Altos de Nava S-N, E-24008 Leon, Spain.</t>
  </si>
  <si>
    <t>e12426</t>
  </si>
  <si>
    <t>Salar, A; Domingo-Domenech, E; Panizo, C; Nicolas, C; Bargay, J; Muntanola, A; Canales, M; Bello, JL; Sancho, JM; Tomas, JF; Rodriguez, MJ; Penalver, J; Grande, C; Sanchez-Blanco, JJ; Palomera, L; Arranz, R; Conde, E; Garcia, M; Garcia, JF; Caballero, D; Montalban, C</t>
  </si>
  <si>
    <t>Long-term results of a phase 2 study of rituximab and bendamustine for mucosa-associated lymphoid tissue lymphoma</t>
  </si>
  <si>
    <t>[Salar, Antonio] Hosp del Mar, Dept Hematol, Passeig Maritim 25-29, Barcelona 08003, Spain; [Domingo-Domenech, Eva] Hosp Durans i Reynals, Dept Hematol, Barcelona, Spain; [Panizo, Carlos] Clin Univ Navarra, Dept Hematol, Pamplona, Spain; [Nicolas, Concepcion] Hosp Cent Asturias, Dept Hematol, Asturias, Spain; [Bargay, Joan] Hosp Son Llatzer, Dept Hematol, Mallorca, Spain; [Muntanola, Ana] Hosp Univ Mutua Terrassa, Dept Hematol, Terrassa, Spain; [Canales, Miguel] Hosp Univ La Paz, Dept Hematol, Madrid, Spain; [Bello, Jose Luis] Complejo Univ Santiago, Dept Hematol, Santiago De Compostela, Spain; [Sancho, Juan Manuel] Hosp Badalona Germans Trias &amp; Pujol, Dept Hematol, Badalona, Spain; [Tomas, Jose Francisco; Montalban, Carlos] MD Anderson Canc Ctr, Dept Hematol, Madrid, Spain; [Rodriguez, Maria Jose] Hosp Univ Canarias, Dept Hematol, Tenerife, Spain; [Penalver, Javier] Hosp Fdn Alcorcon, Dept Hematol, Alcorcon, Spain; [Grande, Carlos] Hosp Univ 12 Octubre, Dept Hematol, Madrid, Spain; [Sanchez-Blanco, Jose Javier] Hosp Morales Meseguer, Dept Hematol, Murcia, Spain; [Palomera, Luis] Hosp Clin Lozano Blesa, Dept Hematol, Zaragoza, Spain; [Arranz, Reyes] Hosp Univ La Princesa, Dept Hematol, Madrid, Spain; [Conde, Eulogio] Hosp Marques Valdecilla, Dept Hematol, Santander, Spain; [Garcia, Mar] Hosp Univ Miguel Servet, Dept Anat Pathol, Zaragoza, Spain; [Garcia, Juan Fernando] MD Anderson Canc Ctr, Dept Anat Pathol, Madrid, Spain; [Caballero, Dolores] Hosp Clin Salamanca, Dept Hematol, Salamanca, Spain</t>
  </si>
  <si>
    <t>Salar, A (reprint author), Hosp del Mar, Dept Hematol, Passeig Maritim 25-29, Barcelona 08003, Spain.</t>
  </si>
  <si>
    <t>Alvaro-Blanco, J; Urso, K; Chiodo, Y; Martin-Cortazar, C; Kourani, O; Gomez-del Arco, P; Rodriguez-Martinez, M; Calonge, E; Alcami, J; Redondo, JM; Iglesias, T; Campanero, MR</t>
  </si>
  <si>
    <t>MAZ induces MYB expression during the exit from quiescence via the E2F site in the MYB promoter</t>
  </si>
  <si>
    <t>NUCLEIC ACIDS RESEARCH</t>
  </si>
  <si>
    <t>[Alvaro-Blanco, Josue; Chiodo, Yuri; Martin-Cortazar, Carla; Kourani, Omar; Rodriguez-Martinez, Maria; Campanero, Miguel R.] CSIC UAM, Dept Canc Biol, Inst Invest Biomed Alberto Sols, Madrid 28029, Spain; [Urso, Katia; Gomez-del Arco, Pablo; Miguel Redondo, Juan] CSIC, Gene Regulat Cardiovasc Remodeling &amp; Inflammat Gr, Madrid 28029, Spain; [Gomez-del Arco, Pablo] Univ Autonoma Madrid, Dept Mol Biol, Ctr Biol Mol, Cantoblanco, E-28049 Madrid, Spain; [Gomez-del Arco, Pablo; Miguel Redondo, Juan; Campanero, Miguel R.] CIBERCV, Madrid, Spain; [Calonge, Esther; Alcami, Jose] Ctr Nacl Microbiol, Unidad Inmunopatol SIDA, Majadahonda 28220, Spain; [Iglesias, Teresa] CSIC UAM, Dept Endocrine &amp; Nervous Syst Pathophysiol, Inst Invest Biomed Alberto Sols, Madrid 28029, Spain; [Iglesias, Teresa] CIBERNED, Ctr Invest Biomed Red Enfermedades Neurodegenerat, Madrid, Spain</t>
  </si>
  <si>
    <t>Campanero, MR (reprint author), CSIC UAM, Dept Canc Biol, Inst Invest Biomed Alberto Sols, Madrid 28029, Spain.; Campanero, MR (reprint author), CIBERCV, Madrid, Spain.</t>
  </si>
  <si>
    <t>0305-1048</t>
  </si>
  <si>
    <t>Morado, M; Freire Sandes, A; Colado, E; Subira, D; Isusi, P; Noya, MS; Vidriales, MB; Sempere, A; Diaz, JA; Minguela, A; Alvarez, B; Serrano, C; Caballero, T; Rey, M; Corral, AP; Jimenez, MCF; Magro, E; Lemes, A; Benavente, C; Banas, H; Merino, J; Castejon, C; Gutierrez, O; Rabasa, P; Goncalves, MV; Perez-Andres, M; Orfao, A</t>
  </si>
  <si>
    <t>Diagnostic screening of paroxysmal nocturnal hemoglobinuria: Prospective multicentric evaluation of the current medical indications</t>
  </si>
  <si>
    <t>CYTOMETRY PART B-CLINICAL CYTOMETRY</t>
  </si>
  <si>
    <t>[Morado, Marta] Hosp Univ La Paz, Serv Hematol, Madrid, Spain; [Perez-Andres, Martin; Orfao, Alberto] Univ Salamanca, Inst Biomed Res Salamanca IBSAL, USAL CSIC, Canc Res Ctr IBMCC, Salamanca, Spain; [Perez-Andres, Martin; Orfao, Alberto] Univ Salamanca, Dept Med, Salamanca, Spain; [Perez-Andres, Martin; Orfao, Alberto] Univ Salamanca, Cytometry Serv, NUCLEUS Res Support Platform, Salamanca, Spain; [Freire Sandes, Alex; Vescosi Goncalves, Matheus] Fleury Grp, Div Hematol &amp; Citometria Flujo, Sao Paulo, Brazil; [Colado, Enrique] Hosp Cent Asturias, Serv Hematol, Oviedo, Spain; [Subira, Dolores] Hosp Univ Guadalajara, Serv Hematol, Guadalajara, Spain; [Isusi, Paloma] Hosp Basurto, Serv Hematol, Bilbao, Spain; [Soledad Noya, Maria] Complejo Hosp Univ A Coruna, Serv Hematol, La Coruna, Spain; [Belen Vidriales, Maria] Hosp Univ Salamanca, Inst Invest Biomed Salamanca IBSAL, Dept Hematol, Salamanca, Spain; [Belen Vidriales, Maria] Inst Biol Mol &amp; Celular Canc CIC CSIC, Salamanca, Spain; [Sempere, Amparo] Univ Hosp La Fe, Serv Hematol, Valencia, Spain; [Angel Diaz, Jose] Hosp Univ Santiago de Compostela, Serv Hematol, Santiago De Compostela, Spain; [Minguela, Alfredo] Hosp Virgen Arrixaca, Serv Inmunol, Murcia, Spain; [Minguela, Alfredo] Hosp Virgen Arrixaca, Serv Inmunol, Murcia, Spain; [Minguela, Alfredo] IMIB, Murcia, Spain; [Alvarez, Beatriz] Lab Cent Comunidad Madrid, Madrid, Spain; [Serrano, Cristina] Fdn Jimenez Diaz, Serv Hematol, Madrid, Spain; [Caballero, Teresa] Hosp Univ Virgen Rocio, Serv Hematol, Seville, Spain; [Rey, Mercedes] Hosp Donostia, Lab Inmunol, San Sebastian, Spain; [Perez Corral, Ana] Hosp Gregorio Maranon, Madrid, Spain; [Fernandez Jimenez, Maria Cristina] Complejo Hosp Toledo, Serv Hematol, Toledo, Spain; [Magro, Elena] Hosp Univ Principe Asturias, Serv Hematol, Alcala De Henares, Spain; [Lemes, Angelina] Hosp Univ Dr Negrin, Serv Hematol, Las Palmas Gran Canaria, Spain; [Benavente, Celina] Hosp Clin San Carlos, Serv Hematol, Madrid, Spain; [Banas, Helena] Hosp San Pedro Alcantara, Serv Hematol, Caceres, Spain; [Merino, Juana] Clin Univ Navarra, Serv Inmunol, Navarra, Spain; [Castejon, Celine] Balague Ctr Llobregat, Lhospitalet De Llobregat, Spain; [Gutierrez, Olivier] Hosp Rio Hortega, Serv Hematol, Valladolid, Spain; [Rabasa, Pilar] Hosp San Pedro, Serv Hematol, Logrono, Spain</t>
  </si>
  <si>
    <t>Orfao, A (reprint author), Ctr Invest Canc, Ave Univ Coimbra S-N,Campus Miguel de Unamuno, Salamanca 37007, Spain.</t>
  </si>
  <si>
    <t>1552-4949</t>
  </si>
  <si>
    <t>1552-4957</t>
  </si>
  <si>
    <t>Lahuerta, JJ; Paiva, B; Vidriales, MB; Cordon, L; Cedena, MT; Puig, N; Martinez-Lopez, J; Rosinol, L; Gutierrez, NC; Martin-Ramos, ML; Oriol, A; Teruel, AI; Echeveste, MA; de Paz, R; de Arriba, F; Hernandez, MT; Palomera, L; Martinez, R; Martin, A; Alegre, A; De la Rubia, J; Orfao, A; Mateos, MV; Blade, J; San-Miguel, JF</t>
  </si>
  <si>
    <t>Depth of Response in Multiple Myeloma: A Pooled Analysis of Three PETHEMA/GEM Clinical Trials</t>
  </si>
  <si>
    <t>[Lahuerta, Juan-Jose; Vidriales, Maria-Belen; Martinez-Lopez, Joaquin; Martin-Ramos, Maria-Luisa] Hosp 12 Octubre, CIBERONC, Madrid, Spain; [de Paz, Raquel] Hosp Univ La Paz, Madrid, Spain; [Martinez, Rafael] Hosp Clin San Carlos, Madrid, Spain; [Alegre, Adrian] Hosp Univ La Princesa, Madrid, Spain; [Paiva, Bruno; San-Miguel, Jesus F.] Clin Univ Navarra, CIMA, IDISNA, CIBERONC, Pamplona, Spain; [Rosinol, Laura; Blade, Joan] Hosp Clin Barcelona, Barcelona, Spain; [Vidriales, Maria-Belen; Puig, Noemi; Gutierrez, Norma C.; Martin, Alejandro; Mateos, Maria-Victoria] Hosp Univ Salamanca, Inst Invest Biomed Salamanca IBSAL, Ctr Invest Canc IBMCC USAL CSIC, CIBERONC, Salamanca, Spain; [Orfao, Alberto] Univ Salamanca, Serv Gen Citometria NUCLEOS, Ctr Invest Canc IBMCC USAL, CIBERONC,CSIC,IBSAL, Salamanca, Spain; [Orfao, Alberto] Univ Salamanca, Dept Med, CIBERONC, Salamanca, Spain; [Cordon, Lourdes; De la Rubia, Javier] Hosp Univ &amp; Politecn La Fe, Valencia, Spain; [Teruel, Ana-Isabel] Hosp Clin Valencia, Valencia, Spain; [Orfao, Alberto] Hosp Germans Trias i Pujol, Badalona, Spain; [Mateos, Maria-Victoria] Hosp Donostia, San Sebastian, Spain; [de Arriba, Felipe] Hosp Morales Meseguer, Murcia, Spain; [Hernandez, Miguel T.] Hosp Univ Canarias, Tenerife, Spain; [Palomera, Luis] Hosp Univ Lozano Blesa, Zaragoza, Spain</t>
  </si>
  <si>
    <t>San-Miguel, JF (reprint author), Clin Univ Navarra, CIMA, Av Pio 12 36, Pamplona 31008, Spain.</t>
  </si>
  <si>
    <t>Ramos, F; Robledo, C; Pereira, A; Pedro, C; Benito, R; de Paz, R; del Rey, M; Insunza, A; Tormo, M; Diez-Campelo, M; Xicoy, B; Salido, E; Sanchez-Del-Real, J; Arenillas, L; Florensa, L; Luno, E; del Canizo, C; Sanz, GF; Hernandez-Rivas, JM</t>
  </si>
  <si>
    <t>Multidimensional assessment of patient condition and mutational analysis in peripheral blood, as tools to improve outcome prediction in myelodysplastic syndromes: A prospective study of the Spanish MDS group</t>
  </si>
  <si>
    <t>AMERICAN JOURNAL OF HEMATOLOGY</t>
  </si>
  <si>
    <t>[Ramos, Fernando; Sanchez-del-Real, Javier] Hosp Univ Leon, Dept Hematol, Leon, Spain; [Ramos, Fernando] Inst Biomed IBIOMED, Leon, Spain; [Robledo, Cristina; Benito, Rocio; del Rey, Monica; Maria Hernandez-Rivas, Jesus] USAL, Unidad Diagnost Mol &amp; Celular Canc, CSIC, IBSAL,IBMCC,Ctr Invest Canc, Salamanca, Spain; [Pereira, Arturo] Hosp Clin Barcelona, Dept Blood Transfus, Barcelona, Spain; [Pedro, Carmen] Hosp del Mar, Dept Hematol, Barcelona, Spain; [de Paz, Raquel] Hosp Univ La Paz, Dept Hematol, Madrid, Spain; [Insunza, Andres] Hosp Univ Marques de Valdecilla, Dept Hematol, Santander, Spain; [Tormo, Mar] Hosp Clin Valencia, Dept Hematol &amp; Oncol, Valencia, Spain; [Diez-Campelo, Maria; del Canizo, Consuelo; Maria Hernandez-Rivas, Jesus] Hosp Univ Salamanca, Dept Hematol, Salamanca, Spain; [Xicoy, Blanca] Hosp Badalona Germans Trias &amp; Pujol, Josep Carreras Leukemia Res Inst, Inst Catala Oncol, Dept Hematol, Badalona, Spain; [Salido, Eduardo] Hosp Univ La Arrixaca, Dept Hematol, Murcia, Spain; [Arenillas, Leonor; Florensa, Lourdes] Hosp del Mar, Dept Pathol, Barcelona, Spain; [Luno, Elisa] Hosp Univ Cent Asturias, Dept Hematol, Oviedo, Spain; [Sanz, Guillermo F.] Hosp Univ &amp; Politecn La Fe, Dept Hematol, Valencia, Spain</t>
  </si>
  <si>
    <t>Ramos, F (reprint author), Hosp Univ Leon, Serv Hematol, Altos de Nava S-N, E-24008 Leon, Spain.</t>
  </si>
  <si>
    <t>0361-8609</t>
  </si>
  <si>
    <t>E534</t>
  </si>
  <si>
    <t>E541</t>
  </si>
  <si>
    <t>Hughes, T; Boquimpani, C; Takahashi, N; Benyamini, N; Clementino, NC; Shuvaev, V; Ailawadhi, S; Lipton, J; Turkina, A; de Paz, R; Moiraghi, B; Nicolini, F; Dengler, J; Sacha, T; Kim, DW; Fellague-Chebra, R; Acharya, S; Krunic, N; Jin, Y; Mahon, FX</t>
  </si>
  <si>
    <t>DURABLE TREATMENT-FREE REMISSION AFTER STOPPING SECOND-LINE NILOTINIB IN PATIENTS WITH CHRONIC MYELOID LEUKEMIA IN CHRONIC PHASE: ENESTOP 96-WK UPDATE</t>
  </si>
  <si>
    <t>[Hughes, T.] Univ Adelaide, SA Pathol, Adelaide, SA, Australia; [Hughes, T.] Univ Adelaide, South Australian Hlth &amp; Med Res Inst, Adelaide, SA, Australia; [Boquimpani, C.] Hemoctr Rio de Janeiro HEMORIO, Rio De Janeiro, Brazil; [Takahashi, N.] Akita Univ Hosp, Dept Hematol, Akita, Japan; [Benyamini, N.] Rambam Hlth Care Campus, Haifa, Israel; [Clementino, N. C.] Hosp Clin UFMG, Belo Horizonte, MG, Brazil; [Shuvaev, V.] Russian Res Inst Hematol &amp; Transfusiol, St Petersburg, Russia; [Ailawadhi, S.] Mayo Clin, Jacksonville, FL 32224 USA; [Lipton, J.] Univ Toronto, Princess Margaret Canc Ctr, Toronto, ON, Canada; [Turkina, A.] Natl Res Ctr Hematol, Moscow, Russia; [de Paz, R.] Univ Hosp La Paz, Madrid, Spain; [Moiraghi, B.] Hosp Gen Agudos JM Ramos Mejia, Buenos Aires, DF, Argentina; [Nicolini, F.] Ctr Hosp Lyon Sud, Pierre Benite, France; [Dengler, J.] Onkol Praxis Heilbronn, Heilbronn, Germany; [Sacha, T.] Jagiellonian Univ Hosp, Dept Hematol, Krakow, Poland; [Kim, D. -W.] Catholic Univ Korea, Seoul St Marys Hosp, Seoul, South Korea; [Fellague-Chebra, R.] Novartis Pharma SAS, Rueil Malmaison, France; [Acharya, S.] Novartis Healthcare Pvt Ltd, Hyderabad, Andhra Pradesh, India; [Krunic, N.] Novartis Inst Biomed Res, Cambridge, MA USA; [Jin, Y.] Novartis Pharmaceut, E Hanover, NJ USA; [Mahon, F. -X.] Univ Bordeaux, Inst Bergonie, Canc Ctr Bordeaux, INSERM,U1218, Bordeaux, France</t>
  </si>
  <si>
    <t>Maerevoet, M; Westin, J; Thieblemont, C; Zijlstra, J; Hill, BT; Vicente, FD; Choquet, S; Caimi, P; Kaplan, J; Canales, MA; Kuruvilla, J; Follows, G; Van den Neste, E; Meade, J; Wrigley, B; Devlin, M; Saint-Martin, JR; Nippgen, C; Gardner, H; Shacham, S; Kauffman, MG; Casasnovas, RO</t>
  </si>
  <si>
    <t>SINGLE AGENT ORAL SELINEXOR EXHIBITS DURABLE RESPONSES IN RELAPSED/REFRACTORY DIFFUSE LARGE B-CELL LYMPHOMA (DLBCL) OF BOTH GCB AND NON-GCB SUBTYPES: THE PHASE 2B SADAL STUDY</t>
  </si>
  <si>
    <t>[Maerevoet, M.] Inst Jules Bordet, Brussels, Belgium; [Westin, J.] MD Anderson, Houston, TX USA; [Thieblemont, C.] Hop St Louis, AP HP, Hematooncol, Paris, France; [Zijlstra, J.] Vrije Univ Amsterdam, Med Ctr, Lunenburg Lymphoma Phase Consortium 1, Amsterdam, Netherlands; [Hill, B. T.] Cleveland Clin, Taussig Canc Inst, Cleveland, OH 44106 USA; [De La Cruz Vicente, F.] Hosp Univ Virgen del Rocio, Seville, Spain; [Choquet, S.] Hosp Pitie Salpetriere, Paris, France; [Caimi, P.] Univ Hosp Seidman Canc Ctr, Cleveland, OH USA; [Kaplan, J.] Northwestern Univ, Feinberg Sch Med, Chicago, IL 60611 USA; [Canales, M. A.] Hosp Univ La Paz, Madrid, Spain; [Kuruvilla, J.] Princess Margaret Hosp, Toronto, ON, Canada; [Follows, G.] Cambridge Univ Teaching Hosp, NHS Fdn Trust, Cambridge, England; [Van den Neste, E.] Clin Univ UCL St Luc, Brussels, Belgium; [Meade, J.; Wrigley, B.; Devlin, M.; Saint-Martin, J. -R.; Nippgen, C.; Gardner, H.; Shacham, S.; Kauffman, M. G.] Karyopharm Therapeut, Newton, MA USA; [Casasnovas, R. -O.] CHU Dijon, Dijon, France</t>
  </si>
  <si>
    <t>Steegmann, JL; Garcia-Gutierrez, V; Colom, B; Sanchez-Guijo, F; Ayala, R; Boque, C; Casado, F; Xicoy, B; Montero, I; Soto, C; de Paz, R; Kreutzman, A; Martinez-Lopez, J; Munoz, C</t>
  </si>
  <si>
    <t>EFFICACY OF SWITCHING TO DASATINIB IN CHRONIC MYELOID PATIENTS WITH LATE WARNING RESPONSES TO IMATINIB. STUDY OF THE ASSOCIATION OF RESPONSE TO DASATINIB TO IMMUNOLOGIC STATUS</t>
  </si>
  <si>
    <t>[Steegmann, J. L.] Hosp Univ Princesa IIS IP Madrid, Serv Hematol, Madrid, Spain; [Garcia-Gutierrez, V.] Hosp Univ Ramon &amp; Cajal, Serv Hematol, Madrid, Spain; [Colom, B.; Kreutzman, A.; Munoz, C.] Hosp Univ Princesa, Serv Inmunol, Madrid, Spain; [Sanchez-Guijo, F.] Hosp Univ Salamanca, Serv Hematol, Salamanca, Spain; [Ayala, R.; Martinez-Lopez, J.] Hosp Univ 12 Octubre, Serv Hematol, Madrid, Spain; [Boque, C.] Hosp Duran &amp; Reynals, Serv Hematol, Barcelona, Spain; [Casado, F.] Hosp Virgen Salud, Serv Hematol, Toledo, Spain; [Xicoy, B.] Hosp Badalona Germans Trias &amp; Pujol, Serv Hematol, Barcelona, Spain; [Montero, I.] Hosp Univ Virgen Rocio, Serv Hematol, Seville, Spain; [Soto, C.] Hosp Povisa, Serv Hematol, Vigo, Spain; [de Paz, R.] Hosp Univ La Paz, Serv Hematol, Madrid, Spain</t>
  </si>
  <si>
    <t>Hiddemann, W; Barbui, AM; Albendea, MAC; Cannell, PK; Collins, GP; Durig, J; Forstpointner, R; Herold, M; Hertzberg, M; Klanova, M; Radford, JA; Tobinai, K; Burciu, A; Fingerle-Rowson, GR; Nielsen, T; Wolbers, M; Marcus, RE</t>
  </si>
  <si>
    <t>IMMUNOCHEMOTHERAPY WITH OBINUTUZUMAB OR RITUXIMAB IN PREVIOUSLY UNTREATED FOLLICULAR LYMPHOMA IN THE RANDOMIZED PHASE III GALLIUM STUDY: ANALYSIS BY CHEMOTHERAPY REGIMEN</t>
  </si>
  <si>
    <t>[Hiddemann, W.; Forstpointner, R.] Ludwig Maximilians Univ Munchen, Dept Med 3, Munich, Germany; [Barbui, A. M.] Azienda Osped Papa Giovanni XXIII, Dept Hematol, Bergamo, Italy; [Albendea, M. A. Canales] Hosp Univ la Paz, Dept Med, Madrid, Spain; [Cannell, P. K.] Fiona Stanley Hosp, Dept Haematol, Murdoch, WA, Australia; [Collins, G. P.] Churchill Hosp, Oxford Canc &amp; Haematol Ctr, Dept Clin Haematol, Oxford, England; [Duerig, J.] Univ Klinikum Essen, Med Fac Haematol, Essen, Germany; [Herold, M.] HELIOS Klinikum Erfurt, Ctr Oncol, Erfurt, Germany; [Hertzberg, M.] Prince Wales Hosp, Dept Haematol, Sydney, NSW, Australia; [Klanova, M.] Charles Univ Prague, Fac Med 1, Gen Hosp, Prague, Czech Republic; [Klanova, M.] Charles Univ Prague, Inst Pathol Physiol, Prague, Czech Republic; [Klanova, M.; Fingerle-Rowson, G. R.; Nielsen, T.] F Hoffmann La Roche Ltd, Pharma Dev Clin Oncol, Basel, Switzerland; [Radford, J. A.] Univ Manchester, Manchester, Lancs, England; [Radford, J. A.] Christie NHS Fdn Trust, Manchester Acad Hlth Sci Ctr, Manchester, Lancs, England; [Tobinai, K.] Natl Canc Ctr, Dept Hematol, Tokyo, Japan; [Burciu, A.] F Hoffmann La Roche Ltd, Pharma Dev Safety &amp; Risk Management, Basel, Switzerland; [Wolbers, M.] F Hoffmann La Roche Ltd, Pharma Dev Biometr Biostat, Basel, Switzerland; [Marcus, R. E.] Kings Coll Hosp London, Dept Haematol, London, England</t>
  </si>
  <si>
    <t>Montero, LFC; Garcia-Gutierrez, JV; Giraldo, P; Perez-Encinas, M; de Paz, R; Martinez-Lopez, J; Bautista, G; Osorio, S; Requena, MJ; Palomera, L; Penarrubia, MJ; Calle, C; Hernandez-Rivas, JA; Garcia-Ormena, N; Mba, C; Steegmann, JL</t>
  </si>
  <si>
    <t>HEMATOLOGIC TOXCITIY GRADE III-IV IS ASSOCIATED WITH LOWER SURVIVAL IN PATIENTS WITH CHRONIC MYELOID LEUKEMIA TREATED WITH TYROSINE KINASE INHIBITORS</t>
  </si>
  <si>
    <t>[Casado Montero, L. F.] Hosp Virgen Salud, Hematol, Toledo, Spain; [Garcia-Gutierrez, J. V.] Hosp Ramon &amp; Cajal, Hematol, Madrid, Spain; [Giraldo, P.] IIS Aragon, Hematol, Traslat Res Unit, Zaragoza, Spain; [Perez-Encinas, M.] Hosp Clin Santiago de Compostela, Hematol, Santiago De Compostela, Spain; [de Paz, R.] Hosp Paz, Hematol, Madrid, Spain; [Martinez-Lopez, J.] Hosp 12 Octubre, Hematol, Madrid, Spain; [Bautista, G.] Hosp Puerta de Hierro, Hematol, Madrid, Spain; [Osorio, S.] Hosp Univ Gregorio Maranon, Hematol, Madrid, Spain; [Requena, M. J.] Hosp Univ Severo Ochoa, Hematol, Madrid, Spain; [Palomera, L.] Hosp Clin Univ Lozano Blesa, Hematol, Zaragoza, Spain; [Penarrubia, M. J.] Hosp Clin Univ Valladolid, Hematol, Valladolid, Spain; [Calle, C.] Hosp Gen Ciudad Real, Hematol, Ciudad Real, Spain; [Hernandez-Rivas, J. A.] Hosp Univ Infanta Leonor, Hematol, Madrid, Spain; [Garcia-Ormena, N.; Mba, C.] Spanish Registry CML &amp; GELMC, Hematol, Madrid, Spain; [Steegmann, J. L.] Hosp Univ Princesa, Dept Hematol, Hematol, Madrid, Spain; [Steegmann, J. L.] Hosp Univ Princesa, IIS IP, Madrid, Spain</t>
  </si>
  <si>
    <t>De La Iglesia, S; Morado, M; Arrizabalaga, B; Gonzalez, A; Beneitez, D; Rubio, ML; Recasens, V; Salido, E; Urquia, A; Rodriguez, I; Piernas, S; Martin, X; Chavez, C; Lemes, A; Acosta, C; Villegas, AM; Sehh, GDE</t>
  </si>
  <si>
    <t>PAROXYSMAL NOCTURNAL HEMOGLOBINURIA AND APLASTIC ANAEMIA - DATA FROM THE SPANISH PNH REGISTRY</t>
  </si>
  <si>
    <t>[De La Iglesia, S.; Lemes, A.; Acosta, C.] Hosp Univ Gran Canaria Doctor Negrin, Hematol, Las Palmas Gran Canaria, Spain; [Morado, M.] Hosp Univ La Paz, Hematol, Madrid, Spain; [Arrizabalaga, B.; Martin, X.] Hosp Univ Cruces, Hematol, Bilbao, Spain; [Gonzalez, A.; Villegas, A. M.] Hosp Clin San Carlos, Hematol, Madrid, Spain; [Beneitez, D.; Chavez, C.] Hosp Univ Vall dHebron, Hematol, Barcelona, Spain; [Rubio, M. Lopez] Hosp Univ Principe Asturias, Hematol, Madrid, Spain; [Recasens, V.] Hosp Univ Miguel Servet, Hematol, Zaragoza, Spain; [Salido, E.] Hosp Clin Univ Virgen Arrixaca, Hematol, Murcia, Spain; [Urquia, A.] Hosp Univ Donostia, Hematol, Bilbao, Spain; [Rodriguez, I.] Hosp Badalona Germans Trias &amp; Pujol, Hematol, Barcelona, Spain; [Piernas, S.] Hosp Parc Tauli, Hematol, Barcelona, Spain; [Sehh, G. D. E.] SEHH, Hematol, Madrid, Spain</t>
  </si>
  <si>
    <t>Font, P; Subira, D; Matarraz, S; Benavente, C; Cedena, T; Morado, M; Perez-Corral, A; Bellon, JM; Diez-Martin, JL</t>
  </si>
  <si>
    <t>MULTICENTER COMPARISON OF CD34+MYELOID CELL COUNT BY FLOW CYTOMETRY IN LOW-RISK MYELODYSPLASTIC SYNDROME. IS IT FEASIBLE?</t>
  </si>
  <si>
    <t>LEUKEMIA RESEARCH</t>
  </si>
  <si>
    <t>[Font, P.; Perez-Corral, A.; Diez-Martin, J. L.] Hosp Gen Univ Gregorio Maranon, Inst Invest Sanitaria Gregorio Maranon, Dept Hematol, Madrid, Spain; [Subira, D.] Hosp Univ Guadalajara, Dept Hematol, Guadalajara, Spain; [Matarraz, S.] USAL, CSIC, IBMCC, Ctr Invest Canc, Salamanca, Spain; [Matarraz, S.] Univ Salamanca, IBSAL, Serv Citometria, Salamanca, Spain; [Matarraz, S.] Univ Salamanca, Dept Med, Salamanca, Spain; [Benavente, C.] Hosp Clin San Carlos, Dept Hematol, Madrid, Spain; [Cedena, T.] Hosp Univ 12 Octubre, Dept Hematol, Madrid, Spain; [Morado, M.] Hosp Univ La Paz, Dept Hematol, Madrid, Spain; [Bellon, J. M.] Inst Invest Sanitaria Gregorio Maranon, Stat, Madrid, Spain</t>
  </si>
  <si>
    <t>0145-2126</t>
  </si>
  <si>
    <t>Cadenas, FL; Xicoy, B; Sanchez, J; Fenaux, P; Rivas, JAH; Amigo, ML; Coll, R; Lumbreras, E; Slama, B; Bernal, T; De Paz, R; Platzbecker, U; Giagounidis, A; Nomdedeu, B; Thepot, S; Sanz, G; Arrizabalaga, B; Bargay, J; Fernandez-Roldan, MCD; Diez-Campelo, M</t>
  </si>
  <si>
    <t>SINTRA-REV CLINICAL TRIAL: PRELIMINARY ANALYSIS OF EFFICACY AND SAFETY AT WEEK 12 OF TREATMENT IN MDS DEL(5Q) AND TRANSFUSION INDEPENDENCE</t>
  </si>
  <si>
    <t>[Lopez Cadenas, F.; Del Canizo Fernandez-Roldan, M. C.; Diez-Campelo, M.] Complejo Asistencial Univ Salamanca, Hematol, Salamanca, Spain; [Xicoy, B.] Ico Badalona Hosp Univ Germans Trias &amp; Pujol, Hematol, Barcelona, Spain; [Sanchez, J.] Hosp Reina Sofia Cordoba, Hematol, Cordoba, Spain; [Fenaux, P.] Hop St Louis, Hematol, Paris, France; [Hernandez Rivas, J. A.] Hosp Univ Infanta Leonor, Hematol, Madrid, Spain; [Amigo, M. L.] Hosp Univ Morales Meseguer, Hematol, Murcia, Spain; [Coll, R.] Ico Girona Hosp Josep Trueta, Hematol, Girona, Spain; [Lumbreras, E.] Univ Salamanca, CSIC, Ctr Invest Canc, Unidad Diagnost Mol &amp; Celular Canc,Ibsal, Salamanca, Spain; [Slama, B.] Ctr Hosp Avignon, Hematol, Avignon, France; [Bernal, T.] Hosp Cent Asturias, Hematol, Oviedo, Spain; [De Paz, R.] Hosp La Paz, Hematol, Madrid, Spain; [Platzbecker, U.] Tech Univ Dresden, Univ Klinikum Carl Gustav Carus, Hematol, Dresden, Germany; [Giagounidis, A.] Marien Hosp, Hematol, Dusseldorf, Germany; [Nomdedeu, B.] Hosp Clin Barcelona, Hematol, Barcelona, Spain; [Thepot, S.] Ctr Hosp Univ Angers, Hematol, Angers, France; [Sanz, G.] Hosp Univ &amp; Politecn La Fe, Hematol, Valencia, Spain; [Arrizabalaga, B.] Hosp Cruces, Hematol, Bilbao, Spain; [Bargay, J.] Hosp Son Llatzer, Hematol, Palma De Mallorca, Spain</t>
  </si>
  <si>
    <t>Senent, L; Lorenzo, I; Vicente, A; Alonso, E; Sanzo, C; Ramos, F; Arenillas, L; Orero, M; Navarro, B; Marco, V; Campelo, MD; Jerez, A; Montoro, J; Arrizabalaga, B; Bonanad, S; Lluch, R; Paz, RD; Font, P; Gomis, F; Sanz, G</t>
  </si>
  <si>
    <t>PROGNOSTIC IMPLICATION OF THE PERCENTAGE OF ERYTHROID CELLS IN BONE MARROWAT DIAGNOSIS IN PATIENTS WITH MYELODYSPLASTIC SYNDROME</t>
  </si>
  <si>
    <t>[Senent, L.; Lorenzo, I.; Vicente, A.; Bonanad, S.; Sanz, G.] Hosp Univ &amp; Politeecn La Fe, Hematol Dept, Valencia, Spain; [Alonso, E.] Hosp Univ Bellvitge, Pathol Dept, Barcelona, Spain; [Sanzo, C.] Hosp Univ Cent Asturias, Oviedo, Spain; [Ramos, F.] Hosp Univ Leon, Leon, Spain; [Arenillas, L.] Hosp del Mar, GRETNHE, Hematol Cytol Lab, IMIM,Res Inst, Barcelona, Spain; [Orero, M.] Hosp Gen Univ Valencia, Valencia, Spain; [Navarro, B.] Hosp Clin Univ Valencia, Valencia, Spain; [Marco, V.] Hosp Arnau Vilanova, Lleida, Spain; [Diez Campelo, M.] Hosp Univ Salamanca, IBSAL, Serv Hematol, Salamanca, Spain; [Jerez, A.; Gomis, F.] Univ Murcia, Hematol &amp; Med Oncol Dept, Hosp Morales Meseguer, Ctr Reg Hemodonac,IMIB, Murcia, Spain; [Montoro, J.] Hosp Vall D Hebron, Barcelona, Spain; [Arrizabalaga, B.] Hosp Cruces, Baracaldo, Spain; [Lluch, R.] Hosp La Ribera, Alzira, Spain; [Paz, R. D.] Hosp Univ La Paz, Madrid, Spain; [Font, P.] Hosp Univ Gregorio Maranon, Madrid, Spain</t>
  </si>
  <si>
    <t>S151</t>
  </si>
  <si>
    <t>S152</t>
  </si>
  <si>
    <t>Hernandez-Boluda, JC; Correa, JG; Garcia-Delgado, R; Martinez-Lopez, J; Alvarez-Larran, A; Fox, ML; Garcia-Gutierrez, V; Perez-Encinas, M; Ferrer-Marin, F; Mata-Vazquez, MI; Raya, JM; Estrada, N; Garcia, S; Kerguelen, A; Duran, MA; Albors, M; Cervantes, F</t>
  </si>
  <si>
    <t>Predictive factors for anemia response to erythropoiesis-stimulating agents in myelofibrosis</t>
  </si>
  <si>
    <t>[Hernandez-Boluda, Juan-Carlos] Hosp Clin Univ, INCLIVA, Hematol Dept, Valencia, Spain; [Correa, Juan-Gonzalo; Cervantes, Francisco] Univ Barcelona, Hematol Dept, Hosp Clin, IDIBAPS, Barcelona, Spain; [Garcia-Delgado, Regina] Hosp Virgen de la Victoria, Hematol Dept, Malaga, Spain; [Martinez-Lopez, Joaquin] Hosp 12 Octubre, Hematol Dept, Madrid, Spain; [Alvarez-Larran, Alberto] Hosp del Mar, Hematol Dept, Barcelona, Spain; [Fox, Maria-Laura] Hosp Valle De Hebron, Hematol Dept, Barcelona, Spain; [Garcia-Gutierrez, Valentin] Hosp Ramon &amp; Cajal, Hematol Dept, Madrid, Spain; [Perez-Encinas, Manuel] Hosp Clin, Hematol Dept, Santiago De Compostela, Spain; [Ferrer-Marin, Francisca] UCAM, Hematol &amp; Med Oncol Dept, Hosp Morales Meseguer, IMIB Arrixaca, Murcia, Spain; [Mata-Vazquez, Maria-Isabel] Hosp Costa del Sol, Hematol Dept, Marbella, Spain; [Raya, Jose-Maria] Hosp Univ Canarias, Hematol Dept, Tenerife, Spain; [Estrada, Natalia] Hosp Badalona Germans Trias &amp; Pujol, Hematol Dept, Inst Catala Oncol, Josep Carreras Leukemia Res Inst, Badalona, Spain; [Garcia, Silvia] Hosp La Fe, IIS La Fe, Hematol Dept, Valencia, Spain; [Kerguelen, Ana] Hosp La Paz, Hematol Dept, Madrid, Spain; [Duran, Maria-Antonia] Hosp Son Espases, Hematol Dept, Mallorca, Spain; [Albors, Manuel] Complexo Hosp Univ Ourense, Hematol Dept, Orense, Spain</t>
  </si>
  <si>
    <t>Hernandez-Boluda, JC (reprint author), Hosp Clin Univ, Hematol Dept, Valencia, Spain.</t>
  </si>
  <si>
    <t>Nomdedeu, M; Pereira, A; Ramos, F; Valcarcel, D; Costa, D; Arnan, M; Calvo, X; Pomares, H; Luno, E; Diaz-Campelo, M; Collado, R; de Paz, R; Falantes, JF; Pedro, C; Marco, J; Oirtzabal, I; Sanchez-Garcia, J; Tormo, M; Cedena, MT; Nomdedeu, B; Sanz, G</t>
  </si>
  <si>
    <t>Excess mortality in the myelodysplastic syndromes</t>
  </si>
  <si>
    <t>[Nomdedeu, Meritxell; Costa, Dolors] Hosp Plato, Barcelona, Spain; [Nomdedeu, Meritxell; Costa, Dolors; Nomdedeu, Benet] Fundacio Clin Recerca Biomed, Barcelona, Spain; [Pereira, Arturo; Nomdedeu, Benet] Hosp Clin Barcelona, Barcelona, Spain; [Ramos, Fernando] Hosp Univ Leon, Leon, Spain; [Valcarcel, David] Hosp Univ Vall dHebron, Barcelona, Spain; [Arnan, Montserrat; Pomares, Helena; Pedro, Carme] Hosp Duran &amp; Reynals, Inst Catala Oncol, Lhospitalet De Llobregat, Spain; [Arnan, Montserrat; Pomares, Helena; Pedro, Carme] Inst Invest Biomed Bellvitge, Lhospitalet De Llobregat, Spain; [Calvo, Xavier] Hosp Mar, Barcelona, Spain; [Calvo, Xavier] Inst Hosp Mar Invest Med, Barcelona, Spain; [Luno, Elisa] Hosp Univ Cent Asturias, Oviedo, Spain; [Diaz-Campelo, Maria] Hosp Univ Salamanca, Salamanca, Spain; [Collado, Rosa] Hosp Gen Univ Valencia, Valencia, Spain; [de Paz, Raquel] Hosp Univ La Paz, Madrid, Spain; [Falantes, Jose-Francisco] Hosp Univ Virgen Rocio, Seville, Spain; [Marco, Josefa] Hosp Doctor Peset, Valencia, Spain; [Oirtzabal, Itziar] Hosp Txagorritxu, Vitoria, Spain; [Sanchez-Garcia, Joaquin] Univ Cordoba, Hosp Univ Reina Sofia, IMIBIC, Cordoba, Spain; [Tormo, Mar] Hosp Clin Univ Valencia, Valencia, Spain; [Cedena, Maria-Teresa] Hosp Univ 12 Octubre, Madrid, Spain; [Sanz, Guillermo] Hosp Univ La Fe, Valencia, Spain</t>
  </si>
  <si>
    <t>Pereira, A (reprint author), Hosp Clin Barcelona, Serv Hemotherapy, Villarroel 170, Barcelona 08036, Spain.</t>
  </si>
  <si>
    <t>Alvarez-Larran, A; Perez-Encinas, M; Ferrer-Marin, F; Hernandez-Boluda, JC; Ramirez, MJ; Martinez-Lopez, J; Magro, E; Cruz, Y; Mata, MI; Aragues, MP; Fox, ML; Cuevas, B; Montesdeoca, S; Hernandez-Rivas, JA; Garcia-Gutierrez, V; Gomez-Casares, MT; Steegmann, JL; Duran, MA; Gomez, M; Kerguelen, A; Barez, A; Garcia, MC; Boque, C; Raya, JM; Martinez, C; Albors, M; Garcia, F; Burgaleta, C; Besses, C</t>
  </si>
  <si>
    <t>Risk of thrombosis according to need of phlebotomies in patients with polycythemia vera treated with hydroxyurea</t>
  </si>
  <si>
    <t>[Alvarez-Larran, Alberto; Cruz, Yasmina; Montesdeoca, Sara; Garcia, Francesc; Besses, Carlos] UAB, Hosp del Mar, IMIM, Barcelona, Spain; [Perez-Encinas, Manuel] Hosp Clin, Santiago De Compostela, Spain; [Ferrer-Marin, Francisca] UCAM, Hosp Morales Messeguer, IMIB, Murcia, Spain; [Carlos Hernandez-Boluda, Juan; Gomez, Montse] Hosp Clin, Valencia, Spain; [Jose Ramirez, Maria] Hosp Jerez, Jerez de la Frontera, Spain; [Martinez-Lopez, Joaquin] Hosp 12 Octubre, Madrid, Spain; [Magro, Elena; Burgaleta, Carmen] Hosp Principe Asturias, Alcala De Henares, Spain; [Isabel Mata, Maria] Hosp Costa del Sol, Marbella, Spain; [Pilar Aragues, Mata] Hosp Cruces, Bilbao, Spain; [Laura Fox, Maria] Hosp Valle De Hebron, Barcelona, Spain; [Cuevas, Beatriz] Hosp Burgos, Burgos, Spain; [Hernandez-Rivas, Jose Angel] Hosp Infanta Leonor, Madrid, Spain; [Garcia-Gutierrez, Valentin] Hosp Ramon &amp; Cajal, Madrid, Spain; [Teresa Gomez-Casares, Maria] Hosp Dr Negrin, Las Palmas Gran Canaria, Spain; [Luis Steegmann, Juan] Hosp Univ Princesa, Madrid, Spain; [Antonia Duran, Maria] Hosp Son Espases, Palma De Mallorca, Spain; [Kerguelen, Ana] Hosp La Paz, Madrid, Spain; [Barez, Abelardo] Complejo Assistencial Avila, Avila, Spain; [Carmen Garcia, Mari] Hosp Gen Alicante, Alicante, Spain; [Boque, Concepcion] Hosp Duran &amp; Reinals, Inst Catala Oncol, Lhospitalet De Llobregat, Spain; [Maria Raya, Jose] Hosp Univ Canarias, Santa Cruz De Tenerife, Spain; [Martinez, Clara] Hosp Santa Creu &amp; Sant Pau, Barcelona, Spain; [Albors, Manuel] Complexo Hosp Univ Ourense, Orense, Spain</t>
  </si>
  <si>
    <t>Alvarez-Larran, A (reprint author), UAB, Hosp del Mar, IMIM, Barcelona, Spain.</t>
  </si>
  <si>
    <t>Performance of the myelofibrosis secondary to PV and ET-prognostic model (MYSEC-PM) in a series of 262 patients from the Spanish registry of myelofibrosis.</t>
  </si>
  <si>
    <t>Hernandez-Boluda, J-C; Pereira, A; Correa, J-G; Alvarez-Larran, A; Ferrer-Marin, F; Raya, J-M; Martinez-Lopez, J; Perez-Encinas, M; Estrada, N; Velez, P; Fox, M-L; Garcia-Gutierrez, V; Payer, A; Kerguelen, A; Cuevas, B; Duran, M-A; Ramirez, M-J; Gomez-Casares, M-T; Mata-Vazquez, M-I; Mora, E; Martinez-Valverde, C; Gomez, M; Cervantes, F</t>
  </si>
  <si>
    <t>Leukemia</t>
  </si>
  <si>
    <t>2017 Sep 22 (Epub 2017 Sep 22)</t>
  </si>
  <si>
    <t>Hematology Department, Hospital Clinico, Valencia, Spain.</t>
  </si>
  <si>
    <t>1476-5551</t>
  </si>
  <si>
    <t>Clinical characteristics, prognosis and treatment of myelofibrosis patients with severe thrombocytopenia.</t>
  </si>
  <si>
    <t>Hernandez-Boluda, Juan-Carlos; Correa, Juan-Gonzalo; Alvarez-Larran, Alberto; Ferrer-Marin, Francisca; Raya, Jose-Maria; Martinez-Lopez, Joaquin; Velez, Patricia; Perez-Encinas, Manuel; Estrada, Natalia; Garcia-Gutierrez, Valentin; Fox, Maria-Laura; Luno, Elisa; Kerguelen, Ana; Cuevas, Beatriz; Duran, Maria-Antonia; Ramirez, Maria-Jose; Gomez-Casares, Maite; Mata-Vazquez, Maria-Isabel; Regadera, Anabel; Pereira, Arturo; Cervantes, Francisco</t>
  </si>
  <si>
    <t>2017 Apr 17 (Epub 2017 Apr 17)</t>
  </si>
  <si>
    <t>Haematology Department, Hospital Clinico Universitario, INCLIVA, Valencia, Spain.</t>
  </si>
  <si>
    <t>Serrano, NL; De Diego, V; Cuadras, D; Monseny, AFM; Velazquez-Fragua, R; Lopez, L; Felipe, A; Gutierrez-Solana, LG; Macaya, A; Perez-Duenas, B; Serrano, M</t>
  </si>
  <si>
    <t>A quantitative assessment of the evolution of cerebellar syndrome in children with phosphomannomutase-deficiency (PMM2-CDG)</t>
  </si>
  <si>
    <t>[Lourdes Serrano, Natalia; De Diego, Victor; Perez-Duenas, Belen; Serrano, Mercedes] Hosp St Joan de Deu, Neuropediat Dept, Barcelona, Spain; [Lourdes Serrano, Natalia; De Diego, Victor; Perez-Duenas, Belen; Serrano, Mercedes] Hosp St Joan de Deu, Radiol Dept, Barcelona, Spain; [Lourdes Serrano, Natalia; De Diego, Victor; Perez-Duenas, Belen; Serrano, Mercedes] Hosp St Joan de Deu, Clin Biochem Dept, Barcelona, Spain; [Lourdes Serrano, Natalia; De Diego, Victor; Perez-Duenas, Belen; Serrano, Mercedes] Inst Salud Carlos 3, U 703 Ctr Biomed Res Rare Dis CIBER ER, Barcelona, Spain; [Lourdes Serrano, Natalia] Hosp Garrahan, Pediat Dept, Buenos Aires, DF, Argentina; [Cuadras, Daniel] Fundacio St Joan de Deu, Stat Dept, Barcelona, Spain; [Martinez Monseny, Antonio F.; Serrano, Mercedes] Hosp St Joan de Deu, Pediat Inst Genet Med &amp; Rare Dis, Barcelona, Spain; [Velazquez-Fragua, Ramon] Hosp Univ La Paz, Pediat Neurol Dept, Madrid, Spain; [Lopez, Laura; Gutierrez-Solana, Luis G.] Univ Nino Jesus Madrid, Hosp Infantil, Dept Pediat, Unit Child Neurol, Madrid, Spain; [Felipe, Ana; Macaya, Alfons] Univ Autonoma Barcelona, Hosp Univ Vall Hebron, Seccio Neurol Pediatr, Inst Recerca Vall Hebron,Grp Recerca Neurol Pedia, Barcelona, Spain; [Serrano, Mercedes] Hosp St Joan de Deu, Neurol Dept, Passeig St Joan de Deu 2, Barcelona 08950, Spain</t>
  </si>
  <si>
    <t>Serrano, M (reprint author), Hosp St Joan de Deu, Neuropediat Dept, Barcelona, Spain.; Serrano, M (reprint author), Hosp St Joan de Deu, Radiol Dept, Barcelona, Spain.; Serrano, M (reprint author), Hosp St Joan de Deu, Clin Biochem Dept, Barcelona, Spain.; Serrano, M (reprint author), Inst Salud Carlos 3, U 703 Ctr Biomed Res Rare Dis CIBER ER, Barcelona, Spain.</t>
  </si>
  <si>
    <t>Rivera-Barahona, A; Alonso-Barroso, E; Perez, B; Murphy, MP; Richard, E; Desviat, LR</t>
  </si>
  <si>
    <t>Treatment with antioxidants ameliorates oxidative damage in a mouse model of propionic acidemia</t>
  </si>
  <si>
    <t>MOLECULAR GENETICS AND METABOLISM</t>
  </si>
  <si>
    <t>[Rivera-Barahona, Ana; Alonso-Barroso, Esmeralda; Perez, Belen; Richard, Eva; Desviat, Lourdes R.] Univ Autonoma, Ctr Diagnost Enfermedades Mol CEDEM, Ctr Biol Mol Severo Ochoa, UAM CSIC,CIBERER,IdiPaz, Madrid, Spain; [Murphy, Michael P.] Univ Cambridge, Med Res Council Mitochondrial Biol Unit, Cambridge, England</t>
  </si>
  <si>
    <t>Desviat, LR (reprint author), Univ Autonoma Madrid, Ctr Biol Mol Severo Ochoa, UAM CSIC, E-28049 Madrid, Spain.</t>
  </si>
  <si>
    <t>1096-7192</t>
  </si>
  <si>
    <t>Ortigoza-Escobar, JD; Alfadhel, M; Molero-Luis, M; Darin, N; Spiegel, R; de Coo, IF; Gerards, M; Taylor, RW; Artuch, R; Nashabat, M; Rodriguez-Pombo, P; Tabarki, B; Perez-Duenas, B</t>
  </si>
  <si>
    <t>Thiamine Deficiency in Childhood with Attention to Genetic Causes: Survival and Outcome Predictors</t>
  </si>
  <si>
    <t>ANNALS OF NEUROLOGY</t>
  </si>
  <si>
    <t>[Ortigoza-Escobar, Juan Dario; Perez-Duenas, Belen] Univ Barcelona, St Joan Deu Hosp, Div Child Neurol, Barcelona, Spain; [Ortigoza-Escobar, Juan Dario; Artuch, Rafael; Perez-Duenas, Belen] Univ Barcelona, Inst Recerca St Joan Deu, Barcelona, Spain; [Alfadhel, Majid; Nashabat, Marwan] King Saud bin Abdulaziz Univ Hlth Sci, Div Genet, Dept Pediat, Riyadh, Saudi Arabia; [Molero-Luis, Marta; Artuch, Rafael] Univ Barcelona, St Joan Deu Hosp, Div Biochem, Barcelona, Spain; [Darin, Niklas] Univ Gothenburg, Dept Pediat, Inst Clin Sci, Sahlgrenska Acad, Gothenburg, Sweden; [Spiegel, Ronen] Technion, Rappaport Sch Med, Haifa, Israel; [Spiegel, Ronen] Emek Med Ctr, Dept Pediat B, Afula, Israel; [de Coo, Irenaeus F.] Erasmus MC Sophia Childrens Hosp, Dept Neurol, Rotterdam, Netherlands; [Gerards, Mike] Maastricht Univ, Med Ctr, MaCSBio Maastricht Ctr Syst Biol, Maastricht, Netherlands; [Taylor, Robert W.] Newcastle Univ, Wellcome Trust Ctr Mitochondrial Res, Inst Neurosci, Newcastle Upon Tyne, Tyne &amp; Wear, England; [Artuch, Rafael; Rodriguez-Pombo, Pilar; Perez-Duenas, Belen] Inst Salud Carlos III, CIBERER, Barcelona, Spain; [Rodriguez-Pombo, Pilar] Univ Autonoma Madrid, Dept Biol Mol, Ctr Diagnost Enfermedades Mol CEDEM, Ctr Biol Mol Severo Ochoa CSIC UAM,IDIPAZ, Madrid, Spain; [Tabarki, Brahim] Prince Sultan Mil Med City, Div Pediat Neurol, Riyadh, Saudi Arabia</t>
  </si>
  <si>
    <t>Perez-Duenas, B (reprint author), Hosp St Joan Deu, Child Neurol Dept, Passeig St Joan Deu,2, Barcelona 08950, Spain.</t>
  </si>
  <si>
    <t>0364-5134</t>
  </si>
  <si>
    <t>de Diego, V; Martinez-Monseny, AF; Muchart, J; Cuadras, D; Montero, R; Artuch, R; Perez-Cerda, C; Perez, B; Perez-Duenas, B; Poretti, A; Serrano, M</t>
  </si>
  <si>
    <t>Longitudinal volumetric and 2D assessment of cerebellar atrophy in a large cohort of children with phosphomannomutase deficiency (PMM2-CDG)</t>
  </si>
  <si>
    <t>JOURNAL OF INHERITED METABOLIC DISEASE</t>
  </si>
  <si>
    <t>[de Diego, Victor; Muchart, Jordi; Montero, Raquel; Artuch, Rafael; Perez-Duenas, Belen; Serrano, Mercedes] Hosp St Joan de Deu, Neuropediat Dept, Barcelona, Spain; [de Diego, Victor; Muchart, Jordi; Montero, Raquel; Artuch, Rafael; Perez-Duenas, Belen; Serrano, Mercedes] Hosp St Joan de Deu, Radiol Dept, Barcelona, Spain; [de Diego, Victor; Muchart, Jordi; Montero, Raquel; Artuch, Rafael; Perez-Duenas, Belen; Serrano, Mercedes] Hosp St Joan de Deu, Clin Biochem Dept, Barcelona, Spain; [de Diego, Victor; Muchart, Jordi; Montero, Raquel; Artuch, Rafael; Perez-Duenas, Belen; Serrano, Mercedes] Inst Salud Carlos III, Ctr Biomed Res Rare Dis CIBER ER U703, Barcelona, Spain; [Martinez-Monseny, Antonio F.; Serrano, Mercedes] Hosp St Joan de Deu, Genet Med &amp; Rare Dis Pediat Inst, Barcelona, Spain; [Cuadras, Daniel] Fundacio St Joan Deu, Stat Dept, Barcelona, Spain; [Perez-Cerda, Celia; Perez, Belen] Univ Autonoma Madrid, Inst Salud Carlos 3, Ctr Biomed Res Rare Dis CIBER ER Madrid U746, Ctr Diagnost Enfermedades Mol CEDEM,IdiPAZ, Madrid, Spain; [Poretti, Andrea] Johns Hopkins Univ, Div Pediat Radiol, Sect Pediat Neuroradiol, Russell H Morgan Dept Radiol &amp; Radiol Sci,Sch Med, Baltimore, MA USA; [Serrano, Mercedes] Hosp St Joan de Deu, Neurol Dept, Passeig St Joan de Deu 2, Barcelona 08950, Spain; [Serrano, Mercedes] Hosp St Joan de Deu, Genet Med, Passeig St Joan de Deu 2, Barcelona 08950, Spain; [Serrano, Mercedes] Inst Salud Carlos III, Ctr Biomed Res Rare Dis CIBER ER U703, Passeig St Joan de Deu 2, Barcelona 08950, Spain</t>
  </si>
  <si>
    <t>Serrano, M (reprint author), Hosp St Joan de Deu, Neuropediat Dept, Barcelona, Spain.; Serrano, M (reprint author), Hosp St Joan de Deu, Radiol Dept, Barcelona, Spain.; Serrano, M (reprint author), Hosp St Joan de Deu, Clin Biochem Dept, Barcelona, Spain.; Serrano, M (reprint author), Inst Salud Carlos III, Ctr Biomed Res Rare Dis CIBER ER U703, Barcelona, Spain.; Serrano, M (reprint author), Hosp St Joan de Deu, Genet Med &amp; Rare Dis Pediat Inst, Barcelona, Spain.; Serrano, M (reprint author), Hosp St Joan de Deu, Neurol Dept, Passeig St Joan de Deu 2, Barcelona 08950, Spain.; Serrano, M (reprint author), Hosp St Joan de Deu, Genet Med, Passeig St Joan de Deu 2, Barcelona 08950, Spain.; Serrano, M (reprint author), Inst Salud Carlos III, Ctr Biomed Res Rare Dis CIBER ER U703, Passeig St Joan de Deu 2, Barcelona 08950, Spain.</t>
  </si>
  <si>
    <t>0141-8955</t>
  </si>
  <si>
    <t>Bellusci, M; Quijada-Fraile, P; Barrio-Carreras, D; Martin-Hernandez, E; Garcia-Silva, M; Merinero, B; Perez, B; Hernandez-Lain, A</t>
  </si>
  <si>
    <t>Carnitine palmitoyltransferase 1A deficiency: abnormal muscle biopsy findings in a child presenting with Reye's syndrome</t>
  </si>
  <si>
    <t>[Bellusci, M.; Quijada-Fraile, P.; Barrio-Carreras, D.; Martin-Hernandez, E.; Garcia-Silva, M.] 12 Octubre Univ Hosp, Inborn Errors Metab &amp; Mitochondrial Dis Unit, Ave Cordoba Sn, Madrid 28034, Spain; [Merinero, B.; Perez, B.] Univ Autonoma Madrid, Ctr Diagnost Enfermedades Mol CEDEM, CIBERER, IdiPAZ, Madrid, Spain; [Hernandez-Lain, A.] 12 Octubre Univ Hosp, Neuropathol Unit, Madrid, Spain</t>
  </si>
  <si>
    <t>Bellusci, M (reprint author), 12 Octubre Univ Hosp, Inborn Errors Metab &amp; Mitochondrial Dis Unit, Ave Cordoba Sn, Madrid 28034, Spain.</t>
  </si>
  <si>
    <t>Longitudinal volumetric and 2D assessment of cerebellar atrophy in a large cohort of children with phosphomannomutase deficiency (PMM2-CDG) (2017)</t>
  </si>
  <si>
    <t>[de Diego, Victor; Muchart, Jordi; Montero, Raquel; Artuch, Rafael; Perez-Duenas, Belen; Serrano, Mercedes] Hosp St Joan de Deu, Neuropediat Dept, Barcelona, Spain; [de Diego, Victor; Muchart, Jordi; Montero, Raquel; Artuch, Rafael; Perez-Duenas, Belen; Serrano, Mercedes] Hosp St Joan de Deu, Radiol Dept, Barcelona, Spain; [de Diego, Victor; Muchart, Jordi; Montero, Raquel; Artuch, Rafael; Perez-Duenas, Belen; Serrano, Mercedes] Hosp St Joan de Deu, Clin Biochem Dept, Barcelona, Spain; [de Diego, Victor; Muchart, Jordi; Montero, Raquel; Artuch, Rafael; Perez-Duenas, Belen; Serrano, Mercedes] Inst Salud Carlos III, U Ctr Biomed Res Rare Dis CIBER ER 703, Passeig St Joan de Deu 2, Barcelona 08950, Spain; [Martinez-Monseny, Antonio F.; Serrano, Mercedes] Hosp St Joan de Deu, Genet Med &amp; Rare Dis Pediat Inst, Barcelona, Spain; [Cuadras, Daniel] Fundacio St Joan de Deu, Stat Dept, Barcelona, Spain; [Perez-Cerda, Celia; Perez, Belen] Univ Autonoma Madrid, Ctr Diagnost Enfermedades Mol CEDEM, U Ctr Biomed Res Rare Dis CIBER ER Madrid 746, Inst Salud Carlos 3,IdiPAZ, Madrid, Spain; [Poretti, Andrea] Johns Hopkins Univ, Russell H Morgan Dept Radiol &amp; Radiol Sci, Sect Pediat Neuroradiol, Div Pediat Radiol,Dept Radiol &amp; Radiol Sci,Sch Me, Baltimore, MD USA; [Serrano, Mercedes] Hosp St Joan de Deu, Neurol Dept, Passeig St Joan de Deu 2, Barcelona 08950, Spain; [Serrano, Mercedes] Hosp St Joan de Deu, Genet Med, Passeig St Joan de Deu 2, Barcelona 08950, Spain</t>
  </si>
  <si>
    <t>Serrano, M (reprint author), Hosp St Joan de Deu, Neuropediat Dept, Barcelona, Spain.; Serrano, M (reprint author), Hosp St Joan de Deu, Radiol Dept, Barcelona, Spain.; Serrano, M (reprint author), Hosp St Joan de Deu, Clin Biochem Dept, Barcelona, Spain.; Serrano, M (reprint author), Inst Salud Carlos III, U Ctr Biomed Res Rare Dis CIBER ER 703, Passeig St Joan de Deu 2, Barcelona 08950, Spain.; Serrano, M (reprint author), Hosp St Joan de Deu, Genet Med &amp; Rare Dis Pediat Inst, Barcelona, Spain.; Serrano, M (reprint author), Hosp St Joan de Deu, Neurol Dept, Passeig St Joan de Deu 2, Barcelona 08950, Spain.; Serrano, M (reprint author), Hosp St Joan de Deu, Genet Med, Passeig St Joan de Deu 2, Barcelona 08950, Spain.</t>
  </si>
  <si>
    <t>Casado, M; Ferrer-Lopez, I; Ruiz-Sala, P; Perez-Cerda, C; Artuch, R</t>
  </si>
  <si>
    <t>Urine oligosaccharide tests for the diagnosis of oligosaccharidoses</t>
  </si>
  <si>
    <t>REVIEWS IN ANALYTICAL CHEMISTRY</t>
  </si>
  <si>
    <t>[Casado, Mecedes] Hosp St Joan de Deu IR HSJD, Paediat Res Inst, Clin Biochem Dept, Barcelona, Spain; [Casado, Mecedes] CIBERER ISCIII, Barcelona, Spain; [Ferrer-Lopez, Isaac; Ruiz-Sala, Pedro; Perez-Cerda, Celia] Univ Autonoma Madrid, CIBER ER, IDIPAZ, Ctr Diagnost Enfermedades Mol,Fac Ciencias, Madrid, Spain; [Artuch, Rafael] Hosp St Joan de Deu, Clin Biochem Dept, Barcelona, Spain</t>
  </si>
  <si>
    <t>Artuch, R (reprint author), Hosp St Joan de Deu, Clin Biochem Dept, Barcelona, Spain.</t>
  </si>
  <si>
    <t>0793-0135</t>
  </si>
  <si>
    <t>UNSP 20160019</t>
  </si>
  <si>
    <t>Pena-Quintana, L; Scherer, G; Curbelo-Estevez, ML; Jimenez-Acosta, F; Hartmann, B; La Roche, F; Meavilla-Olivas, S; Perez-Cerda, C; Garcia-Segarra, N; Giguere, Y; Huppke, P; Mitchell, GA; Monch, E; Trump, D; Vianey-Saban, C; Trimble, ER; Vitoria-Minana, I; Reyes-Suarez, D; Ramirez-Lorenzo, T; Tugores, A</t>
  </si>
  <si>
    <t>Tyrosinemia type II: Mutation update, 11 novel mutations and description of 5 independent subjects with a novel founder mutation</t>
  </si>
  <si>
    <t>[Pena-Quintana, L.; Curbelo-Estevez, M. L.; Reyes-Suarez, D.] Complejo Hosp Univ Insular Materno Infantil, Dept Pediat, Las Palmas Gran Canaria, Spain; [Pena-Quintana, L.] Univ Las Palmas Gran Canaria, CIBER OBN, Las Palmas Gran Canaria, Spain; [Scherer, G.; Hartmann, B.] Univ Freiburg, Inst Human Genet, Freiburg, Germany; [Jimenez-Acosta, F.] Univ Las Palmas Gran Canaria, Med Pathol Grp, Mediteknia Dermatol &amp; Hair Transplant Clin, Las Palmas Gran Canaria, Spain; [La Roche, F.] Complejo Hosp Univ Insular Materno Infantil, Dept Endocrinol &amp; Nutr, Las Palmas Gran Canaria, Spain; [Meavilla-Olivas, S.] Hosp St Joan de Deu, Metabolopathies Unit, Sect Gastroenterol Hepatol &amp; Nutr, Barcelona, Spain; [Perez-Cerda, C.] Univ Autonoma Madrid, CIBERER, IdiPAZ, Ctr Diagnost Enfermedades Mol, Madrid, Spain; [Garcia-Segarra, N.] CHU Vaudois, Ctr Mol Dis, Lausanne, Switzerland; [Giguere, Y.] CHU Quebec, Programme Quebecois Depistage Neonatal Sanguin, Quebec City, PQ, Canada; [Giguere, Y.] Univ Laval, Fac Med, Dept Mol Biol Med Biochem &amp; Pathol, Quebec City, PQ, Canada; [Huppke, P.] Univ Med Ctr Gottingen, Div Pediat Neurol, Dept Pediat &amp; Adolescent Med, Gottingen, Germany; [Mitchell, G. A.] CHU St Justine, Dept Pediat, Dept Med Genet, Montreal, PQ, Canada; [Mitchell, G. A.] Univ Montreal, Montreal, PQ, Canada; [Moench, E.] Charite, Med Ctr, Campus Virchow Klinikum, Berlin, Germany; [Trump, D.] Addenbrookes Hosp, Dept Med Genet, Cambridge, England; [Vianey-Saban, C.] CHU Lyon, Ctr Biol Est, Bron, France; [Trimble, E. R.] Royal Victoria Hosp, Dept Clin Biochem, Belfast, Antrim, North Ireland; [Vitoria-Minana, I.] Hosp La Fe, Unidad Nutr &amp; Metabolopatias, Valencia, Spain; [Ramirez-Lorenzo, T.; Tugores, A.] Complejo Hosp Univ Insular Materno Infantil, Res Unit, Las Palmas Gran Canaria, Spain</t>
  </si>
  <si>
    <t>Tugores, A (reprint author), Complejo Hosp Univ Insular Materno Infantil, Unidad Invest, Avda Maritima del Sur S-N, Las Palmas Gran Canaria 35016, Spain.</t>
  </si>
  <si>
    <t>Alonso-Barroso, E; Brasil, S; Briso-Montiano, A; Navarrete, R; Perez-Cerda, C; Ugarte, M; Perez, B; Desviat, LR; Richard, E</t>
  </si>
  <si>
    <t>Generation and characterization of a human iPSC line froma patientwith propionic acidemia due to defects in the PCCA gene</t>
  </si>
  <si>
    <t>STEM CELL RESEARCH</t>
  </si>
  <si>
    <t>[Alonso-Barroso, Esmeralda; Brasil, Sandra; Briso-Montiano, Alvaro; Perez, Belen; Desviat, Lourdes R.; Richard, Eva] Univ Autonoma, Ctr Biol Mol Severo Ochoa UAM CSIC, Madrid, Spain; [Alonso-Barroso, Esmeralda; Brasil, Sandra; Briso-Montiano, Alvaro; Navarrete, Rosa; Perez-Cerda, Celia; Ugarte, Magdalena; Perez, Belen; Desviat, Lourdes R.; Richard, Eva] Ctr Diagnost Enfermedades Mol CEDEM, Madrid, Spain; [Alonso-Barroso, Esmeralda; Brasil, Sandra; Briso-Montiano, Alvaro; Navarrete, Rosa; Perez-Cerda, Celia; Ugarte, Magdalena; Perez, Belen; Desviat, Lourdes R.; Richard, Eva] ISCIII, CIBERER, Madrid, Spain; [Alonso-Barroso, Esmeralda; Brasil, Sandra; Briso-Montiano, Alvaro; Navarrete, Rosa; Perez-Cerda, Celia; Ugarte, Magdalena; Perez, Belen; Desviat, Lourdes R.; Richard, Eva] ISCIII, Inst Invest Sanitaria Hosp La Paz IdiPaz, Madrid, Spain</t>
  </si>
  <si>
    <t>Richard, E (reprint author), Univ Autonoma Madrid, Ctr Biol Mol Severo Ochoa UAM CSIC, C Nicolas Cabrera 1, E-28049 Madrid, Spain.</t>
  </si>
  <si>
    <t>1873-5061</t>
  </si>
  <si>
    <t>Cabezas, OR; Flanagan, SE; Stanescu, H; Garcia-Martinez, E; Caswell, R; Lango-Allen, H; Anton-Gamero, M; Argente, J; Busse, AM; Brandli, A; Cheshire, C; Crowne, E; Dumitriu, S; Drynda, R; Hamilton-Shield, JP; Hayes, W; Hofherr, A; Iancu, D; Issler, N; Jefferies, C; Jones, P; Johnson, M; Kesselheim, A; Klootwijk, E; Koettgen, M; Lewis, W; Martos, JM; Mozere, M; Norman, J; Patel, V; Parrish, A; Perez-Cerda, C; Pozo, J; Rahman, SA; Sebire, N; Tekman, M; Turnpenny, PD; van't Hoff, W; Viering, DHHM; Weedon, MN; Wilson, P; Guay-Woodford, L; Kleta, R; Hussain, K; Ellard, S; Bockenhauer, D</t>
  </si>
  <si>
    <t>Polycystic Kidney Disease with Hyperinsulinemic Hypoglycemia Caused by a Promoter Mutation in Phosphomannomutase 2</t>
  </si>
  <si>
    <t>[Rubio Cabezas, Oscar; Argente, Jesus; Pozo, Jesus] Hosp Infantil Univ Nino Jesus, Pediat Endocrinol, Madrid, Spain; [Flanagan, Sarah E.; Caswell, Richard; Lango-Allen, Hana; Busse, Anna-Marie; Johnson, Matthew; Parrish, Andrew; Weedon, Michael N.; Ellard, Sian] Univ Exeter, Med Sch, Inst Biomed &amp; Clin Sci, Exeter, Devon, England; [Stanescu, Horia; Cheshire, Chris; Dumitriu, Simona; Iancu, Daniela; Issler, Naomi; Kesselheim, Anne; Klootwijk, Enriko; Mozere, Monika; Norman, Jill; Patel, Vaksha; Tekman, Mehmet; Viering, Daan H. H. M.; Wilson, Patricia; Kleta, Robert; Bockenhauer, Detlef] UCL, Ctr Nephrol, London, England; [Garcia-Martinez, Elena; Anton-Gamero, Montserrat] Hosp Univ Reina Sofia, Pediat Nephrol, Cordoba, Spain; [Argente, Jesus; Hayes, Wesley] Univ Autonoma Madrid, Inst Invest La Princesa, Madrid, Spain; [Argente, Jesus] Inst Salud Carlos III, Ctr Invest Biomed Red Fisiopatol Obesidad &amp; Nutr, Madrid, Spain; [Argente, Jesus] Univ Autonoma Madrid, Madrid Inst Adv Studies Food, Com Et Invest, Carretera Cantoblanco 8, E-28049 Madrid, Spain; [Argente, Jesus] CSIC, Carretera Cantoblanco 8, Madrid 28049, Spain; [Brandli, Andre] Ludwig Maximilians Univ Munchen, Walter Brendel Ctr Expt Med, Munich, Germany; [Crowne, Elizabeth; Hamilton-Shield, Julian P.] Univ Bristol, Bristol, Avon, England; [Crowne, Elizabeth; Hamilton-Shield, Julian P.] Bristol Royal Hosp Children, Bristol, Avon, England; [Drynda, Robert; Jones, Peter] Kings Coll London, Diabet Res Grp, London, England; [Hayes, Wesley; van't Hoff, William; Kleta, Robert; Hussain, Khalid; Bockenhauer, Detlef] Great Ormond St Hosp Children NHS Fdn Trust, London, England; [Hofherr, Alexis] Univ Freiburg, Fac Med, Dept Med, Renal Div, Freiburg, Germany; [Jefferies, Craig] Univ Auckland, Liggins Inst, Starship Childrens Hosp, Auckland, New Zealand; [Lewis, Wendy] East Scotland Genet Serv, Dundee, Scotland; [Maria Martos, Jose] Hosp Clin Univ Virgen de la Arrixaca, Pediat Endocrinol, Murcia, Spain; [Perez-Cerda, Celia] Univ Autonoma Madrid, Inst Invest Hosp Univ La Paz, Ctr Biomed Res Rare Dis, Ctr Diagnost Enfermedades Mol, Madrid, Spain; [Rahman, Sofia A.; Sebire, Neil; Kleta, Robert; Bockenhauer, Detlef] UCL, Inst Child Hlth, London, England; [Turnpenny, Peter D.] Royal Devon &amp; Exeter NHS Fdn Trust, Clin Genet, Exeter, Devon, England; [Guay-Woodford, Lisa] Childrens Natl Hlth Syst, Washington, DC USA; [Hussain, Khalid] Sidra Med &amp; Res Ctr, Dept Pediat Med, Doha, Qatar</t>
  </si>
  <si>
    <t>Bockenhauer, D (reprint author), UCL Ctr Nephrol, Rowland Hill St, London NW3 2PF, England.</t>
  </si>
  <si>
    <t>Rivera-Barahona, A; Fulgencio-Covian, A; Perez-Cerda, C; Ramos, R; Barry, MA; Ugarte, M; Perez, B; Richard, E; Desviat, LR</t>
  </si>
  <si>
    <t>Dysregulated miRNAs and their pathogenic implications for the neurometabolic disease propionic acidemia</t>
  </si>
  <si>
    <t>[Rivera-Barahona, Ana; Fulgencio-Covian, Alejandro; Perez, Belen; Richard, Eva; Desviat, Lourdes R.] Univ Autonoma Madrid, Ctr Biol Mol Severo Ochoa UAM CSIC, Madrid, Spain; [Rivera-Barahona, Ana; Fulgencio-Covian, Alejandro; Perez-Cerda, Celia; Ugarte, Magdalena; Perez, Belen; Richard, Eva; Desviat, Lourdes R.] Ctr Diagnost Enfermedades Mol CEDEM, Madrid, Spain; [Rivera-Barahona, Ana; Fulgencio-Covian, Alejandro; Perez-Cerda, Celia; Ugarte, Magdalena; Perez, Belen; Richard, Eva; Desviat, Lourdes R.] ISCIII, CIBERER, Madrid, Spain; [Rivera-Barahona, Ana; Fulgencio-Covian, Alejandro; Perez-Cerda, Celia; Ugarte, Magdalena; Perez, Belen; Richard, Eva; Desviat, Lourdes R.] Inst Invest Sanitaria Hosp La Paz IdiPaz, ISCIII, Madrid, Spain; [Ramos, Ricardo] Parque Cient Madrid, Genom Facil, Madrid, Spain; [Barry, Michael A.] Mayo Clin, Rochester, MN USA</t>
  </si>
  <si>
    <t>Desviat, LR (reprint author), Univ Autonoma Madrid, Ctr Biol Mol Severo Ochoa UAM CSIC, Madrid, Spain.; Desviat, LR (reprint author), Ctr Diagnost Enfermedades Mol CEDEM, Madrid, Spain.; Desviat, LR (reprint author), ISCIII, CIBERER, Madrid, Spain.; Desviat, LR (reprint author), Inst Invest Sanitaria Hosp La Paz IdiPaz, ISCIII, Madrid, Spain.</t>
  </si>
  <si>
    <t>Rivera-Barahona, A; Perez, B; Richard, E; Desviat, LR</t>
  </si>
  <si>
    <t>Role of miRNAs in human disease and inborn errors of metabolism</t>
  </si>
  <si>
    <t>[Rivera-Barahona, Ana; Perez, Belen; Richard, Eva; Desviat, Lourdes R.] Univ Autonoma Madrid, Ctr Biol Mol Severo Ochoa UAM CSIC, Ctr Diagnost Enfermedades Mol CEDEM, CIBERER, Madrid, Spain</t>
  </si>
  <si>
    <t>Desviat, LR (reprint author), Univ Autonoma Madrid, Ctr Biol Mol Severo Ochoa UAM CSIC, Ctr Diagnost Enfermedades Mol CEDEM, CIBERER, Madrid, Spain.</t>
  </si>
  <si>
    <t>Guerra, PF; Cheng, L; Fenton, RA; Bross, P; Pombo, PR; Palmfeldt, J</t>
  </si>
  <si>
    <t>Roles of branched-chain amino acids regulation in oxidative stress revealed by fibroblasts from classic Maple Syrup Urine Disease patients</t>
  </si>
  <si>
    <t>[Guerra, Paula Fernandez; Bross, Peter; Palmfeldt, Johan] Aarhus Univ, Res Unit Mol Med, Aarhus, Denmark; [Guerra, Paula Fernandez; Bross, Peter; Palmfeldt, Johan] Aarhus Univ Hosp, Aarhus, Denmark; [Cheng, Lei; Fenton, Robert A.] Aarhus Univ, Dept Biomed, Aarhus, Denmark; [Rodriguez Pombo, Pilar] Univ Autonoma Madrid, Ctr Diagnost Enfermedades Mol CEDEM, Ctr Invest Red Enfermedades Raras CIBERER, Dept Biol Mol,Ctr Biol Mol SO,CSIC,IDIPAZ, Madrid, Spain</t>
  </si>
  <si>
    <t>Yuste-Checa, P; Vega, AI; Martin-Higueras, C; Medrano, C; Gamez, A; Desviat, LR; Ugarte, M; Perez-Cerda, C; Perez, B</t>
  </si>
  <si>
    <t>DPAGT1-CDG: Functional analysis of disease causing pathogenic mutations and role of endoplasmic reticulum stress</t>
  </si>
  <si>
    <t>[Yuste-Checa, Patricia; Vega, Ana I.; Martin-Higueras, Cristina; Medrano, Celia; Gamez, Alejandra; Desviat, Lourdes R.; Ugarte, Magdalena; Perez-Cerda, Celia; Perez, Belen] Univ Autonoma Madrid, Ctr Biol Mol SO UAM CSIC, Ctr Diagnost Enfermedades Mol, Campus Cantoblanco, Madrid, Spain; [Yuste-Checa, Patricia; Vega, Ana I.; Martin-Higueras, Cristina; Medrano, Celia; Gamez, Alejandra; Desviat, Lourdes R.; Ugarte, Magdalena; Perez-Cerda, Celia; Perez, Belen] CIBERER, Madrid, Spain; [Yuste-Checa, Patricia; Vega, Ana I.; Martin-Higueras, Cristina; Medrano, Celia; Gamez, Alejandra; Desviat, Lourdes R.; Ugarte, Magdalena; Perez-Cerda, Celia; Perez, Belen] Inst Invest Hosp Univ La Paz IdiPAZ, Madrid, Spain</t>
  </si>
  <si>
    <t>Perez, B (reprint author), Univ Autonoma Madrid, Ctr Biol Mol SO UAM CSIC, Ctr Diagnost Enfermedades Mol, Campus Cantoblanco, Madrid, Spain.; Perez, B (reprint author), CIBERER, Madrid, Spain.; Perez, B (reprint author), Inst Invest Hosp Univ La Paz IdiPAZ, Madrid, Spain.</t>
  </si>
  <si>
    <t>e0179456</t>
  </si>
  <si>
    <t>Rice, GI; Kitabayashi, N; Barth, M; Briggs, TA; Burton, ACE; Carpanelli, ML; Cerisola, AM; Colson, C; Dale, RC; Danti, FR; Darin, N; De Azua, B; De Giorgis, V; De Goede, CGL; Desguerre, I; De Laet, C; Eslahi, A; Fahey, MC; Fallon, P; Fay, A; Fazzi, E; Gorman, MP; Gowrinathan, NR; Hully, M; Kurian, MA; Leboucq, N; Lin, JPSM; Lines, MA; Mar, SS; Maroofian, R; Marti-Sanchez, L; McCullagh, G; Mojarrad, M; Narayanan, V; Orcesi, S; Ortigoza-Escobar, JD; Perez-Duenas, B; Petit, F; Ramsey, KM; Rasmussen, M; Rivier, F; Rodriguez-Pombo, P; Roubertie, A; Stodberg, TI; Toosi, MB; Toutain, A; Uettwiller, F; Ulrick, N; Vanderver, A; Waldman, A; Livingston, JH; Crow, YJ</t>
  </si>
  <si>
    <t>Genetic, Phenotypic, and Interferon Biomarker Status in ADAR1-Related Neurological Disease</t>
  </si>
  <si>
    <t>NEUROPEDIATRICS</t>
  </si>
  <si>
    <t>[Rice, Gillian I.; Briggs, Tracy A.; Crow, Yanick J.] Univ Manchester, Div Evolut &amp; Genom Sci, Manchester Acad Hlth Sci Ctr, Sch Biol Sci,Fac Biol Med &amp; Hlth, Manchester, Lancs, England; [Kitabayashi, Naoki; Crow, Yanick J.] INSERM UMR 1163, Lab Neurogenet &amp; Neuroinflammat, Paris, France; [Kitabayashi, Naoki; Crow, Yanick J.] Paris Descartes Univ, Hop Necker Enfants Malad, AP HP, Sorbonne Paris Cite inst Imagine, Paris, France; [Barth, Magalie] CHU Angers, Dept Genet, Angers, France; [Briggs, Tracy A.] Cent Manchester Univ, NHS Fdn Trust, Manchester Ctr Genom Med, Manchester Acad Hlth Sci Ctr,St Marys Hosp, Manchester, Lancs, England; [Burton, Annabel C. E.] St Georges Univ Hosp NHS Fdn Trust, Dept Paediat &amp; Child Hlth, London, England; [Carpanelli, Maria Luisa] Manzoni Hosp, Dept Child Neurol &amp; Psychiat, Lecce, Italy; [Cerisola, Alfredo M.] UDELAR, Fac Med, Dept Pediat Neurol, Montevideo, Uruguay; [Colson, Cindy; Petit, Florence] CHU Lille, Clin Genet, Hop Jeanne Flandre, Lille, France; [Dale, Russell C.] Univ Sydney, Childrens Hosp Westmead, Inst Neurosci &amp; Muscle Res, Sydney, NSW, Australia; [Danti, Federica Rachele; Kurian, Manju A.] UCL, Inst Child Hlth, Dept Dev Neurosci, London, England; [Danti, Federica Rachele; Kurian, Manju A.] Great Ormond St Hosp Sick Children, Dept Neurol, London, England; [Danti, Federica Rachele] Sapienza Univ, Dept Paediat Child Neurol &amp; Psychiat, Rome, Italy; [Darin, Niklas] Univ Gothenburg, Sahlgrenska Univ Hosp, Inst Clin Sci, Dept Pediat, Gothenburg, Sweden; [De Azua, Begona] Hosp Son Llatzer, Dept Pediat, Palma De Mallorca, Spain; [De Giorgis, Valentina; Orcesi, Simona] C Mondino Natl Neurol Inst, Child Neurol &amp; Psychiat Unit, Pavia, Italy; [De Goede, Christian G. L.] Royal Preston Hosp, Dept Paediat Neurol, Preston, Lancs, England; [Desguerre, Isabelle; Hully, Marie] Hop Necker Enfants Malad, AP HP, Dept Paediat Neurol, Paris, France; [De laet, Corinne] Hop Univ Enfants Reine Fabiola, Nutr &amp; Metab Unit, Brussels, Belgium; [Eslahi, Atieh; Mojarrad, Majid] Mashhad Univ Med Sci, Sch Med, Dept Med Genet, Mashhad, Iran; [Fahey, Michael C.] Monash Univ, Dept Paediat, Melbourne, Vic, Australia; [Fallon, Penny] St Georges Univ Hosp NHS Fdn Trust, Dept Paediat Neurol, London, England; [Fay, Alex] Univ Calif San Francisco, Dept Neurol, San Francisco, CA USA; [Fazzi, Elisa] Univ Brescia, Civil Hosp, Dept Clin &amp; Expt Sci, Unit Child Neurol &amp; Psychiat, Brescia, Italy; [Gorman, Mark P.] Boston Childrens Hosp, Dept Neurol, Boston, MA USA; [Gowrinathan, Nirmala Rani] Kaiser Permanente, Dept Neurol, Los Angeles, CA USA; [Leboucq, Nicolas] CHU Montpellier, Neuroradiol, Montpellier, France; [Lin, Jean-Pierre S-M] Guys &amp; St Thomas NHS Fdn Trust, Evelina Childrens Hosp, Gen Neurol &amp; Complex Motor Disorders Serv, London, England; [Lines, Matthew A.] Univ Ottawa, Dept Pediat, Ottawa, ON, Canada; [Mar, Soe S.] Washington Univ, Sch Med, Dept Pediat Neurol, St Louis Childrens Hosp, St Louis, MO USA; [Maroofian, Reza] Royal Devon &amp; Exeter NHS Fdn Trust, Exeter Med Sch, RILD Wellcome Wolfson Ctr, Med Res, Exeter, Devon, England; [Marti-Sanchez, Laura; Ortigoza-Escobar, Juan Dario; Perez-Duenas, Belen] Hosp San Juan Dios, Dept Child Neurol, Esplugas de Llobregat, Catalonia, Spain; [McCullagh, Gary] Royal Manchester Childrens Hosp, Dept Paediat Neurol, Manchester, Lancs, England; [Narayanan, Vinodh; Ramsey, Keri M.] TGen Translat Genom Res Inst, Neurogen Div, Ctr Rare Childhood Disorders, Phoenix, AZ USA; [Rasmussen, Magnhild] Oslo Univ Hosp, Dept Clin Neurosci Children, Oslo, Norway; [Rasmussen, Magnhild] Oslo Univ Hosp, Unit Congenital &amp; Hereditary Neuromuscular Disord, Oslo, Norway; [Rivier, Francois; Roubertie, Agathe] CHU Montpellier, Dept Neuropediat, Montpellier, France; [Rivier, Francois; Roubertie, Agathe] CHU Montpellier, CR Malad Neuromusculaires, Montpellier, France; [Rivier, Francois] Univ Montpellier, PhyMedExp, INSERM U1046, CNRS UMR 9214, Montpellier, France; [Rodriguez-Pombo, Pilar] Univ Autonoma Madrid, Ctr Diagnost Enfermedades Mol, Ctr Biol Mol Severo Ochoa, CIBERER,IDIPAZ, Madrid, Spain; [Roubertie, Agathe] Inst Neurosci Montpellier, INSERM U1051, Montpellier, France; [Stodberg, Tommy I.] Karolinska Univ Hosp, Neuropediat Unit, Stockholm, Sweden; [Toosi, Mehran Beiraghi] Mashhad Univ Med Sci, Sch Med, Ghaem Med Ctr, Dept Pediat Neurol, Mashhad, Iran; [Toutain, Annick] CHU Tours, Serv Genet, Tours, France; [Uettwiller, Florence] Hop Necker Enfants Malad, AP HP, Pediat Immunol Hematol &amp; Rheumatol Unit, Inst Imagine, Paris, France; [Uettwiller, Florence] CHRU Tours, Dept Allergol &amp; Clin Immunol, Tours, France; [Ulrick, Nicole; Vanderver, Adeline; Waldman, Amy] Childrens Hosp Philadelphia, Dept Pediat, Philadelphia, PA 19104 USA; [Livingston, John H.] Leeds Gen Infirm, Dept Paediat Neurol, Leeds, W Yorkshire, England</t>
  </si>
  <si>
    <t>Crow, YJ (reprint author), Inst Imagine, Lab Neurogenet &amp; Neuroinflammat, 3rd Floor,Room 309,24 Blvd Montparnasse, F-75015 Paris, France.</t>
  </si>
  <si>
    <t>0174-304X</t>
  </si>
  <si>
    <t>1439-1899</t>
  </si>
  <si>
    <t>Bravo-Alonso, I; Navarrete, R; Arribas-Carreira, L; Perona, A; Abia, D; Couce, ML; Garcia-Cazorla, A; Morais, A; Domingo, R; Ramos, MA; Swanson, MA; Van Hove, JLK; Ugarte, M; Perez, B; Perez-Cerda, C; Rodriguez-Pombo, P</t>
  </si>
  <si>
    <t>Nonketotic hyperglycinemia: Functional assessment of missense variants in GLDC to understand phenotypes of the disease</t>
  </si>
  <si>
    <t>[Bravo-Alonso, Irene; Navarrete, Rosa; Arribas-Carreira, Laura; Ugarte, Magdalena; Perez, Belen; Perez-Cerda, Celia; Rodriguez-Pombo, Pilar] Univ Autonoma Madrid, Ctr Invest Biomed Red Enfermedades Raras CIBERER, Ctr Diagnost Enfermedades Mol,CBM CSIC, Ctr Biol Mol Severo Ochoa,Dept Biol Mol,IDIPAZ, Madrid, Spain; [Perona, Almudena] SmartLigs SL, Parque Cient Madrid, Madrid, Spain; [Abia, David] CSIC UAM, Serv Bioinformat, Ctr Biol Mol Severo Ochoa, Madrid, Spain; [Luz Couce, Maria] Univ Santiago, Unit Diag &amp; Treatment Congenital Metab Dis, Hlth Res Inst Santiago de Compostela IDIS, Serv Neonatol,Dept Pediat,Hosp Clin,CIBERER, Santiago De Compostela, Spain; [Garcia-Cazorla, Angels] Inst Salud Carlos III, Ctr Invest Biomed Red Enfermedades Raras CIBERER, IRP, HSJD, Barcelona, Spain; [Morais, Ana] Hosp Univ Infantil La Paz, Unidad Nutr Infantil &amp; Enfermedades Metab, Madrid, Spain; [Domingo, Rosario] Hosp Virgen Arrixaca, Serv Pediat, Murcia, Spain; [Antonia Ramos, Maria] Complejo Hosp Navarra, Serv Genet, Hosp B, Navarra, Spain; [Swanson, Michael A.; Van Hove, Johan L. K.] Univ Colorado, Dept Pediat, Sect Clin Genet &amp; Metab, Aurora, CO USA</t>
  </si>
  <si>
    <t>Rodriguez-Pombo, P (reprint author), Univ Autonoma Madrid, Ctr Biol Mol Severo Ochoa, C Nicolas Cabrera 1, E-28049 Madrid, Spain.</t>
  </si>
  <si>
    <t>Godfrey, C; Desviat, LR; Smedsrod, B; Pietri-Rouxel, F; Denti, MA; Disterer, P; Lorain, S; Nogales-Gadea, G; Sardone, V; Anwar, R; El Andaloussi, S; Lehto, T; Khoo, B; Brolin, C; van Roon-Mom, WMC; Goyenvalle, A; Aartsma-Rus, A; Arechavala-Gomeza, V</t>
  </si>
  <si>
    <t>Delivery is key: lessons learnt from developing splice-switching antisense therapies</t>
  </si>
  <si>
    <t>EMBO MOLECULAR MEDICINE</t>
  </si>
  <si>
    <t>[Godfrey, Caroline; El Andaloussi, Samir] Univ Oxford, Dept Physiol Anat &amp; Genet, Oxford, England; [Desviat, Lourdes R.] Univ Autonoma Madrid, Ctr Biol Mol Severo Ochoa, CSIC, CIBERER,IdiPaz, Madrid, Spain; [Smedsrod, Bard] Univ Tromso, Dept Med Biol, Tromso, Norway; [Pietri-Rouxel, France; Lorain, Stephanie] UPMC, INSERM, Inst Myol, CNRS FRE 3617,UMRS 974, Paris, France; [Denti, Michela A.] Univ Trento, Ctr Integrat Biol, Trento, Italy; [Disterer, Petra] UCL, Ctr Amyloidosis &amp; Acute Phase Proteins, Div Med, London, England; [Nogales-Gadea, Gisela] Inst Invest Ciencies Salut Germans Trias &amp; Pujol, Grup Invest Malalties Neuromusculars &amp; Neuropedia, Barcelona, Spain; [Sardone, Valentina] UCL, Dubowitz Neuromuscular Ctr, London, England; [Sardone, Valentina] UCL, Inst Child Hlth, Dev Neurosci Programme, London, England; [Anwar, Rayan] Al Qasemi Acad Coll, Qasemi Res Ctr, Drug Discovery Informat Lab, Baka El Garbiah, Israel; [Anwar, Rayan] Inst Appl Res, Drug Discovery &amp; Dev Lab, Galilee Soc, Shefa Amr, Israel; [El Andaloussi, Samir; Lehto, Taavi] Karolinska Inst, Dept Lab Med, Stockholm, Sweden; [Lehto, Taavi] Univ Tartu, Inst Technol, Tartu, Estonia; [Khoo, Bernard] UCL, Ctr Neuroendocrinol, Div Med, London, England; [Brolin, Camilla] Univ Copenhagen, Dept Cellular &amp; Mol Med, Copenhagen, Denmark; [van Roon-Mom, Willeke M. C.; Aartsma-Rus, Annemieke] Leiden Univ, Med Ctr, Dept Human Genet, Leiden, Netherlands; [Goyenvalle, Aurelie] Univ Versailles St Quentin, INSERM U1179, UFR Sci Sante, Montigny Le Bretonneux, France; [Arechavala-Gomeza, Virginia] BioCruces Hlth Res Inst, Neuromuscular Disorders Grp, Baracaldo, Bizkaia, Spain</t>
  </si>
  <si>
    <t>Arechavala-Gomeza, V (reprint author), BioCruces Hlth Res Inst, Neuromuscular Disorders Grp, Baracaldo, Bizkaia, Spain.</t>
  </si>
  <si>
    <t>1757-4676</t>
  </si>
  <si>
    <t>Perez-Cerda, C; Giros, ML; Serrano, M; Ecay, MJ; Gort, L; Duenas, BP; Medrano, C; Garcia-Alix, A; Artuch, R; Briones, P; Perez, B</t>
  </si>
  <si>
    <t>A Population-Based Study on Congenital Disorders of Protein N- and Combined with O-Glycosylation Experience in Clinical and Genetic Diagnosis</t>
  </si>
  <si>
    <t>[Perez-Cerda, Celia; Jesus Ecay, M.; Medrano, Celia; Perez, Belen] Univ Autonomous Madrid, Spanish Natl Res Council, La Paz Inst Hlth Res, Ctr Mol Biol Severo Ochoa,Ctr Biomed Res Rare Dis, Madrid, Spain; [Luisa Giros, Ma; Gort, Laura; Briones, Paz] Hosp Clin Barcelona, August Pi Sunyer Biomed Res Inst, Inborn Errors Metab Biochem &amp; Mol Genet Serv, Biomed Diagnost Ctr,Ctr Biomed Res Rare Dis, Barcelona, Spain; [Serrano, Mercedes; Perez Duenas, Belen; Artuch, Rafael] Hosp St Joan de Deu, Dept Pediat Neurol, Inst Pediat Res, Ctr Biomed Res Rare Dis, Barcelona, Spain; [Serrano, Mercedes; Perez Duenas, Belen; Artuch, Rafael] Hosp St Joan de Deu, Inst Pediat Res, Dept Clin Biochem, Ctr Biomed Res Rare Dis, Barcelona, Spain; [Garcia-Alix, Alfredo] Univ Barcelona, Div Neonatol, Inst Pediat Res, Hosp San Joan de Deu, Barcelona, Spain</t>
  </si>
  <si>
    <t>Perez-Cerda, C (reprint author), UAM, CSIC, Ctr Diagnast Enfermedades Mol, CBM SO,CIBER ER,IdiPAZ, Madrid, Spain.</t>
  </si>
  <si>
    <t>Couce, ML; Aldamiz-Echevarria, L; Bueno, MA; Barros, P; Belanger-Quintana, A; Blasco, J; Garcia-Silva, MT; Marquez-Armenteros, AM; Vitoria, I; Vives, I; Navarrete, R; Fernandez-Marmiesse, A; Perez, B; Perez-Cerda, C</t>
  </si>
  <si>
    <t>Genotype and phenotype characterization in a Spanish cohort with isovaleric acidemia</t>
  </si>
  <si>
    <t>[Couce, Mara L.; Fernandez-Marmiesse, Ana] CIBERER, Hosp Clin Univ Santiago, Hlth Res Inst Santiago de Compostela IDIS,Dept Pe, Unit Diag &amp; Treatment Congenital Metab Dis,Serv N, Santiago De Compostela, Spain; [Aldamiz-Echevarria, Luis] Hosp Cruces, Biocruces Hlth Res Inst, Dept Pediat, Grp Metab,Unit Metab, Baracaldo, Spain; [Bueno, Maria A.] Virgen del Rocio Univ Hosp, Dietet &amp; Nutr Unit, Metab Disorders, Seville, Spain; [Barros, Patricia] Hosp San Pedro de Alcantara, Pediat Gastroenterol, Caceres, Spain; [Belanger-Quintana, Amaya] Hosp Univ Ramon y Cajal, Serv Pediat, Nutr &amp; Metab Unit, Madrid, Spain; [Blasco, Javier] Carlos Haya Univ Hosp, Gastroenterol Hepatol &amp; Child Nutr Unit, Malaga, Spain; [Garcia-Silva, Maria-Teresa] Hosp 12 Octubre, Unidad Enfermedades Mitocondriales Enfermedades M, Madrid, Spain; [Marquez-Armenteros, Ana M.] Hosp Materno Infantil Badajoz, Unit Pediat Gastroenterol &amp; Metab Dis, Badajoz, Spain; [Vitoria, Isidro] Hosp Univ e, Unit Metabolopathies, Valencia, Spain; [Vives, Inmaculada] Virgen de la Arrixaca Univ Hosp, Gastroenterol Unit, Serv Pediat, Murcia, Spain; [Navarrete, Rosa; Perez, Belen; Perez-Cerda, Celia] Univ Autonoma Madrid, IdiPaz, CIBERER, Ctr Diagnost Enfermedades Mol,ICIII, Madrid, Spain</t>
  </si>
  <si>
    <t>Couce, ML (reprint author), ISCIII, CIBERER,Hosp Clin Univ de Santiago, Hlth Res Inst Santiago de Compostela IDIS,Dept Pe, Unit Diag &amp; Treatment Congenital Metab Dis,Serv N, A Choupana S-N, Santiago De Compostela 15706, Spain.</t>
  </si>
  <si>
    <t>Yuste-Checa, P; Brasil, S; Gamez, A; Underhaug, J; Desviat, LR; Ugarte, M; Perez-Cerda, C; Martinez, A; Perez, B</t>
  </si>
  <si>
    <t>Pharmacological Chaperoning: A Potential Treatment for PMM2-CDG</t>
  </si>
  <si>
    <t>[Yuste-Checa, Patricia; Brasil, Sandra; Gamez, Alejandra; Desviat, Lourdes R.; Ugarte, Magdalena; Perez-Cerda, Celia; Perez, Belen] Univ Autonoma Madrid, CSIC, Ctr Biol Mol SO, Ctr Diagnost Enfermedades Mol, Campus Cantoblanco, E-28049 Madrid, Spain; [Yuste-Checa, Patricia; Brasil, Sandra; Gamez, Alejandra; Desviat, Lourdes R.; Ugarte, Magdalena; Perez-Cerda, Celia; Perez, Belen] Inst Invest Sanitaria IdiPAZ, CIBERER, Madrid, Spain; [Underhaug, Jarl; Martinez, Aurora] Univ Bergen, Dept Biomed, Jonas Lies Vei 91, N-5009 Bergen, Norway; [Underhaug, Jarl; Martinez, Aurora] Univ Bergen, KG Jebsen Ctr Neuropsychiat Disorders, Bergen, Norway</t>
  </si>
  <si>
    <t>Martinez, A (reprint author), Univ Bergen, Dept Biomed, Jonas Lies Vei 91, N-5009 Bergen, Norway.; Perez, B (reprint author), Univ Autonoma Madrid, CSIC, Ctr Biol Mol, Ctr Diagnost Enfermedades Mol, Madrid, Spain.</t>
  </si>
  <si>
    <t>Hamilton, V; Maria, LS; Perez, B; Fuenzalida, K; Morales, P; Cornejo, V</t>
  </si>
  <si>
    <t>GENOTYPE AND PHENOTYPE DETERMINATION IN CHILEAN SUBJECTS WITH PHENYLKETONURIA</t>
  </si>
  <si>
    <t>[Hamilton, Valerie] Univ Chile, Dr Fernando Monckeberg Barros, Instutit Nutr &amp; Food Techonol, Santiago, Chile; [Santa Maria, Lorena; Fuenzalida, Karen; Cornejo, Veronica] Univ Chile, Inst Nutr &amp; Food Technol, Santiago, Chile; [Perez, Belen] Univ Autonoma Madrid, Ctr Diagnost Enfermedades Mol CEDEM, Madrid, Spain; [Morales, Paulina] Univ Chile, Inst Nutr &amp; Food Technol, Med Technol, Santiago, Chile</t>
  </si>
  <si>
    <t>Coughlin, CR; Swanson, MA; Kronquist, K; Acquaviva, C; Hutchin, T; Rodriguez-Pomba, P; Vaisanen, ML; Spector, E; Creadon-Swindell, G; Bras-Goldberg, AM; Rahikkala, E; Moilanen, JS; Mahieu, V; Matthijs, G; Bravo-Alonso, I; Perez-Cerda, C; Ugarte, M; Vianey-Saban, C; Scharer, GH; Van Hove, JLK</t>
  </si>
  <si>
    <t>The genetic basis of classic nonketotic hyperglycinemia due to mutations in GLDC and AMT</t>
  </si>
  <si>
    <t>[Coughlin, Curtis R., II; Swanson, Michael A.; Kronquist, Kathryn; Spector, Elaine; Creadon-Swindell, Geralyn; Scharer, Gunter H.; Van Hove, Johan L. K.] Univ Colorado, Genet Sect, Dept Pediat, Sch Med, Aurora, CO 80045 USA; [Kronquist, Kathryn; Spector, Elaine; Creadon-Swindell, Geralyn] Childrens Hosp Colorado, Dept Pathol &amp; Lab Med, Mol Genet Lab, Aurora, CO USA; [Acquaviva, Cecile; Vianey-Saban, Christine] CHU Lyon, Ctr Biol Est, Serv Malad Hereditaires Metab, Lyon, France; [Hutchin, Tim; Bras-Goldberg, Ana M.] Birmingham Childrens Hosp, Newborn Screening &amp; Biochem Genet, Birmingham, W Midlands, England; [Rodriguez-Pomba, Pilar; Bravo-Alonso, Irene; Perez-Cerda, Celia; Ugarte, Magdalena] Univ Autonoma Madrid, Ctr Invest Red Enfermedades Raras CIBERER, Ctr Diagnost Enfermedades Mol CEDEM, CBM SO,UAM CISC,IDIPAZ, Madrid, Spain; [Vaisanen, Marja-Leena] Univ Oulu, Res Grp Canc Res &amp; Translat Med, Oulu, Finland; [Vaisanen, Marja-Leena] Northern Finland Lab Ctr Nordlab, Oulu, Finland; [Rahikkala, Elisa; Moilanen, Jukka S.] Oulu Univ Hosp, Dept Clin Genet, PEDEGO Res Unit, Med Res Ctr, Oulu, Finland; [Rahikkala, Elisa; Moilanen, Jukka S.] Univ Oulu, Oulu, Finland; [Mahieu, Vincent; Matthijs, Gert] Univ Leuven, Ctr Human Genet, Leuven, Belgium; [Scharer, Gunter H.] Childrens Hosp &amp; Clin Minnesota, Sect Med Genet &amp; Genom, Minneapolis, MN USA</t>
  </si>
  <si>
    <t>Van Hove, JLK (reprint author), Univ Colorado, Genet Sect, Dept Pediat, Sch Med, Aurora, CO 80045 USA.</t>
  </si>
  <si>
    <t>Characterization of Phenyalanine Hydroxylase Gene Mutations in Chilean PKU Patients.</t>
  </si>
  <si>
    <t>Hamilton, V; Santa Maria, L; Fuenzalida, K; Morales, P; Desviat, L R; Ugarte, M; Perez, B; Cabello, J F; Cornejo, V</t>
  </si>
  <si>
    <t>JIMD reports</t>
  </si>
  <si>
    <t>2017 Dec 30 (Epub 2017 Dec 30)</t>
  </si>
  <si>
    <t>Instituto de Nutricion y Tecnologia de los Alimentos, Dr. Fernando Monckeberg Barros, Universidad de Chile, Santiago, Chile. vhamilton@inta.uchile.cl.</t>
  </si>
  <si>
    <t>2192-8304</t>
  </si>
  <si>
    <t>Four Years' Experience in the Diagnosis of Very Long-Chain Acyl-CoA Dehydrogenase Deficiency in Infants Detected in Three Spanish Newborn Screening Centers.</t>
  </si>
  <si>
    <t>Merinero, B; Alcaide, P; Martin-Hernandez, E; Morais, A; Garcia-Silva, M T; Quijada-Fraile, P; Pedron-Giner, C; Dulin, E; Yahyaoui, R; Egea, J M; Belanger-Quintana, A; Blasco-Alonso, J; Fernandez Ruano, M L; Besga, B; Ferrer-Lopez, I; Leal, F; Ugarte, M; Ruiz-Sala, P; Perez, B; Perez-Cerda, C</t>
  </si>
  <si>
    <t>Centro de Diagnostico de Enfermedades Moleculares, Centro de Biologia Molecular-SO UAM-CSIC, Universidad Autonoma de Madrid, Centro de Investigacion Biomedica en Red de Enfermedades Raras (CIBERER), IdiPAZ, Madrid, Spain. bmerinero@cbm.csic.es.</t>
  </si>
  <si>
    <t>Congenital myasthenia and congenital disorders of glycosylation caused by mutations in the DPAGT1 gene.</t>
  </si>
  <si>
    <t>Ibanez-Mico, S; Domingo Jimenez, R; Perez-Cerda, C; Ghandour-Fabre, D</t>
  </si>
  <si>
    <t>Seccion de Neuropediatria, Servicio de Pediatria, Hospital Virgen de la Arrixaca, Murcia, Espana. Electronic address: salibmi@hotmail.com.</t>
  </si>
  <si>
    <t>Protein misfolding diseases: Prospects of pharmacological treatment.</t>
  </si>
  <si>
    <t>Gamez, A; Yuste-Checa, P; Brasil, S; Briso-Montiano, A; Desviat, L R; Ugarte, M; Perez-Cerda, C; Perez, B</t>
  </si>
  <si>
    <t>2017 Jul 03 (Epub 2017 Jul 03)</t>
  </si>
  <si>
    <t>Centro de Diagnostico de Enfermedades Moleculares, Centro de Biologia Molecular-SO UAM-CSIC, Universidad Autonoma de Madrid, Campus de Cantoblanco, Madrid/Centro de Investigacion Biomedica en Red de Enfermedades Raras (CIBERER), Instituto de Investigacion Sanitaria IdiPAZ, Madrid, Spain.</t>
  </si>
  <si>
    <t>Neuropediatrics</t>
  </si>
  <si>
    <t>Garcia-Gonzalo, FR; Reiter, JF</t>
  </si>
  <si>
    <t>Open Sesame: How Transition Fibers and the Transition Zone Control Ciliary Composition</t>
  </si>
  <si>
    <t>COLD SPRING HARBOR PERSPECTIVES IN BIOLOGY</t>
  </si>
  <si>
    <t>[Garcia-Gonzalo, Francesc R.] Univ Autonoma Madrid, Fac Med, Dept Bioquim, Madrid 28029, Spain; [Garcia-Gonzalo, Francesc R.] Univ Autonoma Madrid, CSIC, Inst Invest Biomed Alberto Sols UAM, Madrid 28029, Spain; [Reiter, Jeremy F.] Univ Calif San Francisco, Dept Biochem &amp; Biophys, San Francisco, CA 94158 USA; [Reiter, Jeremy F.] Univ Calif San Francisco, Cardiovasc Res Inst, San Francisco, CA 94158 USA</t>
  </si>
  <si>
    <t>Garcia-Gonzalo, FR (reprint author), Univ Autonoma Madrid, Fac Med, Dept Bioquim, Madrid 28029, Spain.; Garcia-Gonzalo, FR (reprint author), Univ Autonoma Madrid, CSIC, Inst Invest Biomed Alberto Sols UAM, Madrid 28029, Spain.; Reiter, JF (reprint author), Univ Calif San Francisco, Dept Biochem &amp; Biophys, San Francisco, CA 94158 USA.; Reiter, JF (reprint author), Univ Calif San Francisco, Cardiovasc Res Inst, San Francisco, CA 94158 USA.</t>
  </si>
  <si>
    <t>1943-0264</t>
  </si>
  <si>
    <t>a028134</t>
  </si>
  <si>
    <t>Tovar, JA</t>
  </si>
  <si>
    <t>Leadership in Pediatric Surgery from a Senior's Perspective</t>
  </si>
  <si>
    <t>[Tovar, Juan A.] Hosp Univ La Paz, Dept Cirugia Pediat, Paseo Castellana 261, Madrid 28046, Spain</t>
  </si>
  <si>
    <t>Tovar, JA (reprint author), Hosp Univ La Paz, Dept Cirugia Pediat, Paseo Castellana 261, Madrid 28046, Spain.</t>
  </si>
  <si>
    <t>Triana, P; Dore, M; Romo, MM; Gomez, JJ; Galan, AS; Hernandez, F; Moreno, AMA; Encinas, JL; Martinez, L; Santamaria, ML</t>
  </si>
  <si>
    <t>Hepatocellular Carcinoma: Referral to a Transplantation Unit</t>
  </si>
  <si>
    <t>[Triana, Paloma; Dore, Mariela; Munoz Romo, Martha; Jimenez Gomez, Javier; Sanchez Galan, Alba; Hernandez, Francisco; Andres Moreno, Ane M.; Luis Encinas, Jose; Martinez, Leopoldo; Lopez Santamaria, Manuel] Hosp Univ La Paz, Dept Pediat Surg, Paseo Castellana 261, Madrid 28046, Spain</t>
  </si>
  <si>
    <t>Triana, P (reprint author), Hosp Univ La Paz, Dept Pediat Surg, Paseo Castellana 261, Madrid 28046, Spain.</t>
  </si>
  <si>
    <t>Zani, A; Eaton, S; Morini, F; Puri, P; Rintala, R; van Heurn, E; Lukac, M; Bagolan, P; Kuebler, JF; Friedmacher, F; Wijnen, R; Tovar, JA; Hoellwarth, ME; Pierro, A</t>
  </si>
  <si>
    <t>European Paediatric Surgeons' Association Survey on the Management of Hirschsprung Disease</t>
  </si>
  <si>
    <t>[Zani, Augusto] Hosp Sick Children, Div Gen &amp; Thorac Surg, Toronto, ON, Canada; [Zani, Augusto] Sapienza Univ Rome, Dept Paediat Surg, Rome, Italy; [Eaton, Simon] UCL, Inst Child Hlth, Dept Pediat Surg, London, England; [Morini, Francesco; Bagolan, Pietro] Bambino Gesu Childrens Res Hosp, Dept Med &amp; Surg Neonatol, Rome, Italy; [Puri, Prem] Natl Childrens Res Ctr, Dept Pediat Surg, Dublin, Ireland; [Rintala, Risto] Hosp Children &amp; Adolescents, Dept Pediat Surg, Helsinki, Finland; [van Heurn, Ernest] AMC VUMC, Dept Pediat Surg, Amsterdam, Netherlands; [Lukac, Marija] Fac Med, Dept Pediat Surg, Belgrade, Serbia; [Lukac, Marija] Univ Childrens Hosp, Dept Neonatal Surg, Belgrade, Serbia; [Kuebler, Joachim F.] Hannover Med Sch, Dept Pediat Surg, Hannover, Germany; [Friedmacher, Florian; Hoellwarth, Michael E.] Kings Coll London, Dept Paediat Surg, London, England; [Wijnen, Rene] ErasmusMC, Sophia Childrens Hosp, Dept Pediat Surg, Rotterdam, Netherlands; [Tovar, Juan A.] Hosp Univ La Paz, Dept Pediat Surg, Madrid, Spain; [Pierro, Agostino] Hosp Sick Children, Dept Paediat Surg, Toronto, ON M5G 1X8, Canada</t>
  </si>
  <si>
    <t>Pierro, A (reprint author), Hosp Sick Children, Dept Paediat Surg, Toronto, ON M5G 1X8, Canada.</t>
  </si>
  <si>
    <t>Dore, M; Junco, PT; Moreno, AA; Cerezo, VN; Munoz, MR; Galan, AS; Sanchez, AV; Prieto, G; Ramos, E; Hernandez, F; Martinez, LM; Santamaria, ML</t>
  </si>
  <si>
    <t>Ultrashort Bowel Syndrome Outcome in Children Treated in a Multidisciplinary Intestinal Rehabilitation Unit</t>
  </si>
  <si>
    <t>[Dore, Mariela; Triana Junco, Paloma; Andres Moreno, Ane; Nunez Cerezo, Vanesa; Romo Munoz, Martha; Sanchez Galan, Alba; Vilanova Sanchez, Alejandra; Hernandez, Francisco; Martinez Martinez, Leopoldo; Lopez Santamaria, Manuel] Hosp Univ Paz, Dept Pediat Surg, Madrid, Spain; [Prieto, Gerardo; Ramos, Esther] Hosp Univ Paz, Dept Pediat Gastroenterol, Intestinal Rehabil Unit, Madrid, Spain</t>
  </si>
  <si>
    <t>Dore, M (reprint author), Hosp Univ Paz, Dept Pediat Surg, Madrid, Spain.</t>
  </si>
  <si>
    <t>Anti-oxidants correct disturbance of redox enzymes in the hearts of rat fetuses with congenital diaphragmatic hernia.</t>
  </si>
  <si>
    <t>Aras-Lopez, Rosa; Almeida, L; Andreu-Fernandez, V; Tovar, J; Martinez, L</t>
  </si>
  <si>
    <t>Pediatric surgery international</t>
  </si>
  <si>
    <t>Congenital Malformations Lab, Institute of Medicine and Molecular Genetic (INGEMM), Institute for Health Research of La Paz Universitary Hospital (IdiPAZ), Madrid, Spain. rosa.aras@hotmail.com.</t>
  </si>
  <si>
    <t>1437-9813</t>
  </si>
  <si>
    <t>Surgical Emergencies in Intestinal Venous Malformations.</t>
  </si>
  <si>
    <t>Romo Munoz, Martha Isabel; Bueno, Alba; De La Torre, Carlos; Cerezo, Vanesa Nunez; Rebolledo, Bryant Noriega; Cervantes, Manuel Gomez; Dore, Mariela; Gomez, Javier Jimenez; Santamaria, Manuel Lopez; Martinez, Leopoldo; Lopez-Gutierrez, Juan Carlos</t>
  </si>
  <si>
    <t>European journal of pediatric surgery : official journal of Austrian Association of Pediatric Surgery ... [et al] = Zeitschrift fur Kinderchirurgie</t>
  </si>
  <si>
    <t>Department of Pediatric Surgery, Hospital Universitario La Paz, Madrid, Spain.</t>
  </si>
  <si>
    <t>Sellers, Margarita; Udaondo, Clara; Moreno, Barbara; Martinez-Ales, Gonzalo; Diez, Jesus; Martinez, Leopoldo; de Ceano-Vivas, Maria</t>
  </si>
  <si>
    <t>2017 Aug 09 (Epub 2017 Aug 09)</t>
  </si>
  <si>
    <t>Servicio de Urgencias Pediatricas, Hospital Infantil Universitario La Paz, Madrid, Espana. Electronic address: margarita.sellers.carrera@gmail.com.</t>
  </si>
  <si>
    <t>Advantages of Cardiac Magnetic Resonance Imaging for Severe Pectus Excavatum Assessment in Children.</t>
  </si>
  <si>
    <t>Dore, Mariela; Triana Junco, Paloma; Bret, Monserrat; Gomez Cervantes, Manuel; Munoz Romo, Martha; Jimenez Gomez, Javier; Perez Vigara, Ana; Parron Pajares, Manuel; Luis Encinas, Jose; Hernandez, Francisco; Martinez, Leopoldo; Lopez Santamaria, Manuel; De La Torre, Carlos</t>
  </si>
  <si>
    <t>2017 Jul 31 (Epub 2017 Jul 31)</t>
  </si>
  <si>
    <t>Pitfalls in Diagnosis of Early-Onset Inflammatory Bowel Disease.</t>
  </si>
  <si>
    <t>Dore, Mariela; Triana Junco, Paloma; Sanchez Galan, Alba; Prieto, Gerardo; Ramos, Esther; Munoz Romo, Martha; Gomez Cervantes, Manuel; Hernandez, Francisco; Martinez, Leopoldo; Lopez Santamaria, Manuel</t>
  </si>
  <si>
    <t>2017 Jul 25 (Epub 2017 Jul 25)</t>
  </si>
  <si>
    <t>Dore Reyes, M; De La Torre, C; Bret Zurita, M; Triana Junco, P; Jimenez Gomez, J; Romo Munoz, M; Vilanova Sanchez, A; Parron Pajares, M; Perez Vigara, A; Encinas Hernandez, J L; Martinez Martinez, L; Hernandez Oliveros, F; Lopez-Santamaria, M</t>
  </si>
  <si>
    <t>71-76</t>
  </si>
  <si>
    <t>2017 Apr 20</t>
  </si>
  <si>
    <t>Hirschsprung-associated enterocolitis: Observational study in a paediatric emergency care unit</t>
  </si>
  <si>
    <t>Benefits of magnetic resonance for the study of pectus excavatum in children: initial experience</t>
  </si>
  <si>
    <t>Cruz-Pardos, A; Garcia-Rey, E; Garcia-Cimbrelo, E</t>
  </si>
  <si>
    <t>Total Hip Arthroplasty with Use of the Cementless Zweymuller Alloclassic System A Concise Follow-up, at a Minimum of 25 Years, of a Previous Report</t>
  </si>
  <si>
    <t>JOURNAL OF BONE AND JOINT SURGERY-AMERICAN VOLUME</t>
  </si>
  <si>
    <t>[Cruz-Pardos, Ana; Garcia-Rey, Eduardo; Garcia-Cimbrelo, Eduardo] Hosp La Paz, Dept Orthopaed, Madrid, Spain</t>
  </si>
  <si>
    <t>Cruz-Pardos, A (reprint author), Hosp La Paz, Dept Orthopaed, Madrid, Spain.</t>
  </si>
  <si>
    <t>0021-9355</t>
  </si>
  <si>
    <t>1535-1386</t>
  </si>
  <si>
    <t>Martin-Saavedra, F; Crespo, L; Escudero-Duch, C; Saldana, L; Gomez-Barrena, E; Vilaboa, N</t>
  </si>
  <si>
    <t>Substrate Microarchitecture Shapes the Paracrine Crosstalk of Stem Cells with Endothelial Cells and Osteoblasts</t>
  </si>
  <si>
    <t>[Martin-Saavedra, Francisco; Escudero-Duch, Clara; Saldana, Laura; Vilaboa, Nuria] CIBER BBN, Madrid, Spain; [Martin-Saavedra, Francisco; Crespo, Lara; Escudero-Duch, Clara; Saldana, Laura; Gomez-Barrena, Enrique; Vilaboa, Nuria] Hosp Univ La Paz IdiPAZ, Paseo Castellana 261, Madrid 28046, Spain; [Gomez-Barrena, Enrique] Univ Autonoma Madrid, Dept Cirugia, Calle Arzobispo Morcillo 4, E-28049 Madrid, Spain</t>
  </si>
  <si>
    <t>Vilaboa, N (reprint author), CIBER BBN, Madrid, Spain.; Vilaboa, N (reprint author), Hosp Univ La Paz IdiPAZ, Paseo Castellana 261, Madrid 28046, Spain.</t>
  </si>
  <si>
    <t>Saldana, L; Valles, G; Bensiamar, F; Mancebo, FJ; Garcia-Rey, E; Vilaboa, N</t>
  </si>
  <si>
    <t>Paracrine interactions between mesenchymal stem cells and macrophages are regulated by 1,25-dihydroxyvitamin D3</t>
  </si>
  <si>
    <t>[Saldana, Laura; Valles, Gema; Bensiamar, Ftima; Jose Mancebo, Francisco; Garcia-Rey, Eduardo; Vilaboa, Nuria] Hosp Univ La Paz, IdiPAZ, Paseo Castellana 261, Madrid 28046, Spain; [Saldana, Laura; Valles, Gema; Bensiamar, Ftima; Jose Mancebo, Francisco; Vilaboa, Nuria] CIBER BBN, Madrid, Spain</t>
  </si>
  <si>
    <t>Saldana, L (reprint author), Hosp Univ La Paz, IdiPAZ, Paseo Castellana 261, Madrid 28046, Spain.; Saldana, L (reprint author), CIBER BBN, Madrid, Spain.</t>
  </si>
  <si>
    <t>Martin-Saavedra, F; Ruiz-Hernandez, E; Escudero-Duch, C; Prieto, M; Arruebo, M; Sadeghi, N; Deckers, R; Storm, G; Hennink, WE; Santamaria, J; Vilaboa, N</t>
  </si>
  <si>
    <t>Lipogels responsive to near-infrared light for the triggered release of therapeutic agents</t>
  </si>
  <si>
    <t>ACTA BIOMATERIALIA</t>
  </si>
  <si>
    <t>[Martin-Saavedra, Francisco; Escudero-Duch, Clara; Prieto, Martin; Arruebo, Manuel; Santamaria, Jesus; Vilaboa, Nuria] CIBER BBN, CIBER Bioingn Biomat &amp; Nanomed, Madrid, Spain; [Martin-Saavedra, Francisco; Escudero-Duch, Clara; Vilaboa, Nuria] Univ Hosp La Paz, IdiPAZ, Paseo Castellana 261, Madrid 28046, Spain; [Ruiz-Hernandez, Eduardo] Univ Dublin, Coll Green, Trinity Coll Dublin, Sch Pharm &amp; Pharmaceut Sci, Dublin 2, Ireland; [Ruiz-Hernandez, Eduardo] Royal Coll Surgeons Ireland, Dept Anat, Tissue Engn Res Grp, 123 St Stephens Green, Dublin 2, Ireland; [Ruiz-Hernandez, Eduardo] Trinity Coll Dublin, CRANN Inst, Adv Mat &amp; Bioengn Res AMBER, Dublin 2, Ireland; [Prieto, Martin; Arruebo, Manuel; Santamaria, Jesus] Univ Zaragoza, Aragon Inst Nanosci INA, Campus Rio Ebro,Edificio I D, Zaragoza 50018, Spain; [Sadeghi, Negar; Storm, Gert; Hennink, Wim E.] Univ Utrecht, Utrecht Inst Pharmaceut Sci, Dept Pharmaceut, POB 80082, NL-3508 TB Utrecht, Netherlands; [Deckers, Roel] Univ Med Ctr Utrecht, Imaging Div, Heidelberglaan 100, NL-3584 CX Utrecht, Netherlands</t>
  </si>
  <si>
    <t>Vilaboa, N (reprint author), Univ Hosp La Paz, IdiPAZ, Paseo Castellana 261, Madrid 28046, Spain.</t>
  </si>
  <si>
    <t>1742-7061</t>
  </si>
  <si>
    <t>Palao-Suay, R; Martin-Saavedra, FM; Aguilar, MR; Escudero-Duch, C; Martin-Saldana, S; Parra-Ruiz, FJ; Rohner, NA; Thomas, SN; Vilaboa, N; Roman, JS</t>
  </si>
  <si>
    <t>Photothermal and photodynamic activity of polymeric nanoparticles based on alpha-tocopheryl succinate-RAFT block copolymers conjugated to IR-780</t>
  </si>
  <si>
    <t>[Palao-Suay, Raquel; Rosa Aguilar, Maria; Martin-Saldana, Sergio; Parra-Ruiz, Francisco J.; San Roman, Julio] CSIC, Grp Biomat, Dept Polymer Nanomat &amp; Biomat, Inst Polymer Sci &amp; Technol, Madrid, Spain; [Palao-Suay, Raquel; Martin-Saavedra, Francisco M.; Rosa Aguilar, Maria; Parra-Ruiz, Francisco J.; Vilaboa, Nuria; San Roman, Julio] CIBER BBN, Networking Biomed Res Ctr Bioengn Biomat &amp; Nanome, Zaragoza, Spain; [Martin-Saavedra, Francisco M.; Escudero-Duch, Clara; Vilaboa, Nuria] La Paz Univ Hosp IdiPAZ, Paseo Castellana 261, Madrid 28046, Spain; [Martin-Saldana, Sergio] Puerta de Hierro Majadahonda Univ Hosp, Dept Otorhinolaryngol, C Manuel de Falla 1, Majadahonda 28222, Spain; [Rohner, Nathan A.; Thomas, Susan N.] Georgia Inst Technol, George W Woodruff Sch Mech Engn, Atlanta, GA 30332 USA; [Rohner, Nathan A.; Thomas, Susan N.] Georgia Inst Technol, Parker H Petit Inst Bioengn &amp; Biosci, Atlanta, GA 30332 USA</t>
  </si>
  <si>
    <t>Aguilar, MR (reprint author), ICTP CSIC, Grp Biomat, Inst Polymer Sci &amp; Technol, C Juan de la Cierva 3, Madrid 28006, Spain.</t>
  </si>
  <si>
    <t>Vilaboa, N; Bore, A; Martin-Saavedra, F; Bayford, M; Winfield, N; Firth-Clark, S; Kirton, SB; Voellmy, R</t>
  </si>
  <si>
    <t>New inhibitor targeting human transcription factor HSF1: effects on the heat shock response and tumor cell survival</t>
  </si>
  <si>
    <t>[Vilaboa, Nuria; Bore, Alba; Martin-Saavedra, Francisco] Hosp Univ Paz IdiPAZ, Madrid 28046, Spain; [Vilaboa, Nuria; Bore, Alba; Martin-Saavedra, Francisco] CIBER BBN, Bioingn Biomat &amp; Nanomed, Madrid, Spain; [Bayford, Melanie; Winfield, Natalie; Firth-Clark, Stuart] Domainex Ltd, Chesterford Res Pk,Little Chesterford, Saffron Walden CB10 1XL, Essex, England; [Kirton, Stewart B.] Univ Hertfordshire, Hatfield AL10 9AB, Herts, England; [Voellmy, Richard] HSF Pharmaceut SA, CH-1814 La Tour De Peilz, Switzerland</t>
  </si>
  <si>
    <t>Voellmy, R (reprint author), HSF Pharmaceut SA, CH-1814 La Tour De Peilz, Switzerland.</t>
  </si>
  <si>
    <t>Garcia-Rey, E; Cruz-Pardos, A; Garcia-Cimbrelo, E</t>
  </si>
  <si>
    <t>The evolution of an uncemented acetabular component in alumina-on-alumina total hip arthroplasty has improved clinical outcome A PROSPECTIVE, COMPARATIVE FIVE- TO 15-YEAR FOLLOW-UP STUDY</t>
  </si>
  <si>
    <t>BONE &amp; JOINT JOURNAL</t>
  </si>
  <si>
    <t>[Garcia-Rey, E.; Cruz-Pardos, A.; Garcia-Cimbrelo, E.] Hosp La Paz, Idi Paz, Orthopaed Dept, Madrid, Spain</t>
  </si>
  <si>
    <t>Garcia-Rey, E (reprint author), Hosp La Paz, Idi Paz, Orthopaed Dept, Madrid, Spain.</t>
  </si>
  <si>
    <t>2049-4394</t>
  </si>
  <si>
    <t>99B</t>
  </si>
  <si>
    <t>Garcia-Cimbrelo, E</t>
  </si>
  <si>
    <t>CORR Insights (R): Femoral Morphology in the Dysplastic Hip: Three-dimensional Characterizations With CT</t>
  </si>
  <si>
    <t>CLINICAL ORTHOPAEDICS AND RELATED RESEARCH</t>
  </si>
  <si>
    <t>[Garcia-Cimbrelo, Eduardo] Hosp La Paz, Dept Orthopaed, P Castellana 261, Madrid 28046, Spain</t>
  </si>
  <si>
    <t>Garcia-Cimbrelo, E (reprint author), Hosp La Paz, Dept Orthopaed, P Castellana 261, Madrid 28046, Spain.</t>
  </si>
  <si>
    <t>0009-921X</t>
  </si>
  <si>
    <t>Fernandez-Calderon, MC; Cifuentes, SC; Pacha-Olivenza, MA; Gallardo-Moreno, AM; Saldana, L; Gonzalez-Carrasco, JL; Blanco, MT; Vilaboa, N; Gonzalez-Martin, ML; Perez-Giraldo, C</t>
  </si>
  <si>
    <t>Antibacterial effect of novel biodegradable and bioresorbable PLDA/Mg composites</t>
  </si>
  <si>
    <t>BIOMEDICAL MATERIALS</t>
  </si>
  <si>
    <t>[Fernandez-Calderon, M. C.; Pacha-Olivenza, M. A.; Gallardo-Moreno, A. M.; Saldana, L.; Gonzalez-Carrasco, J. L.; Blanco, M. T.; Vilaboa, N.; Gonzalez-Martin, M. L.; Perez-Giraldo, C.] Ctr Invest Biomed Red Bioingenieria Biomat &amp; Nano, Badajoz, Spain; [Fernandez-Calderon, M. C.; Blanco, M. T.; Perez-Giraldo, C.] Univ Extremadura, Fac Med, Dept Ciencias Biomed, Avda Elvas S-N, Badajoz 06006, Spain; [Cifuentes, S. C.] CSIC, ICTP, Plaza Murillo 2, E-28006 Madrid, Spain; [Cifuentes, S. C.] Univ Carlos III Madrid, IAAB, Dept Ciencia &amp; Ingn Mat &amp; Ingn Quim, Avda Univ 30, Leganes 28911, Spain; [Pacha-Olivenza, M. A.; Gallardo-Moreno, A. M.; Gonzalez-Martin, M. L.] Univ Extremadura, Fac Ciencias, Dept Fis Aplicada, Avda Elvas S-N, Badajoz 06006, Spain; [Saldana, L.; Vilaboa, N.] Hosp Univ La Paz IdiPAZ, Paseo Castellana 261, Madrid 28046, Spain; [Gonzalez-Carrasco, J. L.] CSIC, Ctr Nacl Invest Met CENIM, Dept Met Fis, Avda Gregorio Del Amo 8, Madrid 28040, Spain</t>
  </si>
  <si>
    <t>Fernandez-Calderon, MC (reprint author), Ctr Invest Biomed Red Bioingenieria Biomat &amp; Nano, Badajoz, Spain.; Fernandez-Calderon, MC (reprint author), Univ Extremadura, Fac Med, Dept Ciencias Biomed, Avda Elvas S-N, Badajoz 06006, Spain.</t>
  </si>
  <si>
    <t>1748-6041</t>
  </si>
  <si>
    <t>Development of Recombinant HSV-Based Vaccine Vectors.</t>
  </si>
  <si>
    <t>Voellmy, Richard; Bloom, David C; Vilaboa, Nuria; Feller, Joyce</t>
  </si>
  <si>
    <t>55-78</t>
  </si>
  <si>
    <t>HSF Pharmaceuticals SA, La Tour-de-Peilz, Switzerland. rvoellmy@hsfpharma.com.</t>
  </si>
  <si>
    <t>Assaf-Balut, C; de la Torre, NG; Duran, A; Fuentes, M; Bordiu, E; del Valle, L; Familiar, C; Ortola, A; Jimenez, I; Herraiz, MA; Izquierdo, N; Perez, N; Torrejon, MJ; Ortega, MI; Illana, FJ; Runkle, I; de Miguel, MP; Montanez, C; Barabash, A; Cuesta, M; Rubio, MA; Calle-Pascual, AL</t>
  </si>
  <si>
    <t>A Mediterranean diet with additional extra virgin olive oil and pistachios reduces the incidence of gestational diabetes mellitus (GDM): A randomized controlled trial: The St. Carlos GDM prevention study</t>
  </si>
  <si>
    <t>[Assaf-Balut, Carla; Garcia de la Torre, Nuria; Duran, Alejandra; Bordiu, Elena; del Valle, Laura; Familiar, Cristina; Ortola, Ana; Jimenez, Ines; Runkle, Isabelle; de Miguel, Maria P.; Montanez, Carmen; Barabash, Ana; Cuesta, Martin; Rubio, Miguel A.; Calle-Pascual, Alfonso L.] Hosp Clin Univ San Carlos, Endocrinol &amp; Nutr Dept, Madrid, Spain; [Assaf-Balut, Carla; Garcia de la Torre, Nuria; Duran, Alejandra; Fuentes, Manuel; Bordiu, Elena; del Valle, Laura; Familiar, Cristina; Ortola, Ana; Jimenez, Ines; Herraiz, Miguel A.; Izquierdo, Nuria; Perez, Noelia; Torrejon, Maria J.; Ortega, Maria I.; Illana, Francisco J.; Runkle, Isabelle; de Miguel, Maria P.; Montanez, Carmen; Barabash, Ana; Cuesta, Martin; Rubio, Miguel A.; Calle-Pascual, Alfonso L.] Inst Invest Sanitaria Hosp Clin San Carlos IdISSC, Madrid, Spain; [Assaf-Balut, Carla; Duran, Alejandra; Bordiu, Elena; Herraiz, Miguel A.; Izquierdo, Nuria; Runkle, Isabelle; de Miguel, Maria P.; Rubio, Miguel A.; Calle-Pascual, Alfonso L.] Univ Complutense Madrid, Fac Med, Madrid, Spain; [Garcia de la Torre, Nuria; Barabash, Ana; Cuesta, Martin; Calle-Pascual, Alfonso L.] Ctr Invest Biomed Red Diabet &amp; Enfermedades Metab, Madrid, Spain; [Fuentes, Manuel] Hosp Clin Univ San Carlos, Prevent Med Dept, Madrid, Spain; [Herraiz, Miguel A.; Izquierdo, Nuria; Perez, Noelia] Hosp Clin Univ San Carlos, Gynecol &amp; Obstet Dept, Madrid, Spain; [Torrejon, Maria J.; Ortega, Maria I.; Illana, Francisco J.] Hosp Clin Univ San Carlos, Clin Lab Dept, Madrid, Spain</t>
  </si>
  <si>
    <t>Calle-Pascual, AL (reprint author), Hosp Clin Univ San Carlos, Endocrinol &amp; Nutr Dept, Madrid, Spain.; Calle-Pascual, AL (reprint author), Inst Invest Sanitaria Hosp Clin San Carlos IdISSC, Madrid, Spain.; Calle-Pascual, AL (reprint author), Univ Complutense Madrid, Fac Med, Madrid, Spain.; Calle-Pascual, AL (reprint author), Ctr Invest Biomed Red Diabet &amp; Enfermedades Metab, Madrid, Spain.</t>
  </si>
  <si>
    <t>Peramato, PG; Caracul, IR; Garcia-Fernandez, E; Canovas, SC; Galan, NS; Hervas, CM</t>
  </si>
  <si>
    <t>Comparative analysis of prostate cancer detection on 3-Tesla multiparametric magnetic resonance imaging (3-T-mp-MRI) with histopathology on whole mount radical prostatectomies</t>
  </si>
  <si>
    <t>[Gonzalez Peramato, P.; Ruz Caracul, I.; Garcia-Fernandez, E.; Caparros Canovas, S.; Saturio Galan, N.; Martin Hervas, C.] Univ Hosp La Paz, Pathol, Madrid, Spain</t>
  </si>
  <si>
    <t>S270</t>
  </si>
  <si>
    <t>del Barrio, JLA; El Zarif, M; de Miguel, MP; Azaar, A; Makdissy, N; Harb, W; El Achkar, I; Arnalich-Montiel, F; Alio, JL</t>
  </si>
  <si>
    <t>Cellular Therapy With Human Autologous Adipose-Derived Adult Stem Cells for Advanced Keratoconus</t>
  </si>
  <si>
    <t>CORNEA</t>
  </si>
  <si>
    <t>[Alio del Barrio, Jorge L.; Alio, Jorge L.] Vissum Corp, Cornea Cataract &amp; Refract Surg Unit, Alicante, Spain; [Alio del Barrio, Jorge L.; Alio, Jorge L.] Univ Miguel Hernandez, Div Ophthalmol, Alicante, Spain; [de Miguel, Maria P.] Opt Gen, Saida, Lebanon; [de Miguel, Maria P.] La Paz Hosp Res Inst, Cell Engn Lab, IdiPAZ, Madrid, Spain; [Azaar, Albert; Makdissy, Norman; Harb, Walid] Reviva Regenerat Med Ctr, Beirut, Lebanon; [El Achkar, Ibrahim] St Joseph Univ, Beirut, Lebanon; [Arnalich-Montiel, Francisco] Ramon y Cajal Univ Hosp, IRYCIS, Ophthalmol Dept, Madrid, Spain; [Arnalich-Montiel, Francisco] Hosp Vissum Madrid, Cornea Unit, Madrid, Spain</t>
  </si>
  <si>
    <t>Alio, JL (reprint author), Inst Oftalmol Alicante, Avda Denia S-N, Alicante 03016, Spain.</t>
  </si>
  <si>
    <t>0277-3740</t>
  </si>
  <si>
    <t>Mendez-Lopez, I; Bomfim, GHS; Musial, DC; Arranz-Tagarro, JA; Velasco-Martin, JP; Regadera, J; Jurkiewicz, NH; Jurkiewicz, A; Garcia, AG; Padin, JF</t>
  </si>
  <si>
    <t>Altered mitochondrial function, capacitative calcium entry and contractions in the aorta of hypertensive rats</t>
  </si>
  <si>
    <t>[Mendez-Lopez, Iago; Arranz-Tagarro, Juan A.; Garcia, Antonio G.; Padin, J. Fernando] Univ Autonoma Madrid, Fac Med, Inst Teofilo Hernando, Madrid, Spain; [Mendez-Lopez, Iago; Arranz-Tagarro, Juan A.; Garcia, Antonio G.; Padin, J. Fernando] Univ Autonoma Madrid, Fac Med, Dept Farmacol &amp; Terapeut, Madrid, Spain; [Velasco-Martin, Juan P.; Regadera, Javier] Univ Autonoma Madrid, Fac Med, Dept Anatom Histol &amp; Neurociencias, Madrid, Spain; [Bomfim, Guilherme H. S.; Musial, Diego C.; Jurkiewicz, Neide H.; Jurkiewicz, Aron] Univ Fed Sao Paulo UNIFESP, Dept Farmacol, Sao Paulo, SP, Brazil; [Garcia, Antonio G.] UAM, Hosp Univ Princesa, Inst Invest Sanitaria, Serv Farmacol Clin, Madrid, Spain; [Padin, J. Fernando] Univ Castilla La Mancha, Fac Med, Dept Ciencias Med Farmacol, Ciudad Real, Spain</t>
  </si>
  <si>
    <t>Padin, JF (reprint author), Univ Autonoma Madrid, Inst Teofilo Hernando, Avda Arzobispo Morcillo n4, Madrid 28029, Spain.; Padin, JF (reprint author), Univ Autonoma Madrid, Fac Med, Dept Farmacol, Avda Arzobispo Morcillo N4, E-28029 Madrid, Spain.</t>
  </si>
  <si>
    <t>Gilsanz, C; Aller, MA; Fuentes-Julian, S; Prieto, I; Blazquez-Martinez, A; Argudo, S; Fernandez-Delgado, J; Belena, J; Arias, J; De Miguel, MP</t>
  </si>
  <si>
    <t>Adipose-derived mesenchymal stem cells slow disease progression of acute-on-chronic liver failure</t>
  </si>
  <si>
    <t>[Gilsanz, Carlos] Sureste Hosp, Dept Gen &amp; Digest Surg, Madrid, Spain; [Aller, Maria-Angeles; Argudo, Salvador; Arias, Jaime] Univ Complutense Madrid, Sch Med, Dept Surg, Madrid, Spain; [Fuentes-Julian, Sherezade; Blazquez-Martinez, Alejandro; De Miguel, Maria P.] La Paz Univ Hosp, Cell Engn Lab, IDiPAZ, Biomed Res Inst, Paseo de la Castellana 261, Madrid 28046, Spain; [Prieto, Isabel] Autonomous Univ Madrid, La Paz Univ Hosp, Dept Gen &amp; Digest Surg, Madrid, Spain; [Fernandez-Delgado, Jorge] Santa Cristina Hosp, Dept Plast &amp; Reconstruct Surg, Madrid, Spain; [Fernandez-Delgado, Jorge] Ctr Cim, Madrid, Spain; [Belena, Jose] Sureste Hosp, Dept Anesthesia &amp; Resuscitat, Madrid, Spain</t>
  </si>
  <si>
    <t>De Miguel, MP (reprint author), La Paz Univ Hosp, Cell Engn Lab, IDiPAZ, Biomed Res Inst, Paseo de la Castellana 261, Madrid 28046, Spain.</t>
  </si>
  <si>
    <t>de la Maza, DS; Moratilla, A; Aparicio, V; Lorca, C; Alcaina, Y; Martin, D; De Miguel, MP</t>
  </si>
  <si>
    <t>Metabolic Reprogramming, Autophagy, and Reactive Oxygen Species Are Necessary for Primordial Germ Cell Reprogramming into Pluripotency</t>
  </si>
  <si>
    <t>OXIDATIVE MEDICINE AND CELLULAR LONGEVITY</t>
  </si>
  <si>
    <t>[Sainz de la Maza, D.; Moratilla, A.; Aparicio, V.; Lorca, C.; Alcaina, Y.; Martin, D.; De Miguel, M. P.] La Paz Univ Hosp, Cell Engn Lab, Res Inst IDiPAZ, Madrid, Spain</t>
  </si>
  <si>
    <t>De Miguel, MP (reprint author), La Paz Univ Hosp, Cell Engn Lab, Res Inst IDiPAZ, Madrid, Spain.</t>
  </si>
  <si>
    <t>1942-0900</t>
  </si>
  <si>
    <t>1942-0994</t>
  </si>
  <si>
    <t>Social contact as a strategy for self-stigma reduction in young adults and adolescents with mental health problems.</t>
  </si>
  <si>
    <t>Martinez-Hidalgo, M Nieves; Lorenzo-Sanchez, Elena; Lopez Garcia, Juan Jose; Regadera, Juan Jose</t>
  </si>
  <si>
    <t>Psychiatry research</t>
  </si>
  <si>
    <t>443-450</t>
  </si>
  <si>
    <t>2017 Dec 13 (Epub 2017 Dec 13)</t>
  </si>
  <si>
    <t>Research and Development Department, Fundacion Cattell Psicologos, Traperia, 6, 1°B, 30001 Murcia, Spain. Electronic address: nievesmhidalgo@fundacioncattellpsicologos.org.</t>
  </si>
  <si>
    <t>1872-7123</t>
  </si>
  <si>
    <t>Romo Munoz, Martha Isabel; Nunez Cerezo, Vanesa; Dore Reyes, Mariela; Vilanova Sanchez, Alejandra; Gonzalez-Peramato, Pilar; Lopez Pereira, Pedro; Martinez Urrutia, Maria Jose</t>
  </si>
  <si>
    <t>2017 Jul 17 (Epub 2017 Jul 17)</t>
  </si>
  <si>
    <t>Departamento de Cirugia Pediatrica, Hospital La Paz, Madrid, Espana. Electronic address: march3x@gmail.com.</t>
  </si>
  <si>
    <t>Oxidative medicine and cellular longevity</t>
  </si>
  <si>
    <t>Testicular tumours in children: Indications for testis-sparing surgery</t>
  </si>
  <si>
    <t>Dal-Re, R; Carcas, AJ</t>
  </si>
  <si>
    <t>Comparative effectiveness medicines research cannot assess efficacy</t>
  </si>
  <si>
    <t>JOURNAL OF CLINICAL EPIDEMIOLOGY</t>
  </si>
  <si>
    <t>[Dal-Re, Rafael] Univ Autonoma Madrid, Univ Hosp, Hlth Res Inst, Epidemiol Unit,Fdn Jimenez Diaz, Madrid, Spain; [Carcas, Antonio J.] Univ Autonoma Madrid, IdiPaz, Sch Med, Clin Pharmacol Dept,La Paz Univ Hosp, Madrid, Spain</t>
  </si>
  <si>
    <t>Dal-Re, R (reprint author), Univ Autonoma Madrid, Inst Invest Sanitaria, Fdn Jimenez Diaz, Unidad Epidemiol,Hosp Univ, Avda Reyes Catolicos 2, E-28040 Madrid, Spain.</t>
  </si>
  <si>
    <t>0895-4356</t>
  </si>
  <si>
    <t>Dal-Re, R; Carcas, AJ; Carne, X</t>
  </si>
  <si>
    <t>Who is willing to participate in low-risk pragmatic clinical trials without consent?</t>
  </si>
  <si>
    <t>EUROPEAN JOURNAL OF CLINICAL PHARMACOLOGY</t>
  </si>
  <si>
    <t>[Dal-Re, Rafael] Univ Autonoma Madrid, BUC Biosci UAM CSIC Program, Clin Res, Int Campus Excellence,Ciudad Univ Cantoblanco, Madrid, Spain; [Dal-Re, Rafael; Carne, Xavier] Cent Univ Catalonia, Univ Vic, Chair Bioeth Grifols Fdn, Barcelona, Spain; [Dal-Re, Rafael] Univ Autonoma Madrid, Hlth Res Inst, Fdn Jimenez Diaz Univ Hosp, Epidemiol Unit, Avda Reyes Catolicos 2, E-28040 Madrid, Spain; [Carcas, Antonio J.] Univ Autonoma Madrid, La Paz Univ Hosp, Clin Pharmacol Dept, IdiPaz,Sch Med, Madrid, Spain; [Carne, Xavier] Univ Barcelona, August Pi i Sunyer Biomed Res Inst IDIBAPS, Clin Hosp, Clin Pharmacol Dept, Barcelona, Spain; [Carne, Xavier] Univ Barcelona, Clin Fundamentals Dept, Barcelona, Spain</t>
  </si>
  <si>
    <t>Dal-Re, R (reprint author), Univ Autonoma Madrid, BUC Biosci UAM CSIC Program, Clin Res, Int Campus Excellence,Ciudad Univ Cantoblanco, Madrid, Spain.; Dal-Re, R (reprint author), Cent Univ Catalonia, Univ Vic, Chair Bioeth Grifols Fdn, Barcelona, Spain.; Dal-Re, R (reprint author), Univ Autonoma Madrid, Hlth Res Inst, Fdn Jimenez Diaz Univ Hosp, Epidemiol Unit, Avda Reyes Catolicos 2, E-28040 Madrid, Spain.</t>
  </si>
  <si>
    <t>0031-6970</t>
  </si>
  <si>
    <t>Dal-Re, R; Carcas, AJ; Carne, X; Wendler, D</t>
  </si>
  <si>
    <t>Patients' beliefs regarding informed consent for low-risk pragmatic trials</t>
  </si>
  <si>
    <t>BMC MEDICAL RESEARCH METHODOLOGY</t>
  </si>
  <si>
    <t>[Dal-Re, Rafael] Univ Autonoma Madrid, Clin Res, BUC Biosci UAM CSIC Program, Int Campus Excellence,Ciudad Univ Cantoblanco, E-28049 Madrid, Spain; [Dal-Re, Rafael; Carne, Xavier] Univ Vic, Cent Univ Catalonia, Chair Bioeth Grifols Fdn, Miquel Marti i Pol 1,Campus Miramarges, E-08500 Barcelona, Spain; [Carcas, Antonio J.] Univ Autonoma Madrid, Sch Med, IdiPaz, Clin Pharmacol Dept,La Paz Univ Hosp, Paseo Castellana 261, E-28049 Madrid, Spain; [Carne, Xavier] Univ Barcelona, Clin Pharmacol Dept, Clin Hosp,Clin Fundamentals Dept, August Pi &amp; Sunyer Biomed Res Inst IDIBAPS, Carrer Villarroel 170, E-08036 Barcelona, Spain; [Wendler, David] NIH, Sect Res Eth, Dept Bioeth, Ctr Clin, 10 Ctr Dr, Bethesda, MD 20814 USA; [Dal-Re, Rafael] Univ Autonoma Madrid, Fdn Jimenez Diaz, Univ Hosp, Epidemiol Unit,Hlth Res Inst, Avda Reyes Catolicos 2, E-28040 Madrid, Spain</t>
  </si>
  <si>
    <t>Dal-Re, R (reprint author), Univ Autonoma Madrid, Clin Res, BUC Biosci UAM CSIC Program, Int Campus Excellence,Ciudad Univ Cantoblanco, E-28049 Madrid, Spain.; Dal-Re, R (reprint author), Univ Vic, Cent Univ Catalonia, Chair Bioeth Grifols Fdn, Miquel Marti i Pol 1,Campus Miramarges, E-08500 Barcelona, Spain.; Dal-Re, R (reprint author), Univ Autonoma Madrid, Fdn Jimenez Diaz, Univ Hosp, Epidemiol Unit,Hlth Res Inst, Avda Reyes Catolicos 2, E-28040 Madrid, Spain.</t>
  </si>
  <si>
    <t>1471-2288</t>
  </si>
  <si>
    <t>Public preferences on written informed consent for low-risk pragmatic clinical trials in Spain</t>
  </si>
  <si>
    <t>[Dal-Re, Rafael] Univ Autonoma Madrid, Clin Res, BUC Biosci UAM CSIC Program, Int Campus Excellence, Ciudad Univ Cantoblanco,Einstein 3, E-28049 Madrid, Spain; [Dal-Re, Rafael; Carne, Xavier] Univ Vic, Cent Univ Catalonia, Chair Bioeth Grifols Fdn, Miquel Marti i Pol 1,Campus Miramarges, Barcelona 08500, Spain; [Carcas, Antonio J.] Univ Autonoma Madrid, Sch Med, La Paz Univ Hosp, Clin Pharmacol Dept,IdiPaz, Paseo Castellana 261, Madrid 28046, Spain; [Carne, Xavier] Univ Barcelona, Clin Pharmacol Dept, August Pi &amp; Sunyer Biomed Res Inst IDIBAPS, Clin Hosp, Carrer Villarroel 170, E-08036 Barcelona, Spain; [Carne, Xavier] Univ Barcelona, Clin Fundamentals Dept, Carrer Villarroel 170, E-08036 Barcelona, Spain; [Carne, Xavier] Univ Vic, Cent Univ Catalonia, Chair Bioeth Grifols Fdn, Miquel Marti i Pol 1,Campus Miramarges, E-08500 Barcelona, Spain; [Wendler, David] NIH, Sect Res Eth, Dept Bioeth, Clin Ctr, 10 Ctr Dr, Bethesda, MD 20814 USA</t>
  </si>
  <si>
    <t>Dal-Re, R (reprint author), Univ Autonoma Madrid, Epidemiol Unit, Hlth Res Inst, Fdn Jimenez Diaz Univ Hosp, Avda Reyes Catolicos 2, E-28040 Madrid, Spain.</t>
  </si>
  <si>
    <t>Rodriguez-Valero, N; Borobia, AM; Lago, M; Sanchez-Seco, MP; de Ory, F; Vazquez, A; Perez-Arellano, JL; Rodriguez, CC; Martinez, MJ; Capon, A; Canas, E; Salas-Coronas, J; Galparsoro, AA; Munoz, J</t>
  </si>
  <si>
    <t>Zika Virus Screening among Spanish Team Members After 2016 Rio de Janeiro, Brazil, Olympic Games</t>
  </si>
  <si>
    <t>EMERGING INFECTIOUS DISEASES</t>
  </si>
  <si>
    <t>[Rodriguez-Valero, Natalia; Munoz, Jose] IS Global Hosp Clin Barcelona, Barcelona, Spain; [Borobia, Alberto M.; Lago, Mar] Hosp La Paz Carlos III, Madrid, Spain; [Paz Sanchez-Seco, Maria; de Ory, Fernando; Vazquez, Ana] Inst Salud Carlos III, Madrid, Spain; [Luis Perez-Arellano, Jose; Carranza Rodriguez, Cristina] Complejo Hosp Univ Insular Materno Infantil, Las Palmas Gran Canaria, Spain; [Martinez, Miguel J.; Capon, Alicia] Hosp Clin Barcelona, Barcelona, Spain; [Canas, Elias] Hosp Univ Virgen del Rocio, Seville, Spain; [Salas-Coronas, Joaquin] Hosp Poniente, El Ejido, Spain; [Azcune Galparsoro, Arkaitz] Hosp Univ Donostia, Donostia San Sebastian, Spain</t>
  </si>
  <si>
    <t>Rodriguez-Valero, N (reprint author), Hosp Clin Univ Barcelona, Hosp Clin Barcelona, Dept Trop Med &amp; Int Hlth, ISGlobal,Barcelona Ctr Int Hlth Res CRESIB, C Rossello 132 2 2, Barcelona 08036, Spain.</t>
  </si>
  <si>
    <t>1080-6040</t>
  </si>
  <si>
    <t>Weight of ABCB1 and POR genes on oral tacrolimus exposure in CYP3A5 nonexpressor pediatric patients with stable kidney transplant.</t>
  </si>
  <si>
    <t>Almeida-Paulo, G N; Dapia Garcia, I; Lubomirov, R; Borobia, A M; Alonso-Sanchez, N L; Espinosa, L; Carcas-Sansuan, A J</t>
  </si>
  <si>
    <t>Department of Clinical Pharmacology, La Paz University Hospital, School of Medicine, Universidad Autonoma de Madrid, IdiPAZ, Madrid, Spain.</t>
  </si>
  <si>
    <t>1473-1150</t>
  </si>
  <si>
    <t>Pharmacogenomics journal</t>
  </si>
  <si>
    <t xml:space="preserve">Clinical and experimental allergy </t>
  </si>
  <si>
    <t>Roman-Belmonte, JM; De la Corte-Rodriguez, H; Rodriguez-Merchan, EC</t>
  </si>
  <si>
    <t>Comparative analysis of two methods of data entry into electronic medical records: A randomized clinical trial (research letter)</t>
  </si>
  <si>
    <t>JOURNAL OF EVALUATION IN CLINICAL PRACTICE</t>
  </si>
  <si>
    <t>[Roman-Belmonte, Juan M.] Cruz Roja San Jose &amp; Santa Adela Univ Hosp, Dept Phys Med &amp; Rehabil, Madrid, Spain; [De la Corte-Rodriguez, Hortensia] La Paz Univ Hospital IdiPaz, Dept Phys Med &amp; Rehabil, Madrid, Spain; [Carlos Rodriguez-Merchan, E.] La Paz Univ Hospital IdiPaz, Dept Orthoped Surg, Paseo Castellana 246, Madrid 28049, Spain</t>
  </si>
  <si>
    <t>Rodriguez-Merchan, EC (reprint author), La Paz Univ Hospital IdiPaz, Dept Orthoped Surg, Paseo Castellana 246, Madrid 28049, Spain.</t>
  </si>
  <si>
    <t>1356-1294</t>
  </si>
  <si>
    <t>1365-2753</t>
  </si>
  <si>
    <t>Barco, R; Streubel, PN; Morrey, BF; Sanchez-Sotelo, J</t>
  </si>
  <si>
    <t>Total Elbow Arthroplasty for Distal Humeral Fractures A Ten-Year-Minimum Follow-up Study</t>
  </si>
  <si>
    <t>[Morrey, Bernard F.] Mayo Clin, Rochester, MN USA; [Barco, Raul] Hosp Univ La Paz, Madrid, Spain; [Streubel, Philipp N.] Univ Nebraska Med Ctr, Omaha, NE USA; [Morrey, Bernard F.; Sanchez-Sotelo, Joaquin] Mayo Clin, Rochester, MN USA</t>
  </si>
  <si>
    <t>Sanchez-Sotelo, J (reprint author), Mayo Clin, Rochester, MN USA.</t>
  </si>
  <si>
    <t>Rodriguez-Merchan, EC</t>
  </si>
  <si>
    <t>Platelet-rich plasma intra-articular injections for haemophilic synovitis: Scientific knowledge does not support its use</t>
  </si>
  <si>
    <t>[Carlos Rodriguez-Merchan, E.] La Paz Univ Hosp IdiPaz, Dept Orthopaed Surg, Madrid, Spain</t>
  </si>
  <si>
    <t>Rodriguez-Merchan, EC (reprint author), La Paz Univ Hosp IdiPaz, Dept Orthopaed Surg, Madrid, Spain.</t>
  </si>
  <si>
    <t>1365-2516</t>
  </si>
  <si>
    <t>e486</t>
  </si>
  <si>
    <t>e487</t>
  </si>
  <si>
    <t>Liddle, AD; Rodriguez-Merchan, EC</t>
  </si>
  <si>
    <t>EVIDENCE-BASED MANAGEMENT OF THE KNEE IN HEMOPHILIA</t>
  </si>
  <si>
    <t>JBJS REVIEWS</t>
  </si>
  <si>
    <t>[Carlos Rodriguez-Merchan, E.] La Paz Univ Hosp, Dept Orthopaed Surg, Madrid, Spain; [Liddle, Alexander D.] Univ Coll London, Royal Natl Orthopaed Hosp, Inst Orthopaed &amp; Musculoskeletal Sci, Stanmore, Middx, England</t>
  </si>
  <si>
    <t>Rodriguez-Merchan, EC (reprint author), La Paz Univ Hosp, Dept Orthopaed Surg, Madrid, Spain.</t>
  </si>
  <si>
    <t>2329-9185</t>
  </si>
  <si>
    <t>e12</t>
  </si>
  <si>
    <t>Iorio, A; Iserman, E; Blanchette, V; Dolan, G; Ettingshausen, CE; Hermans, C; Negrier, C; Oldenburg, J; Reininger, A; Rodriguez-Merchan, C; Spannagl, M; Valentino, LA; Young, G; Steinitz-Trost, KN; Gringeri, A</t>
  </si>
  <si>
    <t>Target plasma factor levels for personalized treatment in haemophilia: a Delphi consensus statement</t>
  </si>
  <si>
    <t>[Iorio, A.; Iserman, E.] McMaster Univ, Dept Hlth Res Methods Evidence &amp; Impact, Hamilton, ON, Canada; [Iorio, A.] McMaster Univ, Dept Med, 1280 Main St West, Hamilton, ON L8S 4K1, Canada; [Blanchette, V.] Univ Toronto, Hosp Sick Children, Dept Pediat, Div Hematol Oncol, Toronto, ON, Canada; [Dolan, G.] Guys &amp; St Thomas Hosp, London, England; [Ettingshausen, C. Escuriola] Haemophilia Ctr Rhine Main HZRM, Morfelden Walldorf, Germany; [Hermans, C.] Clin Univ St Luc, Div Haematol, Haemostasis &amp; Thrombosis Unit, Brussels, Belgium; [Negrier, C.] Univ Claude Bernard Lyon1, Louis Pradel Cardiol Hosp, Div Haematol, Lyon, France; [Oldenburg, J. .] Univ Clin Bonn, Bonn, Germany; [Reininger, A.; Steinitz-Trost, K. N.; Gringeri, A.] Baxalta Innovat GmbH, Global Med Affairs Hematol, Vienna, Austria; [Rodriguez-Merchan, C.] La Paz Univ Hosp, Dept Orthopaed Surg, Madrid, Spain; [Spannagl, M.] Univ Hosp Munich, Dept Transfus Med &amp; Hemostasis, Munich, Germany; [Valentino, L. A.] Rush Univ, Deerfield, IL USA; [Valentino, L. A.] Baxalta US Inc, Deerfield, IL USA; [Young, G.] Univ Southern Calif, Keck Sch Med, Childrens Hosp Los Angeles, Los Angeles, CA USA</t>
  </si>
  <si>
    <t>Iorio, A (reprint author), McMaster Univ, Dept Med, 1280 Main St West, Hamilton, ON L8S 4K1, Canada.; Iorio, A (reprint author), McMaster Univ, Dept Clin Epidemiol &amp; Biostat, 1280 Main St West, Hamilton, ON L8S 4K1, Canada.</t>
  </si>
  <si>
    <t>E170</t>
  </si>
  <si>
    <t>E179</t>
  </si>
  <si>
    <t>De la Corte-Rodriguez, H; Rodriguez-Merchan, EC</t>
  </si>
  <si>
    <t>The Health Assessment Questionnaire Disability Index (HAQ-DI) as a valid alternative for measuring the functional capacity of people with haemophilia</t>
  </si>
  <si>
    <t>[De la Corte-Rodriguez, Hortensia] La Paz Univ Hosp, Dept Phys Med &amp; Rehabil, Madrid, Spain; [Carlos Rodriguez-Merchan, E.] La Paz Univ Hosp, Dept Orthopaed Surg, Paseo Castellana 261, Madrid 28046, Spain</t>
  </si>
  <si>
    <t>Rodriguez-Merchan, EC (reprint author), La Paz Univ Hosp, Dept Orthopaed Surg, Paseo Castellana 261, Madrid 28046, Spain.</t>
  </si>
  <si>
    <t>Martinez-Perez, M; Perez-Jorge, C; Lozano, D; Portal-Nunez, S; Perez-Tanoira, R; Conde, A; Arenas, MA; Hernandez-Lopez, JM; de Damborenea, JJ; Gomez-Barrena, E; Esbrit, P; Esteban, J</t>
  </si>
  <si>
    <t>Evaluation of bacterial adherence of clinical isolates of Staphylococcus sp. using a competitive model</t>
  </si>
  <si>
    <t>BONE &amp; JOINT RESEARCH</t>
  </si>
  <si>
    <t>[Martinez-Perez, M.; Perez-Jorge, C.; Lozano, D.; Portal-Nunez, S.; Perez-Tanoira, R.; Conde, A.; Arenas, M. A.; Hernandez-Lopez, J. M.; de Damborenea, J. J.; Gomez-Barrena, E.; Esbrit, P.; Esteban, J.] IIS Fdn Jimenez Diaz, Madrid, Spain; [Martinez-Perez, M.; Perez-Jorge, C.] UAM, IIS Fdn Jimenez Diaz, Dept Clin Microbiol, Madrid, Spain; [Perez-Tanoira, R.] UAM, IIS Fdn Jimenez Diaz, Dept Clin Microbiol, Clin Microbiol, Madrid, Spain; [Lozano, D.; Portal-Nunez, S.; Esbrit, P.] UAM, IIS Fdn Jimenez Diaz, Lab Bone &amp; Mineral Metab, Cooperat Res Themat Network Aging &amp; Frailty RETIC, Madrid, Spain; [Conde, A.; Arenas, M. A.; Hernandez-Lopez, J. M.; de Damborenea, J. J.] CENIM CSIC, Natl Ctr Met Res, Dept Surface Engn Corros &amp; Durabil, Madrid, Spain; [Gomez-Barrena, E.] Univ Autonoma Madrid, IdIPaz Hosp Univ La Paz, Dept Orthopaed Surg, Madrid, Spain; [Esteban, J.] UAM, IIS Fdn Jimenez Diaz, Natl Ctr Met Res, Dept Surface Engn Corros &amp; Durabil, Madrid, Spain</t>
  </si>
  <si>
    <t>Esteban, J (reprint author), IIS Fdn Jimenez Diaz, Madrid, Spain.; Esteban, J (reprint author), UAM, IIS Fdn Jimenez Diaz, Natl Ctr Met Res, Dept Surface Engn Corros &amp; Durabil, Madrid, Spain.</t>
  </si>
  <si>
    <t>2046-3758</t>
  </si>
  <si>
    <t>Garcia-Rey, E</t>
  </si>
  <si>
    <t>Screws are not needed when secure interference fit of uncemented acetabular components is adequate: a 5-to 15-year follow-up with clinical and radiological analysis</t>
  </si>
  <si>
    <t>HIP INTERNATIONAL</t>
  </si>
  <si>
    <t>[Garcia-Rey, Eduardo] Hosp La Paz IdiPAZ, Dept Orthopaed Surg &amp; Traumatol, Madrid, Spain</t>
  </si>
  <si>
    <t>Garcia-Rey, E (reprint author), Hosp La Paz, Dept Orthopaed Surg &amp; Traumatol, P Castellana 261, Madrid 28046, Spain.</t>
  </si>
  <si>
    <t>1120-7000</t>
  </si>
  <si>
    <t>Rodriguez-Merchan, E</t>
  </si>
  <si>
    <t>Knee Bracing After Anterior Cruciate Ligament Reconstruction Reply</t>
  </si>
  <si>
    <t>ORTHOPEDICS</t>
  </si>
  <si>
    <t>0147-7447</t>
  </si>
  <si>
    <t>Gomez-Barrena, E</t>
  </si>
  <si>
    <t>CORR Insights(A (R)): Periprosthetic Occult Fractures of the Acetabulum Occur Frequently During Primary THA</t>
  </si>
  <si>
    <t>[Gomez-Barrena, Enrique] Univ Autonoma Madrid, Hosp La Paz, Hosp Univ La Paz IdiPAZ, P Castellana 261, Madrid 28046, Spain</t>
  </si>
  <si>
    <t>Gomez-Barrena, E (reprint author), Univ Autonoma Madrid, Hosp La Paz, Hosp Univ La Paz IdiPAZ, P Castellana 261, Madrid 28046, Spain.</t>
  </si>
  <si>
    <t>Rodriguez-Merchan, EC; De la Corte-Rodriguez, H</t>
  </si>
  <si>
    <t>Acute hemophilic hemarthrosis: is local cryotherapy recommended?</t>
  </si>
  <si>
    <t>[Carlos Rodriguez-Merchan, E.] La Paz Univ Hosp, Dept Orthopaed Surg, Paseo Castellana 261, Madrid 28046, Spain; [De la Corte-Rodriguez, Hortensia] La Paz Univ Hosp, Dept Phys Med &amp; Rehabil, Madrid, Spain</t>
  </si>
  <si>
    <t>Simultaneous bilateral total knee arthroplasty in hemophilia: is it recommended?</t>
  </si>
  <si>
    <t>[Carlos Rodriguez-Merchan, E.] La Paz Univ Hosp, Dept Orthoped Surg, Paseo Castellana 261, Madrid 28046, Spain</t>
  </si>
  <si>
    <t>Rodriguez-Merchan, EC (reprint author), La Paz Univ Hosp, Dept Orthoped Surg, Paseo Castellana 261, Madrid 28046, Spain.</t>
  </si>
  <si>
    <t>Rodriguez-Merchan, EC; De La Corte-Rodriguez, H</t>
  </si>
  <si>
    <t>Side effects and potential risk factors of botulinum toxin type A intramuscular injections in knee flexion contractures of hemophiliacs</t>
  </si>
  <si>
    <t>[Rodriguez-Merchan, E. Carlos] La Paz Univ Hosp, Dept Orthopaed Surg, Paseo Castellana 261, Madrid 28046, Spain; [De la Corte-Rodriguez, Hortensia] La Paz Univ Hosp, Dept Phys Med &amp; Rehabil, Madrid, Spain</t>
  </si>
  <si>
    <t>Granchi, D; Gomez-Barrena, E; Rojewski, M; Rosset, P; Layrolle, P; Spazzoli, B; Donati, DM; Ciapetti, G</t>
  </si>
  <si>
    <t>Changes of Bone Turnover Markers in Long Bone Nonunions Treated with a Regenerative Approach</t>
  </si>
  <si>
    <t>STEM CELLS INTERNATIONAL</t>
  </si>
  <si>
    <t>[Granchi, Donatella; Ciapetti, Gabriela] Rizzoli Orthoped Inst, Orthoped Pathophysiol &amp; Regenerat Med Unit, Bologna, Italy; [Gomez-Barrena, Enrique] Univ Autonoma Madrid, IdiPAZ, Hosp La Paz, Madrid, Spain; [Rojewski, Markus] Inst Clin Transfus Med &amp; Immunogenet Ulm IKT Ulm, Ulm, Germany; [Rosset, Philippe] CHRU, Serv Orthopaed Surg &amp; Traumatol, Tours, France; [Layrolle, Pierre] Univ Nantes, Lab Physiopathol Resorpt Osseuse &amp; Therapie Tumeu, Inserm U957, Nantes, France; [Spazzoli, Benedetta; Donati, Davide Maria] Rizzoli Orthoped Inst, Orthoped &amp; Traumatol Clin 3, Bologna, Italy; [Donati, Davide Maria] Univ Bologna, Dept Biomed &amp; Neuromotor Sci, Bologna, Italy</t>
  </si>
  <si>
    <t>Ciapetti, G (reprint author), Rizzoli Orthoped Inst, Orthoped Pathophysiol &amp; Regenerat Med Unit, Bologna, Italy.</t>
  </si>
  <si>
    <t>1687-966X</t>
  </si>
  <si>
    <t>Rodriguez-Merchan, EC; Liddle, AD</t>
  </si>
  <si>
    <t>Pathogenesis and treatment options for hemophilic synovitis</t>
  </si>
  <si>
    <t>EXPERT OPINION ON ORPHAN DRUGS</t>
  </si>
  <si>
    <t>[Carlos Rodriguez-Merchan, E.] La Paz Univ Hosp, Dept Orthoped Surg, Paseo Castellana 261, Madrid 28046, Spain; [Liddle, Alexander D.] Univ Coll London, Inst Orthopaed &amp; Musculoskeletal Sci, Royal Natl Orthopaed Hosp, Stanmore, Middx, England</t>
  </si>
  <si>
    <t>2167-8707</t>
  </si>
  <si>
    <t>Pathogenesis and treatment options for hemophilic synovitis. Expert Opinion on Orphan Drugs (vol 5, pg 173, 2017)</t>
  </si>
  <si>
    <t>[Rodriguez-Merchan, E. C.] La Paz Univ Hosp, Dept Orthoped Surg, Madrid, Spain; Univ Coll London, Inst Orthopaed &amp; Musculoskeletal Sci, Royal Natl Orthopaed Hosp, Stanmore, Middx, England</t>
  </si>
  <si>
    <t>Rodriguez-Merchan, EC (reprint author), La Paz Univ Hosp, Dept Orthoped Surg, Madrid, Spain.</t>
  </si>
  <si>
    <t>Keller, L; Schwinte, P; Gomez-Barrena, E; Arruebo, M; Benkirane-Jessel, N</t>
  </si>
  <si>
    <t>Smart Implants as a Novel Strategy to Regenerate Well-Founded Cartilage</t>
  </si>
  <si>
    <t>TRENDS IN BIOTECHNOLOGY</t>
  </si>
  <si>
    <t>[Keller, Laetitia; Schwinte, Pascale; Benkirane-Jessel, Nadia] INSERM French Natl Inst Hlth &amp; Med Res, Osteoarticular &amp; Dent Regenerat Nanomed Lab, ARTIOS Nanomed, Fac Med,FMTS, F-67085 Strasbourg, France; [Keller, Laetitia; Schwinte, Pascale; Benkirane-Jessel, Nadia] Univ Strasbourg, Fac Chirurg Dent, 1 Pl Hop, F-67000 Strasbourg, France; [Gomez-Barrena, Enrique] Univ Autonoma Madrid, Serv Cirugia Ortoped &amp; Traumatol, Hosp Univ La Paz, IdiPAZ, Paseo Castellana 261, Madrid 28046, Spain; [Arruebo, Manuel] Univ Zaragoza, Dept Chem Engn, C Mariano Esquillor S-N, Zaragoza 50018, Spain; [Arruebo, Manuel] Univ Zaragoza, Aragon Nanosci Inst, C Mariano Esquillor S-N, Zaragoza 50018, Spain</t>
  </si>
  <si>
    <t>Schwinte, P; Benkirane-Jessel, N (reprint author), INSERM French Natl Inst Hlth &amp; Med Res, Osteoarticular &amp; Dent Regenerat Nanomed Lab, ARTIOS Nanomed, Fac Med,FMTS, F-67085 Strasbourg, France.; Schwinte, P; Benkirane-Jessel, N (reprint author), Univ Strasbourg, Fac Chirurg Dent, 1 Pl Hop, F-67000 Strasbourg, France.</t>
  </si>
  <si>
    <t>0167-7799</t>
  </si>
  <si>
    <t>Fibrin glue for local haemostasis in haemophilia surgery.</t>
  </si>
  <si>
    <t>Rodriguez-Merchan, E Carlos</t>
  </si>
  <si>
    <t>Hospital practice (1995)</t>
  </si>
  <si>
    <t>187-191</t>
  </si>
  <si>
    <t>2017 Dec (Epub 2017 Oct 03)</t>
  </si>
  <si>
    <t>a Department of Orthopaedic Surgery , La Paz University Hospital-IdiPaz , Madrid , Spain.</t>
  </si>
  <si>
    <t>2154-8331</t>
  </si>
  <si>
    <t>Intra-articular corticosteroid injections in haemophilic arthropathy: are they recommended?</t>
  </si>
  <si>
    <t>2017 Nov 30 (Epub 2017 Nov 30)</t>
  </si>
  <si>
    <t>External Fixation vs Intramedullary Nailing for Knee Arthrodesis After Failed Infected Total Knee Arthroplasty: A Systematic Review and Meta-Analysis.</t>
  </si>
  <si>
    <t>White, Christopher J; Palmer, Antony J R; Rodriguez-Merchan, E Carlos</t>
  </si>
  <si>
    <t>The Journal of arthroplasty</t>
  </si>
  <si>
    <t>2017 Nov 08 (Epub 2017 Nov 08)</t>
  </si>
  <si>
    <t>Oxford University Hospitals NHS Foundation Trust, Oxford, United Kingdom.</t>
  </si>
  <si>
    <t>1532-8406</t>
  </si>
  <si>
    <t>Analysis of the variables affecting outcome in fractures of the tibial pilon treated by open reduction and internal fixation.</t>
  </si>
  <si>
    <t>Carbonell-Escobar, Rafael; Rubio-Suarez, Juan C; Ibarzabal-Gil, Aitor; Rodriguez-Merchan, E Carlos</t>
  </si>
  <si>
    <t>Journal of clinical orthopaedics and trauma</t>
  </si>
  <si>
    <t>332-338</t>
  </si>
  <si>
    <t>Department of Orthopedic Surgery, La Paz University Hospital-IdiPaz, Madrid, Spain.</t>
  </si>
  <si>
    <t>0976-5662</t>
  </si>
  <si>
    <t>Treatment of musculo-skeletal pain in haemophilia.</t>
  </si>
  <si>
    <t>2017 Sep 19 (Epub 2017 Sep 19)</t>
  </si>
  <si>
    <t>Department of Orthopaedic Surgery, La Paz University Hospital-IdiPaz, Madrid, Spain. Electronic address: ecrmerchan@hotmail.com.</t>
  </si>
  <si>
    <t>Medial elbow pain.</t>
  </si>
  <si>
    <t>Barco, Raul; Antuna, Samuel A</t>
  </si>
  <si>
    <t>EFORT open reviews</t>
  </si>
  <si>
    <t>362-371</t>
  </si>
  <si>
    <t>2017 Aug</t>
  </si>
  <si>
    <t>Shoulder &amp; Elbow Unit, Hospital Universitario La Paz, Paseo de la Castellana 261, Madrid 28046, Spain.</t>
  </si>
  <si>
    <t>2058-5241</t>
  </si>
  <si>
    <t>Should Arterial Embolization in Recurrent Spontaneous Hemoph ilic Hemarthroses Refractory to Intensive Prophylaxis be the First Invasive Resort?</t>
  </si>
  <si>
    <t>Cardiovascular &amp; hematological disorders drug targets</t>
  </si>
  <si>
    <t>33-37</t>
  </si>
  <si>
    <t>2017 Jul 04</t>
  </si>
  <si>
    <t>Department of Orthopaedic Surgery, La Paz University Hospital, Paseo de la Castellana 261, 28046- Madrid. Spain.</t>
  </si>
  <si>
    <t>2212-4063</t>
  </si>
  <si>
    <t>Joint Distraction in Advanced Osteoarthritis of the Ankle.</t>
  </si>
  <si>
    <t>208-212</t>
  </si>
  <si>
    <t>2017 Jul</t>
  </si>
  <si>
    <t>Department of Orthopaedic Surgery, La Paz University Hospital-IdiPaz, Madrid, Spain; and School of Medicine, Autonomous University, Madrid, Spain.</t>
  </si>
  <si>
    <t>2345-4644</t>
  </si>
  <si>
    <t>Isolated posterior cruciate ligament tears: an update of management.</t>
  </si>
  <si>
    <t>Vaquero-Picado, Alfonso; Rodriguez-Merchan, E Carlos</t>
  </si>
  <si>
    <t>89-96</t>
  </si>
  <si>
    <t>Department of Orthopedic Surgery, "La Paz" University Hospital, Paseo de la Castellana 261. CP 28046. Madrid, Spain.</t>
  </si>
  <si>
    <t>Management of Hemophilic Arthropathy of the Ankle.</t>
  </si>
  <si>
    <t>111-118</t>
  </si>
  <si>
    <t>Department of Orthopaedic Surgery, La Paz University Hospital, Madrid. Spain.</t>
  </si>
  <si>
    <t>Sanz-Granda, A; Martinez-Mendez, JR; Gonzalez-Miranda, A; Ojeda-Regidor, A; Casado-Perez, C</t>
  </si>
  <si>
    <t>ECONOMIC BURDEN OF BURN INJURIES TREATED WITH AN ENZYMATIC DEBRIDING AGENT IN SPAIN</t>
  </si>
  <si>
    <t>[Sanz-Granda, A.] Proyectos Farmacoecon, Las Rozas De Madrid, Spain; [Martinez-Mendez, J. R.; Gonzalez-Miranda, A.; Ojeda-Regidor, A.; Casado-Perez, C.] Univ Hosp La Paz, Madrid, Spain</t>
  </si>
  <si>
    <t>A803</t>
  </si>
  <si>
    <t>Tang, JB; Landin, L; Cavadas, PC; Thione, A; Chen, J; Pons, G; Masia, J</t>
  </si>
  <si>
    <t>Unique Techniques or Approaches in Microvascular and Microlymphatic Surgery</t>
  </si>
  <si>
    <t>CLINICS IN PLASTIC SURGERY</t>
  </si>
  <si>
    <t>[Tang, Jin Bo] Nantong Univ, Affiliated Hosp, Hand Surg Res Ctr, Dept Hand Surg, 20 West Temple Rd, Nantong 226001, Jiangsu, Peoples R China; [Landin, Luis] Hosp Univ La Paz, Plast &amp; Reconstruct Surg, Paseo Castellana 261, Madrid 28046, Spain; [Cavadas, Pedro C.; Thione, Alessandro] Clin Cavadas, Reconstruct Surg Unit, Paseo Fac 1,Bajo 8, Valencia 46021, Spain; [Chen, Jing] Nantong Univ, Affiliated Hosp, Dept Hand Surg, 20 West Temple Rd, Nantong 226001, Jiangsu, Peoples R China; [Pons, Gemma; Masia, Jaume] Univ Autonoma Barcelona, Dept Plast Surg, Hosp Santa Creu &amp; St Pau, St Quinti 89, Barcelona 08026, Spain</t>
  </si>
  <si>
    <t>Tang, JB (reprint author), Nantong Univ, Affiliated Hosp, Hand Surg Res Ctr, Dept Hand Surg, 20 West Temple Rd, Nantong 226001, Jiangsu, Peoples R China.</t>
  </si>
  <si>
    <t>0094-1298</t>
  </si>
  <si>
    <t>Dominguez, A; Alsina, E; Landin, L; Garcia-Miguel, JF; Casado, C; Gilsanz, F</t>
  </si>
  <si>
    <t>Transfusion requirements in burn patients undergoing primary wound excision: effect of tranexamic acid</t>
  </si>
  <si>
    <t>MINERVA ANESTESIOLOGICA</t>
  </si>
  <si>
    <t>[Dominguez, Ana; Alsina, Estibaliz; Gilsanz, Fernando] La Paz Univ Hosp, Dept Anesthesia &amp; Intens Care, Burn Ctr, Madrid, Spain; [Landin, Luis; Casado, Cesar] La Paz Univ Hosp, Dept Plast Cosmet &amp; Reconstruct Surg, Burn Ctr, Madrid, Spain; [Garcia-Miguel, Javier F.] Segovia Gen Hosp, Dept Anesthesia &amp; Intens Care, Segovia, Spain</t>
  </si>
  <si>
    <t>Dominguez, A (reprint author), La Paz Univ Hosp, Dept Anesthesia &amp; Intens Care, Burn Ctr, Madrid, Spain.</t>
  </si>
  <si>
    <t>0375-9393</t>
  </si>
  <si>
    <t>Talayero, P; Massa, EG; Boluda, ER; Zapardiel, ES; Panete, MJC; Bozano, GP; Pulido, JC; Artal, EP; Sierra, EM</t>
  </si>
  <si>
    <t>THE IMPORTANCE OF DONOR-SPECIFIC ANTIBODIES MONITORING AND ANTI-MICA ANTIBODIES IN INTESTINAL TRANSPLANTATION</t>
  </si>
  <si>
    <t>TRANSPLANT INTERNATIONAL</t>
  </si>
  <si>
    <t>[Talayero, Paloma; Gomez Massa, Elena; Sanchez Zapardiel, Elena; Castro Panete, M. Jose; Paz Artal, Estela; Mancebo Sierra, Esther] Univ Hosp 12 Octubre, Dept Immunol, Madrid, Spain; [Ramos Boluda, Esther; Prieto Bozano, Gerardo] Univ Pediat Hosp La Paz, Pediat Gastroenterol Intestinal Rehabil Unit, Madrid, Spain; [Calvo Pulido, Jorge] Univ Hosp 12 Octubre, Dept Gen &amp; Digest Surg &amp; Abdominal Organ Transpla, Madrid, Spain</t>
  </si>
  <si>
    <t>0934-0874</t>
  </si>
  <si>
    <t>Rocafort, AG; Aroca, A; Abelleira, C; Carnicer, H; Labrandero, C; Villagra, S</t>
  </si>
  <si>
    <t>Stented Bovine Jugular Vein Graft (Melody Valve) in Mitral Position. Could Be an Alternative for Mechanical Valve Replacement in the Pediatric Population?</t>
  </si>
  <si>
    <t>[Gonzalez Rocafort, Alvaro; Aroca, Angel] Hosp Univ La Paz, Serv Cirugia Cardiaca Infantil &amp; Congenita Adulto, Madrid, Spain; [Gonzalez Rocafort, Alvaro] Hosp Univ Madrid Monteprincipe, Serv Cirugia Cardiaca Infantil &amp; Congenita Adulto, Madrid, Spain; [Abelleira, Cesar; Labrandero, Carlos] Hosp Univ La Paz, Serv Cardiol Infantil, Madrid, Spain; [Abelleira, Cesar; Labrandero, Carlos; Villagra, Sandra] Hosp Univ Madrid Monteprincipe, Serv Cardiol Infantil, Madrid, Spain; [Carnicer, Hernan] Hosp Univ Madrid Monteprincipe, Unidad Cuidados Intens Pediat, Madrid, Spain</t>
  </si>
  <si>
    <t>Rocafort, AG (reprint author), Hosp Univ La Paz, Serv Cirugia Cardiaca Infantil &amp; Congenita Adulto, Madrid, Spain.; Rocafort, AG (reprint author), Hosp Univ Madrid Monteprincipe, Serv Cirugia Cardiaca Infantil &amp; Congenita Adulto, Madrid, Spain.</t>
  </si>
  <si>
    <t>Aroca, A; Polo, L; Perez-Farinos, N; Gonzalez-Rocafort, A; Rey, J; Sanchez, R; Bret, M; Uceda, A; Labrandero, C; Sanz, E; Garcia-Guereta, L</t>
  </si>
  <si>
    <t>Porcine pulmonary prosthesis versus bovine jugular vein to repair the right ventricular outflow tract in children with congenital heart disease</t>
  </si>
  <si>
    <t>[Aroca, Angel; Polo, Luz; Gonzalez-Rocafort, Alvaro; Rey, Juvenal; Sanchez, Raul] Hosp Univ La Paz, Serv Cirugia Cardiovasc Infantil, Madrid, Spain; [Perez-Farinos, Napoleon] Univ Complutense Madrid, Dept Med Prevent &amp; Salud Publ &amp; Hist Ciencia, Madrid, Spain; [Bret, Monserrat] Hosp Univ La Paz, Serv Radiodiagnost, Madrid, Spain; [Uceda, Angela; Labrandero, Carlos; Sanz, Elena; Garcia-Guereta, Luis] Hosp Univ La Paz, Serv Cardiol Pediat, Madrid, Spain</t>
  </si>
  <si>
    <t>Aroca, A (reprint author), Hosp Univ La Paz, Serv Cirugia Cardiovasc Infantil, Madrid, Spain.</t>
  </si>
  <si>
    <t>Gonzalez-Jimenez, D; Munoz-Codoceo, R; Garriga-Garcia, M; Molina-Arias, M; Alvarez-Beltran, M; Garcia-Romero, R; Martinez-Costa, C; Meavilla-Olivas, SM; Pena-Quintana, L; Gallego-Gutierrez, S; Marugan-de-Miguelsanz, JM; Suarez-Cortina, L; Castejon-Ponce, EN; Leis-Trabazo, R; Martin-Cruz, F; Diaz-Martin, JJ; Bousono-Garcia, C</t>
  </si>
  <si>
    <t>Excess weight in patients with cystic fibrosis: is it always beneficial?</t>
  </si>
  <si>
    <t>[Gonzalez-Jimenez, David; Jose Diaz-Martin, Juan; Bousono-Garcia, Carlos] Hosp Univ Cent Asturias, Dept Pediat Gastroenterol &amp; Nutr, Av Roma S-N, Oviedo 33011, Spain; [Munoz-Codoceo, Rosana] Hosp Univ Nino Jesus, Dept Gastroenterol &amp; Nutr, Madrid, Spain; [Garriga-Garcia, Maria; Suarez-Cortina, Lucrecia] Hosp Univ Ramon &amp; Cajal, Cyst Fibrosis Unit, Madrid, Spain; [Molina-Arias, Manuel] Hosp Univ La Paz, Dept Gastroenterol &amp; Nutr, Madrid, Spain; [Alvarez-Beltran, Marina] Hosp Univ Vall dHebron, Dept Gastroenterol &amp; Nutr, Barcelona, Spain; [Garcia-Romero, Ruth] Hosp Univ Miguel Servet, Dept Gastroenterol &amp; Nutr, Zaragoza, Spain; [Martinez-Costa, Cecilia] Hosp Clin Univ Valencia, Dept Gastroenterol &amp; Nutr, Valencia, Spain; [Maria Meavilla-Olivas, Silvia; Natividad Castejon-Ponce, Esperanza] Hosp St Joan de Deu, Dept Gastroenterol &amp; Nutr, Barcelona, Spain; [Pena-Quintana, Luis; Martin-Cruz, Fayna] Hosp Univ Matemoinfantil Canarias, Dept Gastroenterol &amp; Nutr, Las Palmas Gran Canaria, Spain; [Gallego-Gutierrez, Silvia] Hosp Reg Univ Carlos Haya, Dept Gastroenterol &amp; Nutr, Malaga, Spain; [Manuel Marugan-de-Miguelsanz, Jose] Univ Valladolid, Hosp Clin, Dept Gastroenterol &amp; Nutr, Valladolid, Spain; [Leis-Trabazo, Rosaura] Univ Santiago, Hosp Clin, Dept Gastroenterol &amp; Nutr, Santiago De Compostela, A Coruna, Spain</t>
  </si>
  <si>
    <t>Gonzalez-Jimenez, D (reprint author), Hosp Univ Cent Asturias, Dept Pediat Gastroenterol &amp; Nutr, Av Roma S-N, Oviedo 33011, Spain.</t>
  </si>
  <si>
    <t>Perez, RS; Rey-Lois, J; Polo-Lopez, L; Gonzalez-Rocafort, A; Builes-Cardona, LM; Uceda-Galiano, A; Labrandero-de Lera, C; Marin-Huarte, N; Sanabria-Carretero, P; Verdu-Sanchez, C; Menendez-Suso, JJ; Villar-Sanchez-Real, MA; Segura-Escobar, J; Peinado, AA</t>
  </si>
  <si>
    <t>Is an ECMO necessary to repair highly complex congenital heart disease? Our experience over the last 6 years</t>
  </si>
  <si>
    <t>[Sanchez Perez, Raul; Rey-Lois, Juvenal; Polo-Lopez, Luz; Gonzalez-Rocafort, Alvaro; Angel Villar-Sanchez-Real, Miguel; Segura-Escobar, Javier; Aroca Peinado, Angel] Hosp La Paz, Serv Cirugia Cardiaca Infantil &amp; Cardiopatias Con, Madrid, Spain; [Maria Builes-Cardona, Lina; Sanabria-Carretero, Pascual] Hosp La Paz, Serv Anestesia &amp; Reanimac Infantil, Madrid, Spain; [Uceda-Galiano, Angela; Labrandero-de Lera, Carlos] Hosp La Paz, Serv Cardiol Infantil, Madrid, Spain; [Marin-Huarte, Natalia] Hosp La Paz, Serv Neonatol, Madrid, Spain; [Verdu-Sanchez, Cristina; Jose Menendez-Suso, Juan] Hosp La Paz, Serv Cuidados Intens Pediat, Madrid, Spain</t>
  </si>
  <si>
    <t>Perez, RS (reprint author), Hosp La Paz, Serv Cirugia Cardiaca Infantil &amp; Cardiopatias Con, Madrid, Spain.</t>
  </si>
  <si>
    <t>Tesouro Rodriguez, Laura; Lazaro de Lucas, Carmen; Magallares Garcia, Lorena Nelida; Martinez-Ojinaga Nodal, Eva; Ramos Boluda, Esther</t>
  </si>
  <si>
    <t>Unidad de Rehabilitacion Intestinal, Servicio de Gastroenterologia y Nutricion Pediatrica, Hospital Universitario La Paz, Madrid, Espana. Electronic address: ltesouro@hotmail.com.</t>
  </si>
  <si>
    <t>Cardiac arrest related to anaesthesia in Williams-Beuren syndrome.</t>
  </si>
  <si>
    <t>Lucena Delgado, J; Sanabria Carretero, P; Duran la Fuente, P; Gonzalez Rocafort, A; Castro Parga, L; Reinoso Barbero, F</t>
  </si>
  <si>
    <t>Revista espanola de anestesiologia y reanimacion</t>
  </si>
  <si>
    <t>2017 Dec 12 (Epub 2017 Dec 12)</t>
  </si>
  <si>
    <t>Departamento de Anestesiologia, Reanimacion y Terapeutica del Dolor, Hospital Universitario La Paz, Madrid, Espana. Electronic address: jldfisio@msn.com.</t>
  </si>
  <si>
    <t>2340-3284</t>
  </si>
  <si>
    <t>Wanden-Berghe Lozano, Carmina; Virgili Casas, Nuria; Ramos Boluda, Esther; Cuerda Compes, Cristina; Moreno Villares, Jose Manuel; Pereira Cunill, Jose Luis; Gomez Candela, Carmen; Burgos Pelaez, Rosa; Penacho Lazaro, M Angeles; Perez de la Cruz, Antonio; Alvarez Hernandez, Julia; Gonzalo Marin, Montserrat; Matia Martin, Pilar; Martinez Faedo, Ceferino; Sanchez Martos, Eva Angeles; Sanz Paris, Alejandro; Campos Martin, Cristina; Martin Folgueras, Tomas; Martin Palmero, M Angela; Martin Fontalba, Maria de Los Angeles; Luengo Perez, Luis Miguel; Zugasti Murillo, Ana; Martinez Ramirez, Maria Jose; Carabana Perez, Fatima; Martinez Costa, Cecilia; Diaz Guardiola, Patricia; Tejera Perez, Cristina; Pares Marimon, Rosa M; Irles Rocamora, Jose Antonio; Garde Orbaiz, Carmen; Ponce Gonzalez, Miguel Angel; Garcia Zafra, Maria Victoria; Sanchez Sanchez, Rebeca; Urgeles Planella, Juan Ramon; Apezetxea Celaya, Antxon; Sanchez-Vilar Burdiel, Olga; Joaquin Ortiz, Clara; Suarez Llanos, Jose Pablo; Pintor de la Maza, Begona; Leyes Garcia, Pere; Gil Martinez, M Carmen; Mauri Roca, Silvia; Carrera Santaliestra, Maria Jose</t>
  </si>
  <si>
    <t>1497-1501</t>
  </si>
  <si>
    <t>2017 Nov 24</t>
  </si>
  <si>
    <t>1. Hospital General Universitario de Alicante, Alicante, Espana. 2. Fundacion para el Fomento de la Investigacion Sanitaria y Biomedica (ISABIAL-FISABIO), Alicante, Espana.. carminaw@telefonica.net.</t>
  </si>
  <si>
    <t>Lazaro de Lucas, Carmen; Tesouro Rodriguez, Laura; Magallares Garcia, Lorena Nelida; Martinez-Ojinaga Nodal, Eva; Ramos Boluda, Esther</t>
  </si>
  <si>
    <t>2017 Jul 27 (Epub 2017 Jul 27)</t>
  </si>
  <si>
    <t>Servicio de Gastroenterologia Infantil, Hospital Universitario La Paz, Madrid, Espana. Electronic address: carmen_lazaro@hotmail.com.</t>
  </si>
  <si>
    <t>2017 Jun 26 (Epub 2017 Jun 26)</t>
  </si>
  <si>
    <t>Hernandez Oliveros, F</t>
  </si>
  <si>
    <t>Jefe de Seccion de Trasplante Pediatrico. Servicio de Cirugia Pediatrica. Hospital Universitario La Paz. Madrid. Miembro del Comite Ejecutivo de TRANSPLANTCHILD.</t>
  </si>
  <si>
    <t>Dominguez Amillo, E; De la Torre Ramos, C; Andres Moreno, A; Encinas Hernandez, J L; Hernandez Oliveros, F; Lopez Santamaria, M</t>
  </si>
  <si>
    <t>22-27</t>
  </si>
  <si>
    <t>Home and Ambulatory Artificial Nutrition (NADYA) Group Report - Home parenteral nutrition in Spain, 2016</t>
  </si>
  <si>
    <t>Severe diarrhoea due to autoimmune enteropathy: Treatment and outcomes</t>
  </si>
  <si>
    <t>Eosinophilic gastroenteropathy and digestive obstruction</t>
  </si>
  <si>
    <t>Collagenous gastritis: An unusual atypical form in a male infant</t>
  </si>
  <si>
    <t>Pediatric Surgery in the European Reference Networks: look after, share, treat</t>
  </si>
  <si>
    <t>Results of the mesoportal bypass (Rex shunt) in the treatment of idiopathic extrahepatic portal vein obstruction in children</t>
  </si>
  <si>
    <t>ISSN</t>
  </si>
  <si>
    <t>FI</t>
  </si>
  <si>
    <t xml:space="preserve">RANKING </t>
  </si>
  <si>
    <t>ACCIDENT ANALYSIS AND PREVENTION</t>
  </si>
  <si>
    <t>0001-4575</t>
  </si>
  <si>
    <t>Q1</t>
  </si>
  <si>
    <t>SOCIAL SCIENCES, INTERDISCIPLINARY - SSCI;</t>
  </si>
  <si>
    <t>3 DE 96</t>
  </si>
  <si>
    <t>ENGINEERING, BIOMEDICAL - SCIE;</t>
  </si>
  <si>
    <t>3 de 77</t>
  </si>
  <si>
    <t>ACTA DIABETOLOGICA</t>
  </si>
  <si>
    <t>0940-5429</t>
  </si>
  <si>
    <t>Q2</t>
  </si>
  <si>
    <t>ENDOCRINOLOGY &amp; METABOLISM</t>
  </si>
  <si>
    <t>59/138</t>
  </si>
  <si>
    <t>NO</t>
  </si>
  <si>
    <t>ACTA HAEMATOLOGICA</t>
  </si>
  <si>
    <t>0001-5792</t>
  </si>
  <si>
    <t>Q4</t>
  </si>
  <si>
    <t>HEMATOLOGY - SCIE</t>
  </si>
  <si>
    <t>61/70</t>
  </si>
  <si>
    <t>OBSTETRICS &amp; GYNECOLOGY - SCIE</t>
  </si>
  <si>
    <t>27/80</t>
  </si>
  <si>
    <t>ACTA ORTHOPAEDICA ET TRAUMATOLOGICA TURCICA</t>
  </si>
  <si>
    <t>1017-995X</t>
  </si>
  <si>
    <t>ORTHOPEDICS - SCIE</t>
  </si>
  <si>
    <t>67/76</t>
  </si>
  <si>
    <t>ACTA OTO-LARYNGOLOGICA</t>
  </si>
  <si>
    <t>0001-6489</t>
  </si>
  <si>
    <t>Q3</t>
  </si>
  <si>
    <t>OTORINOLARINGOLOGY</t>
  </si>
  <si>
    <t>28/42</t>
  </si>
  <si>
    <t>PEDIATRICS</t>
  </si>
  <si>
    <t>45/121</t>
  </si>
  <si>
    <t>ACTA TROPICA</t>
  </si>
  <si>
    <t>0001-706X</t>
  </si>
  <si>
    <t>TROPICAL MEDICINE - SCIE;</t>
  </si>
  <si>
    <t>7 DE 19</t>
  </si>
  <si>
    <t>PSYCHIATRY - SCIE;</t>
  </si>
  <si>
    <t>106/142</t>
  </si>
  <si>
    <t>UROLOGY &amp; NEPHROLOGY - SCIE</t>
  </si>
  <si>
    <t>60/76</t>
  </si>
  <si>
    <t>Advances in internal medicine</t>
  </si>
  <si>
    <t>0065-2822</t>
  </si>
  <si>
    <t>ADVANCES IN MATERIALS SCIENCE AND ENGINEERING</t>
  </si>
  <si>
    <t>1687-8434</t>
  </si>
  <si>
    <t>MATERIALS SCIENCE, MULTIDISCIPLINARY - SCIE</t>
  </si>
  <si>
    <t>188/275</t>
  </si>
  <si>
    <t>ADVANCES IN SKIN &amp; WOUND CARE</t>
  </si>
  <si>
    <t>1527-7941</t>
  </si>
  <si>
    <t>NURSING - SCIE;</t>
  </si>
  <si>
    <t>65/116</t>
  </si>
  <si>
    <t>GERIATRICS &amp; GERONTOLOGY</t>
  </si>
  <si>
    <t>9 DE 49</t>
  </si>
  <si>
    <t>GERIATRICS &amp; GERONTOLOGY - SCIE</t>
  </si>
  <si>
    <t>6 DE 49</t>
  </si>
  <si>
    <t>AGORA PARA LA EDUCACION FISICA Y EL DEPORTE</t>
  </si>
  <si>
    <t>1578-2174</t>
  </si>
  <si>
    <t>32/150</t>
  </si>
  <si>
    <t>AIDS CARE-PSYCHOLOGICAL AND SOCIO-MEDICAL ASPECTS OF AIDS/HIV</t>
  </si>
  <si>
    <t>0954-0121</t>
  </si>
  <si>
    <t>HEALTH POLICY &amp; SERVICES</t>
  </si>
  <si>
    <t>32/77</t>
  </si>
  <si>
    <t>VIROLOGY - SCIE;</t>
  </si>
  <si>
    <t>21/33</t>
  </si>
  <si>
    <t>AIDS REVIEWS</t>
  </si>
  <si>
    <t>1139-6121</t>
  </si>
  <si>
    <t>IMMUNOLOGY - SCIE;</t>
  </si>
  <si>
    <t>65/150</t>
  </si>
  <si>
    <t>132/150</t>
  </si>
  <si>
    <t>ALLERGY - SCIE</t>
  </si>
  <si>
    <t>26 DE 26</t>
  </si>
  <si>
    <t>ALLERGOLOGY INTERNATIONAL</t>
  </si>
  <si>
    <t>1323-8930</t>
  </si>
  <si>
    <t>ALLERGY - SCIE;</t>
  </si>
  <si>
    <t>13 DE 26</t>
  </si>
  <si>
    <t>2 DE 26</t>
  </si>
  <si>
    <t>ALLERGY &amp; RHINOLOGY</t>
  </si>
  <si>
    <t>2152-6575</t>
  </si>
  <si>
    <t>16 DE 26</t>
  </si>
  <si>
    <t>CARDIAC &amp; CARDIOVASCULAR SYSTEM</t>
  </si>
  <si>
    <t>35/126</t>
  </si>
  <si>
    <t>47/126</t>
  </si>
  <si>
    <t>CARDIAC &amp; CARDIOVASCULAR SYSTEMS - SCIE;</t>
  </si>
  <si>
    <t>107/257</t>
  </si>
  <si>
    <t>AMERICAN JOURNAL OF CLINICAL NUTRITION</t>
  </si>
  <si>
    <t>0002-9165</t>
  </si>
  <si>
    <t>NUTRITION &amp; DIETETICS</t>
  </si>
  <si>
    <t>3 DE 81</t>
  </si>
  <si>
    <t>American Journal of dermatopathology</t>
  </si>
  <si>
    <t>1533-0311</t>
  </si>
  <si>
    <t>DERMATOLOGY - SCIE</t>
  </si>
  <si>
    <t>49/63</t>
  </si>
  <si>
    <t>GASTROENTEROLOGY &amp; HEPATOLOGY - SCIE</t>
  </si>
  <si>
    <t>6 DE 79</t>
  </si>
  <si>
    <t>14/70</t>
  </si>
  <si>
    <t>GENETICS &amp; HEREDITY - SCIE</t>
  </si>
  <si>
    <t>8/166</t>
  </si>
  <si>
    <t>96/166</t>
  </si>
  <si>
    <t>AMERICAN JOURNAL OF MEDICAL GENETICS PART C-SEMINARS IN MEDICAL GENETICS</t>
  </si>
  <si>
    <t>1552-4868</t>
  </si>
  <si>
    <t>18/166</t>
  </si>
  <si>
    <t>American journal of medical genetics. Part A</t>
  </si>
  <si>
    <t>AMERICAN JOURNAL OF MEDICAL QUALITY</t>
  </si>
  <si>
    <t>1062-8606</t>
  </si>
  <si>
    <t>55/90</t>
  </si>
  <si>
    <t>MEDICINA, GENERAL &amp; INTERNAL</t>
  </si>
  <si>
    <t>15/154</t>
  </si>
  <si>
    <t>2 DE 80</t>
  </si>
  <si>
    <t>AMERICAN JOURNAL OF PHYSICAL ANTHROPOLOGY</t>
  </si>
  <si>
    <t>0002-9483</t>
  </si>
  <si>
    <t>EVOLUTIONARY BIOLOGY - SCIE</t>
  </si>
  <si>
    <t>24/48</t>
  </si>
  <si>
    <t>SPORT SCIENCES - SCIE;</t>
  </si>
  <si>
    <t>39/81</t>
  </si>
  <si>
    <t>American journal of physical medicine &amp; rehabilitation</t>
  </si>
  <si>
    <t>1537-7385</t>
  </si>
  <si>
    <t>PHYSIOLOGY - SCIE;</t>
  </si>
  <si>
    <t>17/84</t>
  </si>
  <si>
    <t>American journal of preventive medicine</t>
  </si>
  <si>
    <t>1873-2607</t>
  </si>
  <si>
    <t>PUBLIC, ENVIRONMENTAL &amp; OCCUPATIONAL HEALTH - SCIE;</t>
  </si>
  <si>
    <t>19/176</t>
  </si>
  <si>
    <t>CRITICAL CARE MEDICINE - SCIE;</t>
  </si>
  <si>
    <t>2 DE 33</t>
  </si>
  <si>
    <t>TRANSPLANTATION - SCIE;</t>
  </si>
  <si>
    <t xml:space="preserve">2 DED 25 </t>
  </si>
  <si>
    <t>1476-1645</t>
  </si>
  <si>
    <t>48/176</t>
  </si>
  <si>
    <t>ANESTHESIOLOGY - SCIE</t>
  </si>
  <si>
    <t>4 DE 31</t>
  </si>
  <si>
    <t>ANALES DE DOCUMENTACION</t>
  </si>
  <si>
    <t>1575-2437</t>
  </si>
  <si>
    <t>PEDIATRICS - SCIE</t>
  </si>
  <si>
    <t>88/121/</t>
  </si>
  <si>
    <t>ANALES DEL SISTEMA SANITARIO DE NAVARRA</t>
  </si>
  <si>
    <t>1137-6627</t>
  </si>
  <si>
    <t>PUBLIC, ENVIRONMENTAL &amp; OCCUPATIONAL HEALTH - SCIE</t>
  </si>
  <si>
    <t>164/176</t>
  </si>
  <si>
    <t>ANALYTICAL CHEMISTRY</t>
  </si>
  <si>
    <t>0003-2700</t>
  </si>
  <si>
    <t>CHEMISTRY, ANALYTICAL - SCIE</t>
  </si>
  <si>
    <t>4 DE 76</t>
  </si>
  <si>
    <t>ANATOMY &amp; MORPHOLOGY - SCIE</t>
  </si>
  <si>
    <t>9 DE 21</t>
  </si>
  <si>
    <t>2 DE 5</t>
  </si>
  <si>
    <t>ANGIOLOGIA</t>
  </si>
  <si>
    <t>0003-3170</t>
  </si>
  <si>
    <t>9 DE 26</t>
  </si>
  <si>
    <t>Annals of burns and fire disasters</t>
  </si>
  <si>
    <t>1592-9558</t>
  </si>
  <si>
    <t>ANNALS OF HEMATOLOGY</t>
  </si>
  <si>
    <t>0939-5555</t>
  </si>
  <si>
    <t>30/70</t>
  </si>
  <si>
    <t>CLINICAL NEUROLOGY - SCIE</t>
  </si>
  <si>
    <t>171/194</t>
  </si>
  <si>
    <t>CLINICAL NEUROLOGY - SCIE;</t>
  </si>
  <si>
    <t>6/194</t>
  </si>
  <si>
    <t>ANNALS OF OCCUPATIONAL HYGIENE</t>
  </si>
  <si>
    <t>0003-4878</t>
  </si>
  <si>
    <t>98/176</t>
  </si>
  <si>
    <t>10/217</t>
  </si>
  <si>
    <t>Annals of oncology : official journal of the European Society for Medical Oncology</t>
  </si>
  <si>
    <t>ANNALS OF OTOLOGY RHINOLOGY AND LARYNGOLOGY</t>
  </si>
  <si>
    <t>0003-4894</t>
  </si>
  <si>
    <t>21/42</t>
  </si>
  <si>
    <t>SURGERY</t>
  </si>
  <si>
    <t>17/196</t>
  </si>
  <si>
    <t>RHEUMATOLOGY - SCIE</t>
  </si>
  <si>
    <t>1 DE 30</t>
  </si>
  <si>
    <t>SURGERY - SCIE;</t>
  </si>
  <si>
    <t>27/197</t>
  </si>
  <si>
    <t>ANTI-CANCER DRUGS</t>
  </si>
  <si>
    <t>0959-4973</t>
  </si>
  <si>
    <t>143/217</t>
  </si>
  <si>
    <t>160/217</t>
  </si>
  <si>
    <t>MICROBIOLOGY</t>
  </si>
  <si>
    <t>23/124</t>
  </si>
  <si>
    <t>13/138</t>
  </si>
  <si>
    <t>ANTIVIRAL THERAPY</t>
  </si>
  <si>
    <t>1359-6535</t>
  </si>
  <si>
    <t>PHARMACOLOGY &amp; PHARMACY - SCIE;</t>
  </si>
  <si>
    <t>118/256</t>
  </si>
  <si>
    <t>Applied health economics and health policy</t>
  </si>
  <si>
    <t>APPLIED PHYSIOLOGY NUTRITION AND METABOLISM</t>
  </si>
  <si>
    <t>1715-5312</t>
  </si>
  <si>
    <t>29/81</t>
  </si>
  <si>
    <t>APPLIED PSYCHOLOGY-HEALTH AND WELL BEING</t>
  </si>
  <si>
    <t>1758-0846</t>
  </si>
  <si>
    <t>PSYCHOLOGY, APPLIED</t>
  </si>
  <si>
    <t>15/80</t>
  </si>
  <si>
    <t>ARCHIVES OF BONE AND JOINT SURGERY-ABJS</t>
  </si>
  <si>
    <t>CARDIAC &amp; CARDIOVASCULAR SYSTEMS - SCIE</t>
  </si>
  <si>
    <t>63/126</t>
  </si>
  <si>
    <t>ARCHIVES OF CLINICAL NEUROPSYCHOLOGY</t>
  </si>
  <si>
    <t>0887-6177</t>
  </si>
  <si>
    <t>PSYCHOLOGY</t>
  </si>
  <si>
    <t>40/77</t>
  </si>
  <si>
    <t>ARCHIVES OF DISEASE IN CHILDHOOD-FETAL AND NEONATAL EDITION</t>
  </si>
  <si>
    <t>1359-2998</t>
  </si>
  <si>
    <t>7/121</t>
  </si>
  <si>
    <t>ARCHIVES OF GYNECOLOGY AND OBSTETRICS</t>
  </si>
  <si>
    <t>0932-0067</t>
  </si>
  <si>
    <t>40/80</t>
  </si>
  <si>
    <t>ARCHIVES OF ORTHOPAEDIC AND TRAUMA SURGERY</t>
  </si>
  <si>
    <t>0936-8051</t>
  </si>
  <si>
    <t>88/196</t>
  </si>
  <si>
    <t>RESPIRATORY SYSTEM</t>
  </si>
  <si>
    <t>21/59</t>
  </si>
  <si>
    <t>ARCHIVOS DE CARDIOLOGIA DE MEXICO</t>
  </si>
  <si>
    <t>1405-9940</t>
  </si>
  <si>
    <t>73/76</t>
  </si>
  <si>
    <t>HEMATOLOGY - SCIE;</t>
  </si>
  <si>
    <t>6 DE 70</t>
  </si>
  <si>
    <t>30 de 3</t>
  </si>
  <si>
    <t>12 DE 30</t>
  </si>
  <si>
    <t>8 DE 30</t>
  </si>
  <si>
    <t>Artificial organs</t>
  </si>
  <si>
    <t>28/77</t>
  </si>
  <si>
    <t>ASIAN SPINE JOURNAL</t>
  </si>
  <si>
    <t>1976-1902</t>
  </si>
  <si>
    <t>MEDICINE, GENERAL &amp; INTERNAL - SCIE;</t>
  </si>
  <si>
    <t>97/154</t>
  </si>
  <si>
    <t>PERIPHERAL VASCULAR DISEASE - SCIE;</t>
  </si>
  <si>
    <t>10 DE 63</t>
  </si>
  <si>
    <t>PERIPHERAL VASCULAR DISEASE - SCIE</t>
  </si>
  <si>
    <t>31/63</t>
  </si>
  <si>
    <t>IMMUNOLOGY - SCIE</t>
  </si>
  <si>
    <t>11/150</t>
  </si>
  <si>
    <t>AUTOPHAGY</t>
  </si>
  <si>
    <t>1554-8627</t>
  </si>
  <si>
    <t>CELL BIOLOGY</t>
  </si>
  <si>
    <t>22/189</t>
  </si>
  <si>
    <t>75/257</t>
  </si>
  <si>
    <t>BEHAVIORAL AND BRAIN FUNCTIONS</t>
  </si>
  <si>
    <t>1744-9081</t>
  </si>
  <si>
    <t>NEUROSCIENCES - SCIE;</t>
  </si>
  <si>
    <t>177/258</t>
  </si>
  <si>
    <t>MEDICAL LABORATORY TECHNOLOGY - SCIE</t>
  </si>
  <si>
    <t>6 DE 30</t>
  </si>
  <si>
    <t>BIOCHEMISTRY &amp; MOLECULAR BIOLOGY - SCIE</t>
  </si>
  <si>
    <t>90/290</t>
  </si>
  <si>
    <t>PHARMACOLOGY &amp; PHARMACY - SCIE</t>
  </si>
  <si>
    <t>30/256</t>
  </si>
  <si>
    <t>BIOCHIMICA ET BIOPHYSICA ACTA-MOLECULAR AND CELL BIOLOGY OF LIPIDS</t>
  </si>
  <si>
    <t>1388-1981</t>
  </si>
  <si>
    <t>BIOCHEMISTRY &amp; MOLECULAR BIOLOGY</t>
  </si>
  <si>
    <t>43/286</t>
  </si>
  <si>
    <t>BIOCHIMICA ET BIOPHYSICA ACTA-MOLECULAR BASIS OF DISEASE</t>
  </si>
  <si>
    <t>0925-4439</t>
  </si>
  <si>
    <t>45/286</t>
  </si>
  <si>
    <t>100/257</t>
  </si>
  <si>
    <t>BIOMATERIALS</t>
  </si>
  <si>
    <t>0142-9612</t>
  </si>
  <si>
    <t>ENGENEERING, BIOMEDICAL</t>
  </si>
  <si>
    <t>2 DE 77</t>
  </si>
  <si>
    <t>BIOTECHNOLOGY &amp;APPLIED MICROBIOLOGY</t>
  </si>
  <si>
    <t>65/158</t>
  </si>
  <si>
    <t>27/77</t>
  </si>
  <si>
    <t>MEDICINE, RESEARCH &amp; EXPERIMENTAL - SCIE;</t>
  </si>
  <si>
    <t>52/128</t>
  </si>
  <si>
    <t>BIOPHYSICS - SCIE</t>
  </si>
  <si>
    <t>17/73</t>
  </si>
  <si>
    <t>BIOSCIENCE REPORTS</t>
  </si>
  <si>
    <t>0144-8463</t>
  </si>
  <si>
    <t>138/286</t>
  </si>
  <si>
    <t>Biotechnology reports</t>
  </si>
  <si>
    <t>11 DE 76</t>
  </si>
  <si>
    <t>HEMATOLOGY</t>
  </si>
  <si>
    <t>2 DE 70</t>
  </si>
  <si>
    <t>BLOOD COAGULATION &amp; FIBRINOLYSIS</t>
  </si>
  <si>
    <t>0957-5235</t>
  </si>
  <si>
    <t>57/70</t>
  </si>
  <si>
    <t>42/63</t>
  </si>
  <si>
    <t>54/63</t>
  </si>
  <si>
    <t>BLOOD REVIEWS</t>
  </si>
  <si>
    <t>0268-960X</t>
  </si>
  <si>
    <t>70 DE 8</t>
  </si>
  <si>
    <t>54/70</t>
  </si>
  <si>
    <t>93/217</t>
  </si>
  <si>
    <t>82/126</t>
  </si>
  <si>
    <t>99/167</t>
  </si>
  <si>
    <t>HEALTH CARE SCIENCES &amp; SERVICES - SCIE</t>
  </si>
  <si>
    <t>17/90</t>
  </si>
  <si>
    <t>BMC MICROBIOLOGY</t>
  </si>
  <si>
    <t>1471-2180</t>
  </si>
  <si>
    <t>MICROBIOLOGY - SCIE</t>
  </si>
  <si>
    <t>59/124</t>
  </si>
  <si>
    <t>BMC NEUROLOGY</t>
  </si>
  <si>
    <t>1471-2377</t>
  </si>
  <si>
    <t>CLINICAL NEUROLOGY</t>
  </si>
  <si>
    <t>124/194</t>
  </si>
  <si>
    <t>BMC NURSING</t>
  </si>
  <si>
    <t>1472-6955</t>
  </si>
  <si>
    <t>BMC PALLIATIVE CARE</t>
  </si>
  <si>
    <t>1472-684X</t>
  </si>
  <si>
    <t>58/90</t>
  </si>
  <si>
    <t>RESPIRATORY SYSTEM - SCIE</t>
  </si>
  <si>
    <t>34/59</t>
  </si>
  <si>
    <t>38/154</t>
  </si>
  <si>
    <t>ORTHOPEDICS - SCIE;</t>
  </si>
  <si>
    <t>17/76</t>
  </si>
  <si>
    <t>BONE MARROW TRANSPLANTATION</t>
  </si>
  <si>
    <t>0268-3369</t>
  </si>
  <si>
    <t>71/217</t>
  </si>
  <si>
    <t>BRAIN</t>
  </si>
  <si>
    <t>0006-8950</t>
  </si>
  <si>
    <t>2/194</t>
  </si>
  <si>
    <t>BRAIN &amp; DEVELOPMENT</t>
  </si>
  <si>
    <t>0387-7604</t>
  </si>
  <si>
    <t>150/194</t>
  </si>
  <si>
    <t>REHABILITATION - SCIE;</t>
  </si>
  <si>
    <t>17/65</t>
  </si>
  <si>
    <t>BRAIN RESEARCH</t>
  </si>
  <si>
    <t>0006-8993</t>
  </si>
  <si>
    <t>NEUROSCIENCES</t>
  </si>
  <si>
    <t>133/258</t>
  </si>
  <si>
    <t>Brazilian journal of anesthesiology</t>
  </si>
  <si>
    <t>0104-0014</t>
  </si>
  <si>
    <t>BRAZILIAN JOURNAL OF PHYSICAL THERAPY</t>
  </si>
  <si>
    <t>1413-3555</t>
  </si>
  <si>
    <t>46/76</t>
  </si>
  <si>
    <t>OBSTETRICS &amp; GYNECOLOGY - SCIE;</t>
  </si>
  <si>
    <t>18/80</t>
  </si>
  <si>
    <t>BREAST CANCER RESEARCH AND TREATMENT</t>
  </si>
  <si>
    <t>0167-6806</t>
  </si>
  <si>
    <t>ONCOLOGY - SCIE</t>
  </si>
  <si>
    <t>82/217</t>
  </si>
  <si>
    <t>BREAST CARE</t>
  </si>
  <si>
    <t>1661-3791</t>
  </si>
  <si>
    <t>55/80</t>
  </si>
  <si>
    <t>BREASTFEEDING MEDICINE</t>
  </si>
  <si>
    <t>1556-8253</t>
  </si>
  <si>
    <t>56/80</t>
  </si>
  <si>
    <t>BRITISH JOURNAL OF ANAESTHESIA</t>
  </si>
  <si>
    <t>0007-0912</t>
  </si>
  <si>
    <t>1 de 31</t>
  </si>
  <si>
    <t>32/217</t>
  </si>
  <si>
    <t>60/257</t>
  </si>
  <si>
    <t>BRITISH JOURNAL OF DERMATOLOGY</t>
  </si>
  <si>
    <t>0007-0963</t>
  </si>
  <si>
    <t>DERMATOLOGY</t>
  </si>
  <si>
    <t>5 DE 63</t>
  </si>
  <si>
    <t>British journal of dermatology</t>
  </si>
  <si>
    <t>1365-2133</t>
  </si>
  <si>
    <t>10 DE 70</t>
  </si>
  <si>
    <t>20/81</t>
  </si>
  <si>
    <t>BRITISH JOURNAL OF ORAL &amp; MAXILLOFACIAL SURGERY</t>
  </si>
  <si>
    <t>0266-4356</t>
  </si>
  <si>
    <t>DENTISTRY, ORAL SURGERY &amp; MEDICINE - SCIE;</t>
  </si>
  <si>
    <t>61/90</t>
  </si>
  <si>
    <t>BRITISH JOURNAL OF PHARMACOLOGY</t>
  </si>
  <si>
    <t>0007-1188</t>
  </si>
  <si>
    <t>PHARMACOLOGY &amp;PHARMACY</t>
  </si>
  <si>
    <t>19/256</t>
  </si>
  <si>
    <t>CANCER CELL</t>
  </si>
  <si>
    <t>1535-6108</t>
  </si>
  <si>
    <t>ONCOLOGY - SCIE;</t>
  </si>
  <si>
    <t>4/217</t>
  </si>
  <si>
    <t>Cancer chemotherapy and biological response modifiers</t>
  </si>
  <si>
    <t>0921-4410</t>
  </si>
  <si>
    <t>112/256</t>
  </si>
  <si>
    <t>CANCER DISCOVERY</t>
  </si>
  <si>
    <t>2159-8274</t>
  </si>
  <si>
    <t>7/217</t>
  </si>
  <si>
    <t>CANCER EPIDEMIOLOGY</t>
  </si>
  <si>
    <t>1877-7821</t>
  </si>
  <si>
    <t>57/176</t>
  </si>
  <si>
    <t>CANCER EPIDEMIOLOGY BIOMARKERS &amp; PREVENTION</t>
  </si>
  <si>
    <t>1055-9965</t>
  </si>
  <si>
    <t>25/217</t>
  </si>
  <si>
    <t>15/217</t>
  </si>
  <si>
    <t>Cancer research</t>
  </si>
  <si>
    <t>CARDIOLOGY</t>
  </si>
  <si>
    <t>0008-6312</t>
  </si>
  <si>
    <t>87/126</t>
  </si>
  <si>
    <t>CARDIOLOGY AND THERAPY</t>
  </si>
  <si>
    <t>2193-8261</t>
  </si>
  <si>
    <t>CARDIOLOGY IN THE YOUNG</t>
  </si>
  <si>
    <t>1047-9511</t>
  </si>
  <si>
    <t>115/126</t>
  </si>
  <si>
    <t>29/126</t>
  </si>
  <si>
    <t>Cardiovascular revascularization medicine : including molecular interventions</t>
  </si>
  <si>
    <t>1878-0938</t>
  </si>
  <si>
    <t>04 Apr 2017</t>
  </si>
  <si>
    <t>10.1016/j.carrev.2017.03.029</t>
  </si>
  <si>
    <t>MEDLINE:28404226</t>
  </si>
  <si>
    <t>CASE REPORTS IN HEMATOLOGY</t>
  </si>
  <si>
    <t>2090-6560</t>
  </si>
  <si>
    <t>CATHETERIZATION AND CARDIOVASCULAR INTERVENTIONS</t>
  </si>
  <si>
    <t>1522-1946</t>
  </si>
  <si>
    <t>59/126</t>
  </si>
  <si>
    <t>CELL DEATH &amp; DISEASE</t>
  </si>
  <si>
    <t>2041-4889</t>
  </si>
  <si>
    <t>CELL BIOLOGY - SCIE</t>
  </si>
  <si>
    <t>39/189</t>
  </si>
  <si>
    <t>CELL DEATH AND DIFFERENTIATION</t>
  </si>
  <si>
    <t>1350-9047</t>
  </si>
  <si>
    <t>24/286</t>
  </si>
  <si>
    <t>26/190</t>
  </si>
  <si>
    <t>CELL STEM CELL</t>
  </si>
  <si>
    <t>1934-5909</t>
  </si>
  <si>
    <t>5/189</t>
  </si>
  <si>
    <t>CELLULAR AND MOLECULAR LIFE SCIENCES</t>
  </si>
  <si>
    <t>1420-682X</t>
  </si>
  <si>
    <t>40/286</t>
  </si>
  <si>
    <t>Cellular signalling</t>
  </si>
  <si>
    <t>1873-3913</t>
  </si>
  <si>
    <t>73/190</t>
  </si>
  <si>
    <t>Cerebellum &amp; ataxias</t>
  </si>
  <si>
    <t>2053-8871</t>
  </si>
  <si>
    <t>NEUROSCIENCES - SCIE</t>
  </si>
  <si>
    <t>21/259</t>
  </si>
  <si>
    <t>CEREBROVASCULAR DISEASES</t>
  </si>
  <si>
    <t>1015-9770</t>
  </si>
  <si>
    <t>71/194</t>
  </si>
  <si>
    <t>3/126</t>
  </si>
  <si>
    <t>CIRCULATION JOURNAL</t>
  </si>
  <si>
    <t>1346-9843</t>
  </si>
  <si>
    <t>44/126</t>
  </si>
  <si>
    <t>22/126</t>
  </si>
  <si>
    <t>CIRCULATION-CARDIOVASCULAR INTERVENTIONS</t>
  </si>
  <si>
    <t>1941-7640</t>
  </si>
  <si>
    <t>10/126</t>
  </si>
  <si>
    <t>CIRCULATION-CARDIOVASCULAR QUALITY AND OUTCOMES</t>
  </si>
  <si>
    <t>1941-7705</t>
  </si>
  <si>
    <t>32/126</t>
  </si>
  <si>
    <t>Cirugia pediatrica</t>
  </si>
  <si>
    <t>CIRUGIA Y CIRUJANOS</t>
  </si>
  <si>
    <t>0009-7411</t>
  </si>
  <si>
    <t>SURGERY - SCIE</t>
  </si>
  <si>
    <t>190/196</t>
  </si>
  <si>
    <t>141/217</t>
  </si>
  <si>
    <t>CLINICAL AND APPLIED THROMBOSIS-HEMOSTASIS</t>
  </si>
  <si>
    <t>1076-0296</t>
  </si>
  <si>
    <t>43/70</t>
  </si>
  <si>
    <t>CLINICAL AND EXPERIMENTAL ALLERGY</t>
  </si>
  <si>
    <t>0954-7894</t>
  </si>
  <si>
    <t>4 DE 26</t>
  </si>
  <si>
    <t>CLINICAL AND EXPERIMENTAL HYPERTENSION</t>
  </si>
  <si>
    <t>1064-1963</t>
  </si>
  <si>
    <t>216/256</t>
  </si>
  <si>
    <t>60/150</t>
  </si>
  <si>
    <t>CLINICAL AND EXPERIMENTAL OBSTETRICS &amp; GYNECOLOGY</t>
  </si>
  <si>
    <t>0390-6663</t>
  </si>
  <si>
    <t>79/80</t>
  </si>
  <si>
    <t>CLINICAL AND EXPERIMENTAL PHARMACOLOGY AND PHYSIOLOGY</t>
  </si>
  <si>
    <t>1440-1681</t>
  </si>
  <si>
    <t>161/256</t>
  </si>
  <si>
    <t>16 DE 30</t>
  </si>
  <si>
    <t>12 DE 26</t>
  </si>
  <si>
    <t>12/217</t>
  </si>
  <si>
    <t>56/126</t>
  </si>
  <si>
    <t>CLINICAL ENDOCRINOLOGY</t>
  </si>
  <si>
    <t>0300-0664</t>
  </si>
  <si>
    <t>60/138</t>
  </si>
  <si>
    <t>62/166</t>
  </si>
  <si>
    <t>43/150</t>
  </si>
  <si>
    <t>15/150</t>
  </si>
  <si>
    <t>88/217</t>
  </si>
  <si>
    <t>INFECTIOUS DISEASES - SCIE;</t>
  </si>
  <si>
    <t>8 DE 84</t>
  </si>
  <si>
    <t>Clinical microbiology and infection : the official publication of the European Society of Clinical Microbiology and Infectious Diseases</t>
  </si>
  <si>
    <t>1469-0691</t>
  </si>
  <si>
    <t>RADIOLOGY, NUCLEAR MEDICINE &amp; MEDICAL IMAGING - SCIE</t>
  </si>
  <si>
    <t>12/127</t>
  </si>
  <si>
    <t>9 DE 81</t>
  </si>
  <si>
    <t>Clinical nutrition (Edinburgh, Scotland)</t>
  </si>
  <si>
    <t>6 DE 76</t>
  </si>
  <si>
    <t>19/30</t>
  </si>
  <si>
    <t>CLINICAL SARCOMA RESEARCH</t>
  </si>
  <si>
    <t>2045-3329</t>
  </si>
  <si>
    <t>14/128</t>
  </si>
  <si>
    <t>93/257</t>
  </si>
  <si>
    <t>104/197</t>
  </si>
  <si>
    <t>Cochlear implants international</t>
  </si>
  <si>
    <t>1754-7628</t>
  </si>
  <si>
    <t>20/190</t>
  </si>
  <si>
    <t>Comparative biochemistry and physiology. Part A, Molecular &amp; integrative physiology</t>
  </si>
  <si>
    <t>1531-4332</t>
  </si>
  <si>
    <t>ZOOLOGY - SCIE;</t>
  </si>
  <si>
    <t>38/162</t>
  </si>
  <si>
    <t>CONTEMPORARY NURSE</t>
  </si>
  <si>
    <t>1037-6178</t>
  </si>
  <si>
    <t>NURSING - SCIE</t>
  </si>
  <si>
    <t>80/116</t>
  </si>
  <si>
    <t>30/59</t>
  </si>
  <si>
    <t>OPHTHALMOLOGY - SCIE</t>
  </si>
  <si>
    <t>26/59</t>
  </si>
  <si>
    <t>CRITICAL CARE MEDICINE - SCIE</t>
  </si>
  <si>
    <t>6 DE 33</t>
  </si>
  <si>
    <t>4 DE 33</t>
  </si>
  <si>
    <t>50/217</t>
  </si>
  <si>
    <t>CURRENT ALLERGY AND ASTHMA REPORTS</t>
  </si>
  <si>
    <t>1529-7322</t>
  </si>
  <si>
    <t>8 DE 26</t>
  </si>
  <si>
    <t>CURRENT CANCER DRUG TARGETS</t>
  </si>
  <si>
    <t>1568-0096</t>
  </si>
  <si>
    <t>110/2017</t>
  </si>
  <si>
    <t>33/154</t>
  </si>
  <si>
    <t>CURRENT OPINION IN ALLERGY AND CLINICAL IMMUNOLOGY</t>
  </si>
  <si>
    <t>1528-4050</t>
  </si>
  <si>
    <t>11 DE 26</t>
  </si>
  <si>
    <t>Current protocols in pharmacology</t>
  </si>
  <si>
    <t>1934-8290</t>
  </si>
  <si>
    <t>PATHOLOGY - SCIE;</t>
  </si>
  <si>
    <t>24/79</t>
  </si>
  <si>
    <t>Cytometry. Part B, Clinical cytometry</t>
  </si>
  <si>
    <t>CYTOTHERAPY</t>
  </si>
  <si>
    <t>1465-3249</t>
  </si>
  <si>
    <t>BIOTECHNOLOGY &amp; APPLIED MICROBIOLOGY - SCIE;</t>
  </si>
  <si>
    <t>47/158</t>
  </si>
  <si>
    <t>RESPIRATORY SYSTEM - SCIE;</t>
  </si>
  <si>
    <t>7 DE  59</t>
  </si>
  <si>
    <t>166/194</t>
  </si>
  <si>
    <t>CHINESE JOURNAL OF CANCER RESEARCH</t>
  </si>
  <si>
    <t>1000-9604</t>
  </si>
  <si>
    <t>108/217</t>
  </si>
  <si>
    <t>CHRONIC RESPIRATORY DISEASE</t>
  </si>
  <si>
    <t>1479-9723</t>
  </si>
  <si>
    <t>43/59</t>
  </si>
  <si>
    <t>Data in brief</t>
  </si>
  <si>
    <t>2352-3409</t>
  </si>
  <si>
    <t>DERMATOLOGY - SCIE;</t>
  </si>
  <si>
    <t>20/63</t>
  </si>
  <si>
    <t>DERMATOLOGIC THERAPY</t>
  </si>
  <si>
    <t>1396-0296</t>
  </si>
  <si>
    <t>50/63</t>
  </si>
  <si>
    <t>9/138</t>
  </si>
  <si>
    <t>DIABETES CARE</t>
  </si>
  <si>
    <t>0149-5992</t>
  </si>
  <si>
    <t>5/138</t>
  </si>
  <si>
    <t>DIABETES-METABOLISM RESEARCH AND REVIEWS</t>
  </si>
  <si>
    <t>1520-7560</t>
  </si>
  <si>
    <t>ENDOCRINOLOGY &amp; METABOLISM - SCIE</t>
  </si>
  <si>
    <t>61/138</t>
  </si>
  <si>
    <t>15/138</t>
  </si>
  <si>
    <t>65/125</t>
  </si>
  <si>
    <t>REHABILITATION - SCIE</t>
  </si>
  <si>
    <t>22/65</t>
  </si>
  <si>
    <t>10.1080/09638288.2017.1337239</t>
  </si>
  <si>
    <t>MEDLINE:28604165</t>
  </si>
  <si>
    <t>DISEASE MODELS &amp; MECHANISMS</t>
  </si>
  <si>
    <t>1754-8403</t>
  </si>
  <si>
    <t>PATHOLOGY</t>
  </si>
  <si>
    <t>10 DE 79</t>
  </si>
  <si>
    <t>DRUG AND ALCOHOL DEPENDENCE</t>
  </si>
  <si>
    <t>0376-8716</t>
  </si>
  <si>
    <t>SUBSTANCE ABUSE</t>
  </si>
  <si>
    <t>4 DE 18</t>
  </si>
  <si>
    <t>DRUG SAFETY</t>
  </si>
  <si>
    <t>0114-5916</t>
  </si>
  <si>
    <t>64/256</t>
  </si>
  <si>
    <t>PEDIATRICS - SCIE;</t>
  </si>
  <si>
    <t>40/121</t>
  </si>
  <si>
    <t>EBIOMEDICINE</t>
  </si>
  <si>
    <t>2352-3964</t>
  </si>
  <si>
    <t>ECANCERMEDICALSCIENCE</t>
  </si>
  <si>
    <t>1754-6605</t>
  </si>
  <si>
    <t>xxxx-xxxx</t>
  </si>
  <si>
    <t>ELEUTHERA</t>
  </si>
  <si>
    <t>2011-4532</t>
  </si>
  <si>
    <t>BIOLOGY</t>
  </si>
  <si>
    <t>4 DE 84</t>
  </si>
  <si>
    <t>MEDICINE, RESEARCH &amp; EXPERIMENTAL - SCIE</t>
  </si>
  <si>
    <t>1/128</t>
  </si>
  <si>
    <t>E-MEMOIRES DE L ACADEMIE NATIONALE DE CHIRURGIE</t>
  </si>
  <si>
    <t>1634-0647</t>
  </si>
  <si>
    <t>EMERGENCIAS</t>
  </si>
  <si>
    <t>1137-6821</t>
  </si>
  <si>
    <t>EMERGENCY MEDICINE</t>
  </si>
  <si>
    <t>3 DE 24</t>
  </si>
  <si>
    <t>14/150</t>
  </si>
  <si>
    <t>ENDOCRINOLOGIA Y NUTRICION</t>
  </si>
  <si>
    <t>1575-0922</t>
  </si>
  <si>
    <t>ENDOCRINOLOGY &amp; METABOLISM - SCIE;</t>
  </si>
  <si>
    <t>127/138</t>
  </si>
  <si>
    <t>ENDOCRINOLOGY DIABETES AND METABOLISM CASE REPORTS</t>
  </si>
  <si>
    <t>2052-0573</t>
  </si>
  <si>
    <t>ENERGIES</t>
  </si>
  <si>
    <t>1996-1073</t>
  </si>
  <si>
    <t>ENERGY &amp; FUELS</t>
  </si>
  <si>
    <t>45/92</t>
  </si>
  <si>
    <t>88/124</t>
  </si>
  <si>
    <t>ENVIRONMENTAL POLLUTION</t>
  </si>
  <si>
    <t>0269-7491</t>
  </si>
  <si>
    <t>ENVIRONMENTAL SCIENCES - SCIE</t>
  </si>
  <si>
    <t>20/229</t>
  </si>
  <si>
    <t>Environmental research</t>
  </si>
  <si>
    <t>1096-0953</t>
  </si>
  <si>
    <t>ENVIRONMENTAL SCIENCES - SCIE;</t>
  </si>
  <si>
    <t>44/229</t>
  </si>
  <si>
    <t>Environmental science and pollution research international</t>
  </si>
  <si>
    <t>1614-7499</t>
  </si>
  <si>
    <t>79/229</t>
  </si>
  <si>
    <t>10.1007/s11356-017-9220-1</t>
  </si>
  <si>
    <t>MEDLINE:28527144</t>
  </si>
  <si>
    <t>24/126</t>
  </si>
  <si>
    <t>EUROPACE</t>
  </si>
  <si>
    <t>1099-5129</t>
  </si>
  <si>
    <t>31/126</t>
  </si>
  <si>
    <t>Europace</t>
  </si>
  <si>
    <t>1532-2092</t>
  </si>
  <si>
    <t>64/142</t>
  </si>
  <si>
    <t>EUROPEAN ARCHIVES OF OTO-RHINO-LARYNGOLOGY</t>
  </si>
  <si>
    <t>0937-4477</t>
  </si>
  <si>
    <t>17/42</t>
  </si>
  <si>
    <t>EUROPEAN FOOD RESEARCH AND TECHNOLOGY</t>
  </si>
  <si>
    <t>1438-2377</t>
  </si>
  <si>
    <t>FOOD SCIENCE &amp; TECHNOLOGY</t>
  </si>
  <si>
    <t>56/129</t>
  </si>
  <si>
    <t>EUROPEAN GERIATRIC MEDICINE</t>
  </si>
  <si>
    <t>1878-7649</t>
  </si>
  <si>
    <t>42/49</t>
  </si>
  <si>
    <t>2/126</t>
  </si>
  <si>
    <t>European heart journal</t>
  </si>
  <si>
    <t>1522-9645</t>
  </si>
  <si>
    <t>EUROPEAN HEART JOURNAL-ACUTE CARDIOVASCULAR CARE</t>
  </si>
  <si>
    <t>2048-8726</t>
  </si>
  <si>
    <t>EUROPEAN HEART JOURNAL-CARDIOVASCULAR PHARMACOTHERAPY</t>
  </si>
  <si>
    <t>2055-6837</t>
  </si>
  <si>
    <t>EUROPEAN JOURNAL OF ANATOMY</t>
  </si>
  <si>
    <t>1136-4890</t>
  </si>
  <si>
    <t>35/217</t>
  </si>
  <si>
    <t>10/116</t>
  </si>
  <si>
    <t>131/217</t>
  </si>
  <si>
    <t>EUROPEAN JOURNAL OF CARDIO-THORACIC SURGERY</t>
  </si>
  <si>
    <t>1010-7940</t>
  </si>
  <si>
    <t>24/196</t>
  </si>
  <si>
    <t>EUROPEAN JOURNAL OF CARDIOVASCULAR NURSING</t>
  </si>
  <si>
    <t>1474-5151</t>
  </si>
  <si>
    <t>NURSING</t>
  </si>
  <si>
    <t>2/116</t>
  </si>
  <si>
    <t>EUROPEAN JOURNAL OF CLINICAL INVESTIGATION</t>
  </si>
  <si>
    <t>0014-2972</t>
  </si>
  <si>
    <t>34/154</t>
  </si>
  <si>
    <t>MICROBIOLOGY - SCIE;</t>
  </si>
  <si>
    <t>57/124</t>
  </si>
  <si>
    <t>European journal of clinical microbiology &amp; infectious diseases : official publication of the European Society of Clinical Microbiology</t>
  </si>
  <si>
    <t>1435-4373</t>
  </si>
  <si>
    <t>97/256</t>
  </si>
  <si>
    <t>EUROPEAN JOURNAL OF EMERGENCY MEDICINE</t>
  </si>
  <si>
    <t>0969-9546</t>
  </si>
  <si>
    <t>EMERGENCY MEDICINE - SCIE</t>
  </si>
  <si>
    <t>8 DE 24</t>
  </si>
  <si>
    <t>33/138</t>
  </si>
  <si>
    <t>33/70</t>
  </si>
  <si>
    <t>12/126</t>
  </si>
  <si>
    <t>239/257</t>
  </si>
  <si>
    <t>35/166</t>
  </si>
  <si>
    <t>28/154</t>
  </si>
  <si>
    <t>European journal of internal medicine</t>
  </si>
  <si>
    <t>1879-0828</t>
  </si>
  <si>
    <t>103/166</t>
  </si>
  <si>
    <t>European journal of medical genetics</t>
  </si>
  <si>
    <t>40/194</t>
  </si>
  <si>
    <t>EUROPEAN JOURNAL OF NUTRITION</t>
  </si>
  <si>
    <t>1436-6207</t>
  </si>
  <si>
    <t>NUTRITION &amp; DIETETICS - SCIE</t>
  </si>
  <si>
    <t>14/81</t>
  </si>
  <si>
    <t>EUROPEAN JOURNAL OF OBSTETRICS &amp; GYNECOLOGY AND REPRODUCTIVE BIOLOGY</t>
  </si>
  <si>
    <t>0301-2115</t>
  </si>
  <si>
    <t>46/80</t>
  </si>
  <si>
    <t>European journal of orthopaedic surgery &amp; traumatology : orthopedie traumatologie</t>
  </si>
  <si>
    <t>1633-8065</t>
  </si>
  <si>
    <t>48/121</t>
  </si>
  <si>
    <t>127/196</t>
  </si>
  <si>
    <t>53/121</t>
  </si>
  <si>
    <t>98/256</t>
  </si>
  <si>
    <t>EUROPEAN JOURNAL OF PREVENTIVE CARDIOLOGY</t>
  </si>
  <si>
    <t>2047-4873</t>
  </si>
  <si>
    <t>43/126</t>
  </si>
  <si>
    <t>17/24</t>
  </si>
  <si>
    <t>10.1007/s00068-017-0851-1</t>
  </si>
  <si>
    <t>MEDLINE:28980034</t>
  </si>
  <si>
    <t>EUROPEAN NEUROPSYCHOPHARMACOLOGY</t>
  </si>
  <si>
    <t>0924-977X</t>
  </si>
  <si>
    <t>34/194</t>
  </si>
  <si>
    <t>PSYCHIATRY - SCIE</t>
  </si>
  <si>
    <t>52/142</t>
  </si>
  <si>
    <t>3 DE 59</t>
  </si>
  <si>
    <t>EUROPEAN SPINE JOURNAL</t>
  </si>
  <si>
    <t>0940-6719</t>
  </si>
  <si>
    <t>18/76</t>
  </si>
  <si>
    <t>EUROPEAN SURGERY-ACTA CHIRURGICA AUSTRIACA</t>
  </si>
  <si>
    <t>1682-8631</t>
  </si>
  <si>
    <t>188/196</t>
  </si>
  <si>
    <t>1 DE 76</t>
  </si>
  <si>
    <t>EUROPEAN UROLOGY SUPPLEMENTS</t>
  </si>
  <si>
    <t>1569-9056</t>
  </si>
  <si>
    <t>19/76</t>
  </si>
  <si>
    <t>EUROSURVEILLANCE</t>
  </si>
  <si>
    <t>1560-7917</t>
  </si>
  <si>
    <t>INFECTIOUS DISEASES - SCIE</t>
  </si>
  <si>
    <t>5 DE 84</t>
  </si>
  <si>
    <t>13/128</t>
  </si>
  <si>
    <t>EXPERIMENTAL BIOLOGY AND MEDICINE</t>
  </si>
  <si>
    <t>1535-3702</t>
  </si>
  <si>
    <t>MEDICINE, RESEARCHA &amp; EXPERIMENTAL</t>
  </si>
  <si>
    <t>59/128</t>
  </si>
  <si>
    <t>EXPERIMENTAL GERONTOLOGY</t>
  </si>
  <si>
    <t>0531-5565</t>
  </si>
  <si>
    <t>12 DE 49</t>
  </si>
  <si>
    <t>EXPERT OPINION ON DRUG METABOLISM &amp; TOXICOLOGY</t>
  </si>
  <si>
    <t>1742-5255</t>
  </si>
  <si>
    <t>BIOCHEMISTRY &amp; MOLECULAR BIOLOGY - SCIE;</t>
  </si>
  <si>
    <t>132/286</t>
  </si>
  <si>
    <t>EXPERT OPINION ON INVESTIGATIONAL DRUGS</t>
  </si>
  <si>
    <t>1354-3784</t>
  </si>
  <si>
    <t>45/256</t>
  </si>
  <si>
    <t>247/257</t>
  </si>
  <si>
    <t>EXPERT OPINION ON PHARMACOTHERAPY</t>
  </si>
  <si>
    <t>1465-6566</t>
  </si>
  <si>
    <t>48/256</t>
  </si>
  <si>
    <t>EXPERT OPINION ON THERAPEUTIC TARGETS</t>
  </si>
  <si>
    <t>1472-8222</t>
  </si>
  <si>
    <t>26/256</t>
  </si>
  <si>
    <t>EXPERT REVIEW OF ANTICANCER THERAPY</t>
  </si>
  <si>
    <t>1473-7140</t>
  </si>
  <si>
    <t>149/217</t>
  </si>
  <si>
    <t>EXPERT REVIEW OF ANTI-INFECTIVE THERAPY</t>
  </si>
  <si>
    <t>1478-7210</t>
  </si>
  <si>
    <t>78/256</t>
  </si>
  <si>
    <t>63/150</t>
  </si>
  <si>
    <t>40/70</t>
  </si>
  <si>
    <t>Expert review of hematology</t>
  </si>
  <si>
    <t>EXPERT REVIEW OF NEUROTHERAPEUTICS</t>
  </si>
  <si>
    <t>1473-7175</t>
  </si>
  <si>
    <t>64/194</t>
  </si>
  <si>
    <t>120/166</t>
  </si>
  <si>
    <t>82/286</t>
  </si>
  <si>
    <t>FOOD &amp; FUNCTION</t>
  </si>
  <si>
    <t>2042-6496</t>
  </si>
  <si>
    <t>15/129</t>
  </si>
  <si>
    <t>FOOD &amp; NUTRITION RESEARCH</t>
  </si>
  <si>
    <t>1654-6628</t>
  </si>
  <si>
    <t>41/129</t>
  </si>
  <si>
    <t>17/138</t>
  </si>
  <si>
    <t>7 DE 49</t>
  </si>
  <si>
    <t>21/150</t>
  </si>
  <si>
    <t>26/125</t>
  </si>
  <si>
    <t>42/258</t>
  </si>
  <si>
    <t>ANATOMY &amp; MORPHOLOGY</t>
  </si>
  <si>
    <t>2 DE 21</t>
  </si>
  <si>
    <t>33/256</t>
  </si>
  <si>
    <t>PHYSIOLOGY - SCIE</t>
  </si>
  <si>
    <t>15 DE 84</t>
  </si>
  <si>
    <t>PSYCHOLOGY, MULTIDISCIPLINARY</t>
  </si>
  <si>
    <t>33/128</t>
  </si>
  <si>
    <t>Future cardiology</t>
  </si>
  <si>
    <t>1744-8298</t>
  </si>
  <si>
    <t>10.2217/fca-2017-0007</t>
  </si>
  <si>
    <t>MEDLINE:28656778</t>
  </si>
  <si>
    <t>FUTURE MEDICINAL CHEMISTRY</t>
  </si>
  <si>
    <t>1756-8919</t>
  </si>
  <si>
    <t>CHEMICAL, MEDICINAL</t>
  </si>
  <si>
    <t>11 DE 60</t>
  </si>
  <si>
    <t>Future oncology (London, England)</t>
  </si>
  <si>
    <t>152/217</t>
  </si>
  <si>
    <t>FUTURE VIROLOGY</t>
  </si>
  <si>
    <t>1746-0794</t>
  </si>
  <si>
    <t>VIROLOGY - SCIE</t>
  </si>
  <si>
    <t>30/33</t>
  </si>
  <si>
    <t>MEDICINE, GENERAL &amp; INTERNAL - SCIE</t>
  </si>
  <si>
    <t>143/155</t>
  </si>
  <si>
    <t>94/176</t>
  </si>
  <si>
    <t>GASTROENTEROLOGIA Y HEPATOLOGIA</t>
  </si>
  <si>
    <t>72/79</t>
  </si>
  <si>
    <t>GASTROENTEROLOGY</t>
  </si>
  <si>
    <t>0016-5085</t>
  </si>
  <si>
    <t>GASTROENTEROLOGY &amp;HEPATOLOGY</t>
  </si>
  <si>
    <t>1 DE 79</t>
  </si>
  <si>
    <t>GENERAL HOSPITAL PSYCHIATRY</t>
  </si>
  <si>
    <t>0163-8343</t>
  </si>
  <si>
    <t>73/142</t>
  </si>
  <si>
    <t>GENETIC COUNSELING</t>
  </si>
  <si>
    <t>1015-8146</t>
  </si>
  <si>
    <t>164/166</t>
  </si>
  <si>
    <t>GENETIC EPIDEMIOLOGY</t>
  </si>
  <si>
    <t>0741-0395</t>
  </si>
  <si>
    <t>MATHEMATICAL &amp; COMPUTATIONAL BIOLOGY - SCIE;</t>
  </si>
  <si>
    <t>16/57</t>
  </si>
  <si>
    <t>GENETICS AND MOLECULAR BIOLOGY</t>
  </si>
  <si>
    <t>1415-4757</t>
  </si>
  <si>
    <t>144/166</t>
  </si>
  <si>
    <t>10/166</t>
  </si>
  <si>
    <t>GENOME MEDICINE</t>
  </si>
  <si>
    <t>1756-994X</t>
  </si>
  <si>
    <t>13/166</t>
  </si>
  <si>
    <t>GENOME RESEARCH</t>
  </si>
  <si>
    <t>1088-9051</t>
  </si>
  <si>
    <t>4/166</t>
  </si>
  <si>
    <t>GERIATRICS &amp; GERONTOLOGY INTERNATIONAL</t>
  </si>
  <si>
    <t>1444-1586</t>
  </si>
  <si>
    <t>27/46</t>
  </si>
  <si>
    <t>24/259</t>
  </si>
  <si>
    <t>2 DE 79</t>
  </si>
  <si>
    <t>61/80</t>
  </si>
  <si>
    <t>Gynecologic and obstetric investigation</t>
  </si>
  <si>
    <t>6 DE 80</t>
  </si>
  <si>
    <t>4 de 70</t>
  </si>
  <si>
    <t>22/70</t>
  </si>
  <si>
    <t xml:space="preserve">Haemophilia </t>
  </si>
  <si>
    <t>79/194</t>
  </si>
  <si>
    <t>HEALTH &amp; PLACE</t>
  </si>
  <si>
    <t>1353-8292</t>
  </si>
  <si>
    <t>49/176</t>
  </si>
  <si>
    <t>HEART</t>
  </si>
  <si>
    <t>1355-6037</t>
  </si>
  <si>
    <t>17/126</t>
  </si>
  <si>
    <t>26/126</t>
  </si>
  <si>
    <t>4DE 79</t>
  </si>
  <si>
    <t>Hernia : the journal of hernias and abdominal wall surgery</t>
  </si>
  <si>
    <t>1265-4906</t>
  </si>
  <si>
    <t>89/196</t>
  </si>
  <si>
    <t>52/76</t>
  </si>
  <si>
    <t>Hipertension y riesgo vascular</t>
  </si>
  <si>
    <t>1989-4805</t>
  </si>
  <si>
    <t>63/84</t>
  </si>
  <si>
    <t>26/84</t>
  </si>
  <si>
    <t>HLA</t>
  </si>
  <si>
    <t>2059-2302</t>
  </si>
  <si>
    <t>54/121</t>
  </si>
  <si>
    <t>HUMAN GENETICS</t>
  </si>
  <si>
    <t>0340-6717</t>
  </si>
  <si>
    <t>28/166</t>
  </si>
  <si>
    <t>46/286</t>
  </si>
  <si>
    <t>Human molecular genetics</t>
  </si>
  <si>
    <t>46/290</t>
  </si>
  <si>
    <t>29/167</t>
  </si>
  <si>
    <t>Human mutation</t>
  </si>
  <si>
    <t>HUMAN REPRODUCTION UPDATE</t>
  </si>
  <si>
    <t>1355-4786</t>
  </si>
  <si>
    <t>1 de 80</t>
  </si>
  <si>
    <t>PERIPHERAL VASCULAR DISEASE</t>
  </si>
  <si>
    <t>3 DE 63</t>
  </si>
  <si>
    <t>16/63</t>
  </si>
  <si>
    <t>IEEE SYSTEMS JOURNAL</t>
  </si>
  <si>
    <t>1932-8184</t>
  </si>
  <si>
    <t>COMPUTER SCIENCE, INFORMATION SYSTEMS - SCIE;</t>
  </si>
  <si>
    <t>11/146</t>
  </si>
  <si>
    <t>IEEE TRANSACTIONS ON VEHICULAR TECHNOLOGY</t>
  </si>
  <si>
    <t>0018-9545</t>
  </si>
  <si>
    <t>ENGINEERING, ELECTRICAL &amp; ELECTRONIC - SCIE;</t>
  </si>
  <si>
    <t>32/260</t>
  </si>
  <si>
    <t>88/151</t>
  </si>
  <si>
    <t>82/151</t>
  </si>
  <si>
    <t>54/151</t>
  </si>
  <si>
    <t>10 DE 26</t>
  </si>
  <si>
    <t>85/151</t>
  </si>
  <si>
    <t>IMMUNOTHERAPY</t>
  </si>
  <si>
    <t>1750-743X</t>
  </si>
  <si>
    <t>90/150</t>
  </si>
  <si>
    <t>INDIAN JOURNAL OF PLASTIC SURGERY</t>
  </si>
  <si>
    <t>0970-0358</t>
  </si>
  <si>
    <t>44/84</t>
  </si>
  <si>
    <t>INFLAMMATORY BOWEL DISEASES</t>
  </si>
  <si>
    <t>1078-0998</t>
  </si>
  <si>
    <t>15/79</t>
  </si>
  <si>
    <t>INTERNAL MEDICINE JOURNAL</t>
  </si>
  <si>
    <t>1444-0903</t>
  </si>
  <si>
    <t>52/154</t>
  </si>
  <si>
    <t>INTERNATIONAL ARCHIVES OF ALLERGY AND IMMUNOLOGY</t>
  </si>
  <si>
    <t>1018-2438</t>
  </si>
  <si>
    <t>17/26</t>
  </si>
  <si>
    <t>34/255</t>
  </si>
  <si>
    <t>54/77</t>
  </si>
  <si>
    <t>NUTRITION &amp; DIETETICS - SCIE;</t>
  </si>
  <si>
    <t>13 DE 81</t>
  </si>
  <si>
    <t>24/217</t>
  </si>
  <si>
    <t>16/126</t>
  </si>
  <si>
    <t>International journal of cell biology</t>
  </si>
  <si>
    <t>1687-8876</t>
  </si>
  <si>
    <t>INTERNATIONAL JOURNAL OF CLINICAL PHARMACY</t>
  </si>
  <si>
    <t>2210-7703</t>
  </si>
  <si>
    <t>196/256</t>
  </si>
  <si>
    <t>44/155</t>
  </si>
  <si>
    <t>INTERNATIONAL JOURNAL OF CHRONIC OBSTRUCTIVE PULMONARY DISEASE</t>
  </si>
  <si>
    <t>1178-2005</t>
  </si>
  <si>
    <t>20/59</t>
  </si>
  <si>
    <t>INTERNATIONAL JOURNAL OF ENVIRONMENTAL RESEARCH AND PUBLIC HEALTH</t>
  </si>
  <si>
    <t>1660-4601</t>
  </si>
  <si>
    <t>101/209</t>
  </si>
  <si>
    <t>INTERNATIONAL JOURNAL OF GASTRONOMY AND FOOD SCIENCE</t>
  </si>
  <si>
    <t>1878-450X</t>
  </si>
  <si>
    <t>17/49</t>
  </si>
  <si>
    <t>30/80</t>
  </si>
  <si>
    <t>36/80</t>
  </si>
  <si>
    <t>INTERNATIONAL JOURNAL OF HYGIENE AND ENVIRONMENTAL HEALTH</t>
  </si>
  <si>
    <t>1438-4639</t>
  </si>
  <si>
    <t>15/176</t>
  </si>
  <si>
    <t>INTERNATIONAL JOURNAL OF IMMUNOGENETICS</t>
  </si>
  <si>
    <t>1744-3121</t>
  </si>
  <si>
    <t>GENETICS &amp; HEREDITY - SCIE;</t>
  </si>
  <si>
    <t>147/166</t>
  </si>
  <si>
    <t>INTERNATIONAL JOURNAL OF INFECTIOUS DISEASES</t>
  </si>
  <si>
    <t>1201-9712</t>
  </si>
  <si>
    <t>42/84</t>
  </si>
  <si>
    <t>116/286</t>
  </si>
  <si>
    <t>50/59</t>
  </si>
  <si>
    <t>INTERNATIONAL JOURNAL OF PEDIATRIC OTORHINOLARYNGOLOGY</t>
  </si>
  <si>
    <t>0165-5876</t>
  </si>
  <si>
    <t>25/42</t>
  </si>
  <si>
    <t>58/176</t>
  </si>
  <si>
    <t>RADIOLOGY, NUCLEAR MEDICINE &amp; MEDICAL IMAGING - SCIE;</t>
  </si>
  <si>
    <t>10/127</t>
  </si>
  <si>
    <t>23/63</t>
  </si>
  <si>
    <t>69/79</t>
  </si>
  <si>
    <t>INTERNATIONAL JOURNAL OF SYSTEMATIC AND EVOLUTIONARY MICROBIOLOGY</t>
  </si>
  <si>
    <t>1466-5026</t>
  </si>
  <si>
    <t>75/124</t>
  </si>
  <si>
    <t>INTERNATIONAL JOURNAL OF TUBERCULOSIS AND LUNG DISEASE</t>
  </si>
  <si>
    <t>1027-3719</t>
  </si>
  <si>
    <t>INVESTIGACION CLINICA</t>
  </si>
  <si>
    <t>0535-5133</t>
  </si>
  <si>
    <t>120/128</t>
  </si>
  <si>
    <t>65/256</t>
  </si>
  <si>
    <t>7/126</t>
  </si>
  <si>
    <t>20/84</t>
  </si>
  <si>
    <t>JAMA CARDIOLOGY</t>
  </si>
  <si>
    <t>2380-6583</t>
  </si>
  <si>
    <t>JAMA DERMATOLOGY</t>
  </si>
  <si>
    <t>2168-6068</t>
  </si>
  <si>
    <t>3 DE 61</t>
  </si>
  <si>
    <t>53/197</t>
  </si>
  <si>
    <t>JAMA-JOURNAL OF THE AMERICAN MEDICAL ASSOCIATION</t>
  </si>
  <si>
    <t>0098-7484</t>
  </si>
  <si>
    <t>3/154</t>
  </si>
  <si>
    <t>2192-8312</t>
  </si>
  <si>
    <t>Journal of acquired immune deficiency syndromes (1999)</t>
  </si>
  <si>
    <t>1944-7884</t>
  </si>
  <si>
    <t>JOURNAL OF ACUTE DISEASE</t>
  </si>
  <si>
    <t>2221-6189</t>
  </si>
  <si>
    <t>JOURNAL OF AEROSOL MEDICINE AND PULMONARY DRUG DELIVERY</t>
  </si>
  <si>
    <t>1941-2711</t>
  </si>
  <si>
    <t>31/59</t>
  </si>
  <si>
    <t>JOURNAL OF AGRICULTURAL AND FOOD CHEMISTRY</t>
  </si>
  <si>
    <t>0021-8561</t>
  </si>
  <si>
    <t>AGRICULTURE, MULTIDISCIPLINARY - SCIE;</t>
  </si>
  <si>
    <t>2 DE 56</t>
  </si>
  <si>
    <t>JOURNAL OF ALZHEIMERS DISEASE</t>
  </si>
  <si>
    <t>1387-2877</t>
  </si>
  <si>
    <t>77/258</t>
  </si>
  <si>
    <t>6/150</t>
  </si>
  <si>
    <t>3 DE 26</t>
  </si>
  <si>
    <t>JOURNAL OF ANTIBIOTICS</t>
  </si>
  <si>
    <t>0021-8820</t>
  </si>
  <si>
    <t>74/158</t>
  </si>
  <si>
    <t>23/256</t>
  </si>
  <si>
    <t>JOURNAL OF APPLIED CLINICAL MEDICAL PHYSICS</t>
  </si>
  <si>
    <t>1526-9914</t>
  </si>
  <si>
    <t>92/126</t>
  </si>
  <si>
    <t>JOURNAL OF APPLIED ECONOMICS</t>
  </si>
  <si>
    <t>1514-0326</t>
  </si>
  <si>
    <t>ECONOMICS - SSCI</t>
  </si>
  <si>
    <t>289/347</t>
  </si>
  <si>
    <t>JOURNAL OF APPLIED ICHTHYOLOGY</t>
  </si>
  <si>
    <t>0175-8659</t>
  </si>
  <si>
    <t>FISHERIES - SCIE;</t>
  </si>
  <si>
    <t>34/50</t>
  </si>
  <si>
    <t>JOURNAL OF ARTHROPLASTY</t>
  </si>
  <si>
    <t>0883-5403</t>
  </si>
  <si>
    <t>9 DE 76</t>
  </si>
  <si>
    <t>JOURNAL OF BACK AND MUSCULOSKELETAL REHABILITATION</t>
  </si>
  <si>
    <t>1053-8127</t>
  </si>
  <si>
    <t>56/76</t>
  </si>
  <si>
    <t>Journal of biological chemistry</t>
  </si>
  <si>
    <t>74/290</t>
  </si>
  <si>
    <t>JOURNAL OF BIOMEDICAL MATERIALS RESEARCH PART A</t>
  </si>
  <si>
    <t>1549-3296</t>
  </si>
  <si>
    <t>21/77</t>
  </si>
  <si>
    <t>Journal of bone and joint surgery. American volume</t>
  </si>
  <si>
    <t>2 DE 76</t>
  </si>
  <si>
    <t>JOURNAL OF BONE AND MINERAL METABOLISM</t>
  </si>
  <si>
    <t>0914-8779</t>
  </si>
  <si>
    <t>88/138</t>
  </si>
  <si>
    <t>124/197</t>
  </si>
  <si>
    <t>85/217</t>
  </si>
  <si>
    <t>JOURNAL OF CANCER RESEARCH AND THERAPEUTICS</t>
  </si>
  <si>
    <t>0973-1482</t>
  </si>
  <si>
    <t>211/276</t>
  </si>
  <si>
    <t>JOURNAL OF CARDIOLOGY</t>
  </si>
  <si>
    <t>0914-5087</t>
  </si>
  <si>
    <t>57/126</t>
  </si>
  <si>
    <t>JOURNAL OF CARDIOVASCULAR PHARMACOLOGY AND THERAPEUTICS</t>
  </si>
  <si>
    <t>1074-2484</t>
  </si>
  <si>
    <t>52/126</t>
  </si>
  <si>
    <t>JOURNAL OF CARDIOVASCULAR SURGERY</t>
  </si>
  <si>
    <t>0021-9509</t>
  </si>
  <si>
    <t>78/196</t>
  </si>
  <si>
    <t>61/190</t>
  </si>
  <si>
    <t>20/128</t>
  </si>
  <si>
    <t>q1</t>
  </si>
  <si>
    <t>22/138</t>
  </si>
  <si>
    <t>01 Jan 2017</t>
  </si>
  <si>
    <t>10.1177/0271678X17708917</t>
  </si>
  <si>
    <t>MEDLINE:28524762</t>
  </si>
  <si>
    <t>Journal of clinical and experimental dentistry</t>
  </si>
  <si>
    <t>1989-5488</t>
  </si>
  <si>
    <t>JOURNAL OF CLINICAL ANESTHESIA</t>
  </si>
  <si>
    <t>0952-8180</t>
  </si>
  <si>
    <t>23 DE 31</t>
  </si>
  <si>
    <t>20/138</t>
  </si>
  <si>
    <t>JOURNAL OF CLINICAL GASTROENTEROLOGY</t>
  </si>
  <si>
    <t>0192-0790</t>
  </si>
  <si>
    <t>30/79</t>
  </si>
  <si>
    <t>JOURNAL OF CLINICAL HYPERTENSION</t>
  </si>
  <si>
    <t>1524-6175</t>
  </si>
  <si>
    <t>25/63</t>
  </si>
  <si>
    <t>JOURNAL OF CLINICAL IMMUNOLOGY</t>
  </si>
  <si>
    <t>0271-9142</t>
  </si>
  <si>
    <t>64/150</t>
  </si>
  <si>
    <t>JOURNAL OF CLINICAL INVESTIGATION</t>
  </si>
  <si>
    <t>0021-9738</t>
  </si>
  <si>
    <t>4/128</t>
  </si>
  <si>
    <t>34/125</t>
  </si>
  <si>
    <t>JOURNAL OF CLINICAL NEUROSCIENCE</t>
  </si>
  <si>
    <t>0967-5868</t>
  </si>
  <si>
    <t>q4</t>
  </si>
  <si>
    <t>146/194</t>
  </si>
  <si>
    <t>5/217</t>
  </si>
  <si>
    <t>JOURNAL OF CLINICAL PATHOLOGY</t>
  </si>
  <si>
    <t>0021-9746</t>
  </si>
  <si>
    <t>22/79</t>
  </si>
  <si>
    <t>JOURNAL OF CLINICAL PHARMACY AND THERAPEUTICS</t>
  </si>
  <si>
    <t>0269-4727</t>
  </si>
  <si>
    <t>187/256</t>
  </si>
  <si>
    <t>JOURNAL OF CLINICAL SLEEP MEDICINE</t>
  </si>
  <si>
    <t>1550-9389</t>
  </si>
  <si>
    <t>56/194</t>
  </si>
  <si>
    <t>15/33</t>
  </si>
  <si>
    <t>JOURNAL OF COMPARATIVE NEUROLOGY</t>
  </si>
  <si>
    <t>0021-9967</t>
  </si>
  <si>
    <t>6/162</t>
  </si>
  <si>
    <t>JOURNAL OF CYSTIC FIBROSIS</t>
  </si>
  <si>
    <t>1569-1993</t>
  </si>
  <si>
    <t>8 DE 59</t>
  </si>
  <si>
    <t>JOURNAL OF CHEMOTHERAPY</t>
  </si>
  <si>
    <t>1120-009X</t>
  </si>
  <si>
    <t>182/217</t>
  </si>
  <si>
    <t>Journal of dermatological treatment</t>
  </si>
  <si>
    <t>1471-1753</t>
  </si>
  <si>
    <t>29/63</t>
  </si>
  <si>
    <t>74/138</t>
  </si>
  <si>
    <t>JOURNAL OF ENDOCRINOLOGICAL INVESTIGATION</t>
  </si>
  <si>
    <t>0391-4097</t>
  </si>
  <si>
    <t>79/138</t>
  </si>
  <si>
    <t>JOURNAL OF EPIDEMIOLOGY AND COMMUNITY HEALTH</t>
  </si>
  <si>
    <t>0143-005X</t>
  </si>
  <si>
    <t>PUBLIC, ENVIRONMENTAL &amp; OCCUPATIONAL HEALTH</t>
  </si>
  <si>
    <t>27/176</t>
  </si>
  <si>
    <t>Journal of evaluation in clinical practice</t>
  </si>
  <si>
    <t>83/155</t>
  </si>
  <si>
    <t>Journal of exercise rehabilitation</t>
  </si>
  <si>
    <t>2288-176X</t>
  </si>
  <si>
    <t>7/151</t>
  </si>
  <si>
    <t>JOURNAL OF FUNCTIONAL FOODS</t>
  </si>
  <si>
    <t>1756-4646</t>
  </si>
  <si>
    <t>FOOD SCIENCE &amp; TECHNOLOGY - SCIE</t>
  </si>
  <si>
    <t>18/129</t>
  </si>
  <si>
    <t>JOURNAL OF GASTROENTEROLOGY AND HEPATOLOGY</t>
  </si>
  <si>
    <t>0815-9319</t>
  </si>
  <si>
    <t>26/79</t>
  </si>
  <si>
    <t>JOURNAL OF GENERAL VIROLOGY</t>
  </si>
  <si>
    <t>0022-1317</t>
  </si>
  <si>
    <t>16 DE 33</t>
  </si>
  <si>
    <t>107/167</t>
  </si>
  <si>
    <t>Journal of geriatric cardiology : JGC</t>
  </si>
  <si>
    <t>86/126</t>
  </si>
  <si>
    <t>JOURNAL OF GYNECOLOGIC ONCOLOGY</t>
  </si>
  <si>
    <t>2005-0380</t>
  </si>
  <si>
    <t>6 DE 65</t>
  </si>
  <si>
    <t>JOURNAL OF HEADACHE AND PAIN</t>
  </si>
  <si>
    <t>1129-2369</t>
  </si>
  <si>
    <t>48/194</t>
  </si>
  <si>
    <t>5 DE 79</t>
  </si>
  <si>
    <t>JOURNAL OF HIGH ENERGY PHYSICS</t>
  </si>
  <si>
    <t>1029-8479</t>
  </si>
  <si>
    <t>PHYSICS, PARTICLES &amp; FIELDS - SCIE</t>
  </si>
  <si>
    <t>3 DE 29</t>
  </si>
  <si>
    <t>85/166</t>
  </si>
  <si>
    <t>12 DE 63</t>
  </si>
  <si>
    <t>34/151</t>
  </si>
  <si>
    <t>JOURNAL OF IMMUNOTOXICOLOGY</t>
  </si>
  <si>
    <t>1547-691X</t>
  </si>
  <si>
    <t>TOXICOLOGY - SCIE</t>
  </si>
  <si>
    <t>58/92</t>
  </si>
  <si>
    <t>JOURNAL OF INFECTION</t>
  </si>
  <si>
    <t>0163-4453</t>
  </si>
  <si>
    <t>16/84</t>
  </si>
  <si>
    <t>7 DE 84</t>
  </si>
  <si>
    <t>25/128</t>
  </si>
  <si>
    <t>JOURNAL OF INTERVENTIONAL CARDIOLOGY</t>
  </si>
  <si>
    <t>0896-4327</t>
  </si>
  <si>
    <t>78/126</t>
  </si>
  <si>
    <t>74/150</t>
  </si>
  <si>
    <t>2 DE 63</t>
  </si>
  <si>
    <t>JOURNAL OF JESUIT STUDIES</t>
  </si>
  <si>
    <t>2214-1324</t>
  </si>
  <si>
    <t>CELL BIOLOGY - SCIE;</t>
  </si>
  <si>
    <t>69/190</t>
  </si>
  <si>
    <t>JOURNAL OF MATERIALS SCIENCE-MATERIALS IN MEDICINE</t>
  </si>
  <si>
    <t>0957-4530</t>
  </si>
  <si>
    <t>29/77</t>
  </si>
  <si>
    <t>JOURNAL OF MATERNAL-FETAL &amp; NEONATAL MEDICINE</t>
  </si>
  <si>
    <t>1476-7058</t>
  </si>
  <si>
    <t>45/80</t>
  </si>
  <si>
    <t>20/167</t>
  </si>
  <si>
    <t>24 DE 34</t>
  </si>
  <si>
    <t>JOURNAL OF MEDICINAL CHEMISTRY</t>
  </si>
  <si>
    <t>0022-2623</t>
  </si>
  <si>
    <t>3 DE 60</t>
  </si>
  <si>
    <t>JOURNAL OF MINIMAL ACCESS SURGERY</t>
  </si>
  <si>
    <t>0972-9941</t>
  </si>
  <si>
    <t>128/196</t>
  </si>
  <si>
    <t>16/80</t>
  </si>
  <si>
    <t>11 DE 79</t>
  </si>
  <si>
    <t>77/290</t>
  </si>
  <si>
    <t>NEUROIMAGING</t>
  </si>
  <si>
    <t>5 DE 14</t>
  </si>
  <si>
    <t>70/194</t>
  </si>
  <si>
    <t>OPHTHALMOLOGY - SCIE;</t>
  </si>
  <si>
    <t>27/59</t>
  </si>
  <si>
    <t>10.1097/WNO.0000000000000571</t>
  </si>
  <si>
    <t>MEDLINE:28885450</t>
  </si>
  <si>
    <t>108/259</t>
  </si>
  <si>
    <t>JOURNAL OF NUCLEAR MEDICINE</t>
  </si>
  <si>
    <t>0161-5505</t>
  </si>
  <si>
    <t>5 DE 126</t>
  </si>
  <si>
    <t>JOURNAL OF NUTRITION HEALTH &amp; AGING</t>
  </si>
  <si>
    <t>1279-7707</t>
  </si>
  <si>
    <t>GERIATRICS &amp; GERONTOLOGY - SCIE;</t>
  </si>
  <si>
    <t>35/81</t>
  </si>
  <si>
    <t>76/80</t>
  </si>
  <si>
    <t>JOURNAL OF OCCUPATIONAL HEALTH</t>
  </si>
  <si>
    <t>1341-9145</t>
  </si>
  <si>
    <t>87/176</t>
  </si>
  <si>
    <t>JOURNAL OF ONCOLOGY</t>
  </si>
  <si>
    <t>1687-8450</t>
  </si>
  <si>
    <t>JOURNAL OF PAEDIATRICS AND CHILD HEALTH</t>
  </si>
  <si>
    <t>1034-4810</t>
  </si>
  <si>
    <t>64/121</t>
  </si>
  <si>
    <t>JOURNAL OF PARENTERAL AND ENTERAL NUTRITION</t>
  </si>
  <si>
    <t>0148-6071</t>
  </si>
  <si>
    <t>15/81</t>
  </si>
  <si>
    <t>3 DE 79</t>
  </si>
  <si>
    <t>80/121</t>
  </si>
  <si>
    <t>18/121</t>
  </si>
  <si>
    <t>JOURNAL OF PEDIATRIC OPHTHALMOLOGY &amp; STRABISMUS</t>
  </si>
  <si>
    <t>0191-3913</t>
  </si>
  <si>
    <t>103/121</t>
  </si>
  <si>
    <t>6/121</t>
  </si>
  <si>
    <t>JOURNAL OF PEDIATRICS REVIEW</t>
  </si>
  <si>
    <t>2322-4398</t>
  </si>
  <si>
    <t>JOURNAL OF PHYSICAL CHEMISTRY LETTERS</t>
  </si>
  <si>
    <t>1948-7185</t>
  </si>
  <si>
    <t>PHYSICS, ATOMIC, MOLECULAR &amp; CHEMICAL - SCIE;</t>
  </si>
  <si>
    <t>1 DE 35</t>
  </si>
  <si>
    <t>9 DE 84</t>
  </si>
  <si>
    <t>UROLOGY &amp; NEPHROLOGY - SCIE;</t>
  </si>
  <si>
    <t>JOURNAL OF REPRODUCTIVE MEDICINE</t>
  </si>
  <si>
    <t>0024-7758</t>
  </si>
  <si>
    <t>74/80</t>
  </si>
  <si>
    <t>13 DE 30</t>
  </si>
  <si>
    <t>JOURNAL OF SEXUAL MEDICINE</t>
  </si>
  <si>
    <t>1743-6095</t>
  </si>
  <si>
    <t>23/76</t>
  </si>
  <si>
    <t>215/258</t>
  </si>
  <si>
    <t>JOURNAL OF SURGICAL ONCOLOGY</t>
  </si>
  <si>
    <t>0022-4790</t>
  </si>
  <si>
    <t>43/196</t>
  </si>
  <si>
    <t>JOURNAL OF THE AMERICAN ASSOCIATION FOR LABORATORY ANIMAL SCIENCE</t>
  </si>
  <si>
    <t>1559-6109</t>
  </si>
  <si>
    <t>71/162</t>
  </si>
  <si>
    <t>1/126</t>
  </si>
  <si>
    <t>37/126</t>
  </si>
  <si>
    <t>4 DE 49</t>
  </si>
  <si>
    <t>JOURNAL OF THE AMERICAN SOCIETY OF HYPERTENSION</t>
  </si>
  <si>
    <t>1933-1711</t>
  </si>
  <si>
    <t>24/63</t>
  </si>
  <si>
    <t>3 DE 76</t>
  </si>
  <si>
    <t>9 DE 63</t>
  </si>
  <si>
    <t>6 DE 84</t>
  </si>
  <si>
    <t>JOURNAL OF THE NATIONAL CANCER INSTITUTE</t>
  </si>
  <si>
    <t>0027-8874</t>
  </si>
  <si>
    <t>9/217</t>
  </si>
  <si>
    <t>JOURNAL OF THE NATIONAL COMPREHENSIVE CANCER NETWORK</t>
  </si>
  <si>
    <t>1540-1405</t>
  </si>
  <si>
    <t>56/217</t>
  </si>
  <si>
    <t>JOURNAL OF THE NEUROLOGICAL SCIENCES</t>
  </si>
  <si>
    <t>0022-510X</t>
  </si>
  <si>
    <t>170/258</t>
  </si>
  <si>
    <t>103/194</t>
  </si>
  <si>
    <t>JOURNAL OF THROMBOSIS AND HAEMOSTASIS</t>
  </si>
  <si>
    <t>1538-7933</t>
  </si>
  <si>
    <t>13/70</t>
  </si>
  <si>
    <t>42/70</t>
  </si>
  <si>
    <t>JOURNAL OF TRANSLATIONAL MEDICINE</t>
  </si>
  <si>
    <t>1479-5876</t>
  </si>
  <si>
    <t>30/128</t>
  </si>
  <si>
    <t>JOURNAL OF TRAUMA AND ACUTE CARE SURGERY</t>
  </si>
  <si>
    <t>2163-0755</t>
  </si>
  <si>
    <t>33/196</t>
  </si>
  <si>
    <t>JOURNAL OF TRAVEL MEDICINE</t>
  </si>
  <si>
    <t>1195-1982</t>
  </si>
  <si>
    <t>58/154</t>
  </si>
  <si>
    <t>JOURNAL OF ULTRASOUND IN MEDICINE</t>
  </si>
  <si>
    <t>0278-4297</t>
  </si>
  <si>
    <t>80/126</t>
  </si>
  <si>
    <t>GASTROENTEROLOGY &amp; HEPATOLOGY - SCIE;</t>
  </si>
  <si>
    <t>16/79</t>
  </si>
  <si>
    <t>JOURNAL OF VIROLOGY</t>
  </si>
  <si>
    <t>0022-538X</t>
  </si>
  <si>
    <t>Journal of virus eradication</t>
  </si>
  <si>
    <t>2055-6640</t>
  </si>
  <si>
    <t>OTORHINOLARYNGOLOGY - SCIE</t>
  </si>
  <si>
    <t>22/42</t>
  </si>
  <si>
    <t>60/176</t>
  </si>
  <si>
    <t>JOURNALS OF GERONTOLOGY SERIES A-BIOLOGICAL SCIENCES AND MEDICAL SCIENCES</t>
  </si>
  <si>
    <t>1079-5006</t>
  </si>
  <si>
    <t>3 DE 49</t>
  </si>
  <si>
    <t>MULTIDISCIPLINARY SCIENCES</t>
  </si>
  <si>
    <t>28/64</t>
  </si>
  <si>
    <t>KIDNEY &amp; BLOOD PRESSURE RESEARCH</t>
  </si>
  <si>
    <t>1420-4096</t>
  </si>
  <si>
    <t>21/76</t>
  </si>
  <si>
    <t>Laboratory animals</t>
  </si>
  <si>
    <t>1758-1117</t>
  </si>
  <si>
    <t>VETERINARY SCIENCES - SCIE;</t>
  </si>
  <si>
    <t>33/136</t>
  </si>
  <si>
    <t>9 DE 79</t>
  </si>
  <si>
    <t>2/154</t>
  </si>
  <si>
    <t>1/138</t>
  </si>
  <si>
    <t>LANCET INFECTIOUS DISEASES</t>
  </si>
  <si>
    <t>1473-3099</t>
  </si>
  <si>
    <t>1 DE 84</t>
  </si>
  <si>
    <t>LANCET NEUROLOGY</t>
  </si>
  <si>
    <t>1474-4422</t>
  </si>
  <si>
    <t>1/194</t>
  </si>
  <si>
    <t>32/70</t>
  </si>
  <si>
    <t>45/128</t>
  </si>
  <si>
    <t>LIPIDS IN HEALTH AND DISEASE</t>
  </si>
  <si>
    <t>1476-511X</t>
  </si>
  <si>
    <t>204/286</t>
  </si>
  <si>
    <t>LIVER INTERNATIONAL</t>
  </si>
  <si>
    <t>1478-3223</t>
  </si>
  <si>
    <t>17/79</t>
  </si>
  <si>
    <t>LUNG CANCER</t>
  </si>
  <si>
    <t>0169-5002</t>
  </si>
  <si>
    <t>11 DE 59</t>
  </si>
  <si>
    <t>LUNG INDIA</t>
  </si>
  <si>
    <t>0970-2113</t>
  </si>
  <si>
    <t>LYMPHATIC RESEARCH AND BIOLOGY</t>
  </si>
  <si>
    <t>1539-6851</t>
  </si>
  <si>
    <t>91/128</t>
  </si>
  <si>
    <t>MATURITAS</t>
  </si>
  <si>
    <t>0378-5122</t>
  </si>
  <si>
    <t>11 DE 80</t>
  </si>
  <si>
    <t>12/154</t>
  </si>
  <si>
    <t>MECHANISMS OF AGEING AND DEVELOPMENT</t>
  </si>
  <si>
    <t>0047-6374</t>
  </si>
  <si>
    <t>15/49</t>
  </si>
  <si>
    <t>MEDCHEMCOMM</t>
  </si>
  <si>
    <t>2040-2503</t>
  </si>
  <si>
    <t>CHEMISTRY, MEDICINAL - SCIE;</t>
  </si>
  <si>
    <t>28/60</t>
  </si>
  <si>
    <t>91/154</t>
  </si>
  <si>
    <t>31/33</t>
  </si>
  <si>
    <t>10.1016/j.medin.2017.07.010</t>
  </si>
  <si>
    <t>MEDLINE:28923699</t>
  </si>
  <si>
    <t>Medicine</t>
  </si>
  <si>
    <t>MEDLINE:28984751</t>
  </si>
  <si>
    <t>SPORT SCIENCES - SCIE</t>
  </si>
  <si>
    <t>6 DE 81</t>
  </si>
  <si>
    <t>MEDWAVE</t>
  </si>
  <si>
    <t>0717-6384</t>
  </si>
  <si>
    <t>MELANOMA RESEARCH</t>
  </si>
  <si>
    <t>0960-8931</t>
  </si>
  <si>
    <t>17/63</t>
  </si>
  <si>
    <t>Methods in molecular medicine</t>
  </si>
  <si>
    <t>1543-1894</t>
  </si>
  <si>
    <t>MICROBIAL BIOTECHNOLOGY</t>
  </si>
  <si>
    <t>1751-7907</t>
  </si>
  <si>
    <t>36/124</t>
  </si>
  <si>
    <t>ANESTHESIOLOGY</t>
  </si>
  <si>
    <t>12 DE 31</t>
  </si>
  <si>
    <t>MINERVA CARDIOANGIOLOGICA</t>
  </si>
  <si>
    <t>0026-4725</t>
  </si>
  <si>
    <t>120/126</t>
  </si>
  <si>
    <t>MITOCHONDRION</t>
  </si>
  <si>
    <t>1567-7249</t>
  </si>
  <si>
    <t>81/189</t>
  </si>
  <si>
    <t>PATHOLOGY - SCIE</t>
  </si>
  <si>
    <t>MOLECULAR AND CELLULAR BIOLOGY</t>
  </si>
  <si>
    <t>0270-7306</t>
  </si>
  <si>
    <t>67/286</t>
  </si>
  <si>
    <t xml:space="preserve"> ENDOCRINOLOGY &amp; METABOLISM - SCIE;</t>
  </si>
  <si>
    <t>42/138</t>
  </si>
  <si>
    <t>MOLECULAR CANCER THERAPEUTICS</t>
  </si>
  <si>
    <t>1535-7163</t>
  </si>
  <si>
    <t>36/217</t>
  </si>
  <si>
    <t>110/167</t>
  </si>
  <si>
    <t>31/128</t>
  </si>
  <si>
    <t>MOLECULAR NEUROBIOLOGY</t>
  </si>
  <si>
    <t>0893-7648</t>
  </si>
  <si>
    <t>25/258</t>
  </si>
  <si>
    <t>MOLECULAR NUTRITION &amp; FOOD RESEARCH</t>
  </si>
  <si>
    <t>1613-4125</t>
  </si>
  <si>
    <t>7/129</t>
  </si>
  <si>
    <t>40/217</t>
  </si>
  <si>
    <t>MOLECULAR PSYCHIATRY</t>
  </si>
  <si>
    <t>1359-4184</t>
  </si>
  <si>
    <t>7/286</t>
  </si>
  <si>
    <t>MOLECULAR VISION</t>
  </si>
  <si>
    <t>1090-0535</t>
  </si>
  <si>
    <t>25/59</t>
  </si>
  <si>
    <t>19/151</t>
  </si>
  <si>
    <t>27/194</t>
  </si>
  <si>
    <t>MUSCLE &amp; NERVE</t>
  </si>
  <si>
    <t>0148-639X</t>
  </si>
  <si>
    <t>87/194</t>
  </si>
  <si>
    <t>Musculoskeletal science &amp; practice</t>
  </si>
  <si>
    <t>16 Jan 2017</t>
  </si>
  <si>
    <t>10.1016/j.msksp.2017.01.004</t>
  </si>
  <si>
    <t>MEDLINE:28171774</t>
  </si>
  <si>
    <t>MYCOSES</t>
  </si>
  <si>
    <t>0933-7407</t>
  </si>
  <si>
    <t>Mycoses</t>
  </si>
  <si>
    <t>1439-0507</t>
  </si>
  <si>
    <t>NATURE</t>
  </si>
  <si>
    <t>0028-0836</t>
  </si>
  <si>
    <t>MULTIDISCIPLINARY SCIENCES - SCIE</t>
  </si>
  <si>
    <t>1 DE 64</t>
  </si>
  <si>
    <t>3 DE 64</t>
  </si>
  <si>
    <t>2 DE 166</t>
  </si>
  <si>
    <t>2/286</t>
  </si>
  <si>
    <t>NATURE METHODS</t>
  </si>
  <si>
    <t>1548-7091</t>
  </si>
  <si>
    <t>BIOCHEMICAL RESEARCH METHODS - SCIE</t>
  </si>
  <si>
    <t>1 DE 77</t>
  </si>
  <si>
    <t>NATURE REVIEWS CANCER</t>
  </si>
  <si>
    <t>1474-175X</t>
  </si>
  <si>
    <t>2/217</t>
  </si>
  <si>
    <t>4/126</t>
  </si>
  <si>
    <t>NATURE REVIEWS CLINICAL ONCOLOGY</t>
  </si>
  <si>
    <t>1759-4774</t>
  </si>
  <si>
    <t>6/217</t>
  </si>
  <si>
    <t>NATURE REVIEWS RHEUMATOLOGY</t>
  </si>
  <si>
    <t>1759-4790</t>
  </si>
  <si>
    <t xml:space="preserve"> 2 DE 30</t>
  </si>
  <si>
    <t>NATURE STRUCTURAL &amp; MOLECULAR BIOLOGY</t>
  </si>
  <si>
    <t>1545-9993</t>
  </si>
  <si>
    <t>8/286</t>
  </si>
  <si>
    <t>59/76</t>
  </si>
  <si>
    <t>NEONATOLOGY</t>
  </si>
  <si>
    <t>1661-7800</t>
  </si>
  <si>
    <t>22/121</t>
  </si>
  <si>
    <t>NEPHROLOGY DIALYSIS TRANSPLANTATION</t>
  </si>
  <si>
    <t>0931-0509</t>
  </si>
  <si>
    <t>10 DE 76</t>
  </si>
  <si>
    <t xml:space="preserve">Nephrology, dialysis, transplantation </t>
  </si>
  <si>
    <t>1460-2385</t>
  </si>
  <si>
    <t>39/77</t>
  </si>
  <si>
    <t>156/290</t>
  </si>
  <si>
    <t>NEUROCHEMISTRY INTERNATIONAL</t>
  </si>
  <si>
    <t>0197-0186</t>
  </si>
  <si>
    <t>108/286</t>
  </si>
  <si>
    <t>NEUROIMAGE-CLINICAL</t>
  </si>
  <si>
    <t>2213-1582</t>
  </si>
  <si>
    <t>NEUROIMAGING - SCIE</t>
  </si>
  <si>
    <t>3 DE 14</t>
  </si>
  <si>
    <t>114/194</t>
  </si>
  <si>
    <t>Neurologia</t>
  </si>
  <si>
    <t>9/194</t>
  </si>
  <si>
    <t>NEUROLOGY-NEUROIMMUNOLOGY &amp; NEUROINFLAMMATION</t>
  </si>
  <si>
    <t>2332-7812</t>
  </si>
  <si>
    <t>NEUROMUSCULAR DISORDERS</t>
  </si>
  <si>
    <t>0960-8966</t>
  </si>
  <si>
    <t>124/258</t>
  </si>
  <si>
    <t>65/121</t>
  </si>
  <si>
    <t>24/256</t>
  </si>
  <si>
    <t>NEURORADIOLOGY</t>
  </si>
  <si>
    <t>0028-3940</t>
  </si>
  <si>
    <t>RADIOLOGY, NUCLEAR MEDICINE &amp; MEDICAL IMAGING</t>
  </si>
  <si>
    <t>55/126</t>
  </si>
  <si>
    <t>NEUROTOXICOLOGY</t>
  </si>
  <si>
    <t>0161-813X</t>
  </si>
  <si>
    <t>113/258</t>
  </si>
  <si>
    <t>1/154</t>
  </si>
  <si>
    <t>NPJ PRIMARY CARE RESPIRATORY MEDICINE</t>
  </si>
  <si>
    <t>2055-1010</t>
  </si>
  <si>
    <t>PRIMARY HEALTH CARE - SCIE;</t>
  </si>
  <si>
    <t>2 DE 20</t>
  </si>
  <si>
    <t>14/286</t>
  </si>
  <si>
    <t>NUCLEOSIDES NUCLEOTIDES &amp; NUCLEIC ACIDS</t>
  </si>
  <si>
    <t>1525-7770</t>
  </si>
  <si>
    <t>264/286</t>
  </si>
  <si>
    <t>68/81</t>
  </si>
  <si>
    <t>10.20960/nh.101</t>
  </si>
  <si>
    <t>MEDLINE:27238783</t>
  </si>
  <si>
    <t>23/81</t>
  </si>
  <si>
    <t>OBESITY</t>
  </si>
  <si>
    <t>1930-7381</t>
  </si>
  <si>
    <t>18/81</t>
  </si>
  <si>
    <t>OBESITY SURGERY</t>
  </si>
  <si>
    <t>0960-8923</t>
  </si>
  <si>
    <t>18/196</t>
  </si>
  <si>
    <t>OCULAR IMMUNOLOGY AND INFLAMMATION</t>
  </si>
  <si>
    <t>0927-3948</t>
  </si>
  <si>
    <t>18/59</t>
  </si>
  <si>
    <t>21/217</t>
  </si>
  <si>
    <t>ONCOGENESIS</t>
  </si>
  <si>
    <t>62/217</t>
  </si>
  <si>
    <t>20/217</t>
  </si>
  <si>
    <t>148/217</t>
  </si>
  <si>
    <t>44/217</t>
  </si>
  <si>
    <t>OPEN FORUM INFECTIOUS DISEASES</t>
  </si>
  <si>
    <t>2328-8957</t>
  </si>
  <si>
    <t>open orthopaedics journal</t>
  </si>
  <si>
    <t>1874-3250</t>
  </si>
  <si>
    <t>OPHTHALMIC GENETICS</t>
  </si>
  <si>
    <t>1381-6810</t>
  </si>
  <si>
    <t>44/59</t>
  </si>
  <si>
    <t>ORGANIC GEOCHEMISTRY</t>
  </si>
  <si>
    <t>0146-6380</t>
  </si>
  <si>
    <t>GEOCHEMISTRY &amp; GEOPHYSICS - SCIE</t>
  </si>
  <si>
    <t>21/84</t>
  </si>
  <si>
    <t>58/166</t>
  </si>
  <si>
    <t>49/76</t>
  </si>
  <si>
    <t>52/138</t>
  </si>
  <si>
    <t>Osteoporosis international : a journal established as result of cooperation between the European Foundation for Osteoporosis and the National Osteoporosis Foundation of the USA</t>
  </si>
  <si>
    <t>1433-2965</t>
  </si>
  <si>
    <t>Otolaryngology--head and neck surgery : official journal of American Academy of Otolaryngology-Head and Neck Surgery</t>
  </si>
  <si>
    <t>OTORHINOLARYNGOLOGY - SCIE;</t>
  </si>
  <si>
    <t>10 DE 042</t>
  </si>
  <si>
    <t>56/190</t>
  </si>
  <si>
    <t>PACE-PACING AND CLINICAL ELECTROPHYSIOLOGY</t>
  </si>
  <si>
    <t>0147-8389</t>
  </si>
  <si>
    <t>50/77</t>
  </si>
  <si>
    <t>31/154</t>
  </si>
  <si>
    <t>PAIN PHYSICIAN</t>
  </si>
  <si>
    <t>1533-3159</t>
  </si>
  <si>
    <t>11 DE 31</t>
  </si>
  <si>
    <t>PAIN PRACTICE</t>
  </si>
  <si>
    <t>1530-7085</t>
  </si>
  <si>
    <t>ANESTHESIOLOGY - SCIE;</t>
  </si>
  <si>
    <t>13 DE 31</t>
  </si>
  <si>
    <t>10.1111/papr.12604</t>
  </si>
  <si>
    <t>MEDLINE:28557358</t>
  </si>
  <si>
    <t>PAIN RESEARCH &amp; MANAGEMENT</t>
  </si>
  <si>
    <t>1203-6765</t>
  </si>
  <si>
    <t>120/194</t>
  </si>
  <si>
    <t>PAIN RESEARCH AND TREATMENT</t>
  </si>
  <si>
    <t>2090-1542</t>
  </si>
  <si>
    <t>PANCREATOLOGY</t>
  </si>
  <si>
    <t>1424-3903</t>
  </si>
  <si>
    <t>43/79</t>
  </si>
  <si>
    <t>PARASITES &amp; VECTORS</t>
  </si>
  <si>
    <t>1756-3305</t>
  </si>
  <si>
    <t>PARASITOLOGY - SCIE</t>
  </si>
  <si>
    <t>9 DE 36</t>
  </si>
  <si>
    <t>PATIENT PREFERENCE AND ADHERENCE</t>
  </si>
  <si>
    <t>1177-889X</t>
  </si>
  <si>
    <t>60/154</t>
  </si>
  <si>
    <t>8/121</t>
  </si>
  <si>
    <t>PEDIATRIC AND DEVELOPMENTAL PATHOLOGY</t>
  </si>
  <si>
    <t>1093-5266</t>
  </si>
  <si>
    <t>64/79</t>
  </si>
  <si>
    <t>26/121</t>
  </si>
  <si>
    <t>9 DE 121</t>
  </si>
  <si>
    <t>PEDIATRIC DERMATOLOGY</t>
  </si>
  <si>
    <t>0736-8046</t>
  </si>
  <si>
    <t>53/63</t>
  </si>
  <si>
    <t>PEDIATRIC HEMATOLOGY AND ONCOLOGY</t>
  </si>
  <si>
    <t>0888-0018</t>
  </si>
  <si>
    <t>89/121</t>
  </si>
  <si>
    <t>27/121</t>
  </si>
  <si>
    <t>25/121</t>
  </si>
  <si>
    <t>17/121</t>
  </si>
  <si>
    <t>PEDIATRIC SURGERY INTERNATIONAL</t>
  </si>
  <si>
    <t>0179-0358</t>
  </si>
  <si>
    <t>83/121</t>
  </si>
  <si>
    <t>20/64</t>
  </si>
  <si>
    <t>PERITONEAL DIALYSIS INTERNATIONAL</t>
  </si>
  <si>
    <t>0896-8608</t>
  </si>
  <si>
    <t>53/76</t>
  </si>
  <si>
    <t>PFLUGERS ARCHIV-EUROPEAN JOURNAL OF PHYSIOLOGY</t>
  </si>
  <si>
    <t>0031-6768</t>
  </si>
  <si>
    <t>PHYSIOLOGY</t>
  </si>
  <si>
    <t>24/84</t>
  </si>
  <si>
    <t>PHARMACOEPIDEMIOLOGY AND DRUG SAFETY</t>
  </si>
  <si>
    <t>1053-8569</t>
  </si>
  <si>
    <t>121/256</t>
  </si>
  <si>
    <t>PHARMACOGENETICS AND GENOMICS</t>
  </si>
  <si>
    <t>1744-6872</t>
  </si>
  <si>
    <t>76/158</t>
  </si>
  <si>
    <t>132/256</t>
  </si>
  <si>
    <t>PHARMACOGENOMICS JOURNAL</t>
  </si>
  <si>
    <t>1470-269X</t>
  </si>
  <si>
    <t>51/256</t>
  </si>
  <si>
    <t>31/256</t>
  </si>
  <si>
    <t>PHARMACOLOGY &amp; THERAPEUTICS</t>
  </si>
  <si>
    <t>0163-7258</t>
  </si>
  <si>
    <t>7/256</t>
  </si>
  <si>
    <t>PITUITARY</t>
  </si>
  <si>
    <t>1386-341X</t>
  </si>
  <si>
    <t>86/138</t>
  </si>
  <si>
    <t>PLACENTA</t>
  </si>
  <si>
    <t>0143-4004</t>
  </si>
  <si>
    <t>19/80</t>
  </si>
  <si>
    <t>23/196</t>
  </si>
  <si>
    <t>PLOS GENETICS</t>
  </si>
  <si>
    <t>1553-7404</t>
  </si>
  <si>
    <t>16/166</t>
  </si>
  <si>
    <t>PLOS NEGLECTED TROPICAL DISEASES</t>
  </si>
  <si>
    <t>1935-2735</t>
  </si>
  <si>
    <t>1 DE 19</t>
  </si>
  <si>
    <t>15/64</t>
  </si>
  <si>
    <t>SPORT SCIENCE</t>
  </si>
  <si>
    <t>38/81</t>
  </si>
  <si>
    <t>PRIMARY CARE DIABETES</t>
  </si>
  <si>
    <t>1751-9918</t>
  </si>
  <si>
    <t>12 DE 20</t>
  </si>
  <si>
    <t>64 DE 4</t>
  </si>
  <si>
    <t>Prostaglandins, leukotrienes, and essential fatty acids</t>
  </si>
  <si>
    <t>152/290</t>
  </si>
  <si>
    <t>108/176</t>
  </si>
  <si>
    <t>69/126</t>
  </si>
  <si>
    <t>QUALITY OF LIFE RESEARCH</t>
  </si>
  <si>
    <t>0962-9343</t>
  </si>
  <si>
    <t>HEALTH CARE SCIENCES &amp; SERVICES - SCIE;</t>
  </si>
  <si>
    <t>31/90</t>
  </si>
  <si>
    <t>Radiologia</t>
  </si>
  <si>
    <t>1578-178X</t>
  </si>
  <si>
    <t>34/290</t>
  </si>
  <si>
    <t>DEVELOPMENTAL BIOLOGY - SCIE;</t>
  </si>
  <si>
    <t>17/41</t>
  </si>
  <si>
    <t>RESPIRATION</t>
  </si>
  <si>
    <t>0025-7931</t>
  </si>
  <si>
    <t>28/33</t>
  </si>
  <si>
    <t>Respiratory medicine case reports</t>
  </si>
  <si>
    <t>Respiratory physiology &amp; neurobiology</t>
  </si>
  <si>
    <t>1878-1519</t>
  </si>
  <si>
    <t>61/84</t>
  </si>
  <si>
    <t>14/59</t>
  </si>
  <si>
    <t>1 DE 24</t>
  </si>
  <si>
    <t>42/76</t>
  </si>
  <si>
    <t>23/138</t>
  </si>
  <si>
    <t>REVISTA BRASILEIRA DE ANESTESIOLOGIA</t>
  </si>
  <si>
    <t>0034-7094</t>
  </si>
  <si>
    <t>30/31</t>
  </si>
  <si>
    <t>100/154</t>
  </si>
  <si>
    <t>Revista clinica espanola</t>
  </si>
  <si>
    <t>REVISTA CHAPINGO SERIE CIENCIAS FORESTALES Y DEL AMBIENTE</t>
  </si>
  <si>
    <t>0186-3231</t>
  </si>
  <si>
    <t>FORESTRY - SCIE</t>
  </si>
  <si>
    <t>60/64</t>
  </si>
  <si>
    <t>Revista de calidad asistencial</t>
  </si>
  <si>
    <t>1887-1364</t>
  </si>
  <si>
    <t>REVISTA DE MEDIACION</t>
  </si>
  <si>
    <t>1888-6485</t>
  </si>
  <si>
    <t>177/194</t>
  </si>
  <si>
    <t>PSYCHIATRY</t>
  </si>
  <si>
    <t>74/142</t>
  </si>
  <si>
    <t>33/126</t>
  </si>
  <si>
    <t>Revista espanola de cirugia ortopedica y traumatologia</t>
  </si>
  <si>
    <t>1988-8856</t>
  </si>
  <si>
    <t>REVISTA ESPANOLA DE MEDICINA NUCLEAR E IMAGEN MOLECULAR</t>
  </si>
  <si>
    <t>2253-654X</t>
  </si>
  <si>
    <t>110/126</t>
  </si>
  <si>
    <t>Revista Espanola de Nutricion Humana y Dietetica</t>
  </si>
  <si>
    <t>2173-1292</t>
  </si>
  <si>
    <t>REVISTA ESPANOLA DE QUIMIOTERAPIA</t>
  </si>
  <si>
    <t>0214-3429</t>
  </si>
  <si>
    <t>116/124</t>
  </si>
  <si>
    <t>REVISTA ESPANOLA DE SALUD PUBLICA</t>
  </si>
  <si>
    <t>1135-5727</t>
  </si>
  <si>
    <t>140/157</t>
  </si>
  <si>
    <t>MYCOLOGY - SCIE</t>
  </si>
  <si>
    <t>22/30</t>
  </si>
  <si>
    <t>Revista iberoamericana de micologia</t>
  </si>
  <si>
    <t>2173-9188</t>
  </si>
  <si>
    <t>REVISTA LATINO-AMERICANA DE ENFERMAGEM</t>
  </si>
  <si>
    <t>1518-8345</t>
  </si>
  <si>
    <t>97/116</t>
  </si>
  <si>
    <t>105/126</t>
  </si>
  <si>
    <t>RHEUMATOLOGY</t>
  </si>
  <si>
    <t>1462-0324</t>
  </si>
  <si>
    <t>4 DE 30</t>
  </si>
  <si>
    <t>21 DE 30</t>
  </si>
  <si>
    <t>Rheumatology international</t>
  </si>
  <si>
    <t>1437-160X</t>
  </si>
  <si>
    <t>RSC ADVANCES</t>
  </si>
  <si>
    <t>2046-2069</t>
  </si>
  <si>
    <t>CHEMISTRY, MULTIDISCIPLINARY - SCIE</t>
  </si>
  <si>
    <t>59/166</t>
  </si>
  <si>
    <t>15 DE 30</t>
  </si>
  <si>
    <t>SCIENCE</t>
  </si>
  <si>
    <t>0036-8075</t>
  </si>
  <si>
    <t>2 DE 64</t>
  </si>
  <si>
    <t>22/229</t>
  </si>
  <si>
    <t>Scientific Reports</t>
  </si>
  <si>
    <t>10 DE 64</t>
  </si>
  <si>
    <t>SCHIZOPHRENIA RESEARCH</t>
  </si>
  <si>
    <t>0920-9964</t>
  </si>
  <si>
    <t>34/142</t>
  </si>
  <si>
    <t>SEMINARS IN ARTHRITIS AND RHEUMATISM</t>
  </si>
  <si>
    <t>0049-0172</t>
  </si>
  <si>
    <t>16/76</t>
  </si>
  <si>
    <t>SEMINARS IN ONCOLOGY</t>
  </si>
  <si>
    <t>0093-7754</t>
  </si>
  <si>
    <t>30/217</t>
  </si>
  <si>
    <t>25/194</t>
  </si>
  <si>
    <t>58/194</t>
  </si>
  <si>
    <t>SLEEP MEDICINE REVIEWS</t>
  </si>
  <si>
    <t>1087-0792</t>
  </si>
  <si>
    <t>16/258</t>
  </si>
  <si>
    <t>SPANISH JOURNAL OF PSYCHOLOGY</t>
  </si>
  <si>
    <t>1138-7416</t>
  </si>
  <si>
    <t>PSYCHOLOGY - SCIE</t>
  </si>
  <si>
    <t>70/77</t>
  </si>
  <si>
    <t>SPINE</t>
  </si>
  <si>
    <t>0362-2436</t>
  </si>
  <si>
    <t>20/76</t>
  </si>
  <si>
    <t>Spine deformity</t>
  </si>
  <si>
    <t>2212-1358</t>
  </si>
  <si>
    <t>30/160</t>
  </si>
  <si>
    <t>STEM CELLS</t>
  </si>
  <si>
    <t>1066-5099</t>
  </si>
  <si>
    <t>CELL &amp; TISSUE ENGINEERING - SCIE;</t>
  </si>
  <si>
    <t>4 DE 21</t>
  </si>
  <si>
    <t>CELL &amp; TISSUE ENGINEERING - SCIE</t>
  </si>
  <si>
    <t>8 DE 21</t>
  </si>
  <si>
    <t>STEM CELLS TRANSLATIONAL MEDICINE</t>
  </si>
  <si>
    <t>2157-6564</t>
  </si>
  <si>
    <t>5 DE 21</t>
  </si>
  <si>
    <t>16/194</t>
  </si>
  <si>
    <t>SUPPORTIVE CARE IN CANCER</t>
  </si>
  <si>
    <t>0941-4355</t>
  </si>
  <si>
    <t>12 DE 65</t>
  </si>
  <si>
    <t>73/80</t>
  </si>
  <si>
    <t>TARGETED ONCOLOGY</t>
  </si>
  <si>
    <t>1776-2596</t>
  </si>
  <si>
    <t>87/217</t>
  </si>
  <si>
    <t>TECHNIQUES IN COLOPROCTOLOGY</t>
  </si>
  <si>
    <t>1123-6337</t>
  </si>
  <si>
    <t>65/196</t>
  </si>
  <si>
    <t>8/128</t>
  </si>
  <si>
    <t>MEDICAL LABORATORY TECHNOLOGY - SCIE;</t>
  </si>
  <si>
    <t>THERAPEUTIC HYPOTHERMIA AND TEMPERATURE MANAGEMENT</t>
  </si>
  <si>
    <t>2153-7658</t>
  </si>
  <si>
    <t>CRITICAL CARE MEDICIN</t>
  </si>
  <si>
    <t>27/33</t>
  </si>
  <si>
    <t>38/90</t>
  </si>
  <si>
    <t>THORACIC AND CARDIOVASCULAR SURGEON</t>
  </si>
  <si>
    <t>0171-6425</t>
  </si>
  <si>
    <t>117/196</t>
  </si>
  <si>
    <t>THORAX</t>
  </si>
  <si>
    <t>0040-6376</t>
  </si>
  <si>
    <t>4 de 59</t>
  </si>
  <si>
    <t>6 DE 63</t>
  </si>
  <si>
    <t>34/70</t>
  </si>
  <si>
    <t>TOBACCO CONTROL</t>
  </si>
  <si>
    <t>0964-4563</t>
  </si>
  <si>
    <t xml:space="preserve">Torture </t>
  </si>
  <si>
    <t>1997-3322</t>
  </si>
  <si>
    <t>52/256</t>
  </si>
  <si>
    <t>30/92</t>
  </si>
  <si>
    <t>66/70</t>
  </si>
  <si>
    <t>TRANSLATIONAL RESEARCH</t>
  </si>
  <si>
    <t>1931-5244</t>
  </si>
  <si>
    <t>TRANSLATIONAL STROKE RESEARCH</t>
  </si>
  <si>
    <t>1868-4483</t>
  </si>
  <si>
    <t>28/193</t>
  </si>
  <si>
    <t>TRANSPLANT IMMUNOLOGY</t>
  </si>
  <si>
    <t>0966-3274</t>
  </si>
  <si>
    <t>17 de 25</t>
  </si>
  <si>
    <t>41/197</t>
  </si>
  <si>
    <t>TRANSPLANTATION REVIEWS</t>
  </si>
  <si>
    <t>0955-470X</t>
  </si>
  <si>
    <t>73/150</t>
  </si>
  <si>
    <t>BIOTECHNOLOGY &amp; APPLIED MICROBIOLOGY - SCIE</t>
  </si>
  <si>
    <t>5 DE 160</t>
  </si>
  <si>
    <t>TRENDS IN GENETICS</t>
  </si>
  <si>
    <t>0168-9525</t>
  </si>
  <si>
    <t>6/166</t>
  </si>
  <si>
    <t>81/217</t>
  </si>
  <si>
    <t>Ultrasound in obstetrics &amp; gynecology : the official journal of the International Society of Ultrasound in Obstetrics and Gynecology</t>
  </si>
  <si>
    <t>1469-0705</t>
  </si>
  <si>
    <t>7 DE 80</t>
  </si>
  <si>
    <t>Ultrasound international open</t>
  </si>
  <si>
    <t>2509-596X</t>
  </si>
  <si>
    <t>13/76</t>
  </si>
  <si>
    <t>UROLOGY</t>
  </si>
  <si>
    <t>0090-4295</t>
  </si>
  <si>
    <t>30/76</t>
  </si>
  <si>
    <t>68/151</t>
  </si>
  <si>
    <t>20/79</t>
  </si>
  <si>
    <t>VIRUS RESEARCH</t>
  </si>
  <si>
    <t>0168-1702</t>
  </si>
  <si>
    <t>VIROLOGY</t>
  </si>
  <si>
    <t>18/33</t>
  </si>
  <si>
    <t>VIRUSES-BASEL</t>
  </si>
  <si>
    <t>1999-4915</t>
  </si>
  <si>
    <t>11 DE 33</t>
  </si>
  <si>
    <t>29/79</t>
  </si>
  <si>
    <t>WORLD JOURNAL OF GASTROINTESTINAL ENDOSCOPY</t>
  </si>
  <si>
    <t>1948-5190</t>
  </si>
  <si>
    <t>World journal of orthopedics</t>
  </si>
  <si>
    <t>2218-5836</t>
  </si>
  <si>
    <t>84/121</t>
  </si>
  <si>
    <t>WORLD JOURNAL OF SURGERY</t>
  </si>
  <si>
    <t>0364-2313</t>
  </si>
  <si>
    <t>58/196</t>
  </si>
  <si>
    <t>25/77</t>
  </si>
  <si>
    <t>67/194</t>
  </si>
  <si>
    <t>7/194</t>
  </si>
  <si>
    <t>142/194</t>
  </si>
  <si>
    <t>121/259</t>
  </si>
  <si>
    <t>DEMOGRAPHY - SSCI</t>
  </si>
  <si>
    <t>20/26</t>
  </si>
  <si>
    <t>11/125</t>
  </si>
  <si>
    <t>32/84</t>
  </si>
  <si>
    <t>58/257</t>
  </si>
  <si>
    <t>PUBLIC, ENVIRONMENTAL &amp; OCCUPATIONAL HEALTH - SSCI</t>
  </si>
  <si>
    <t>135/157</t>
  </si>
  <si>
    <t>53/70</t>
  </si>
  <si>
    <t>64/126</t>
  </si>
  <si>
    <t>81/128</t>
  </si>
  <si>
    <t>64/176</t>
  </si>
  <si>
    <t>18/290</t>
  </si>
  <si>
    <t>INTEGRATIVE &amp; COMPLEMENTARY MEDICINE - SCIE;</t>
  </si>
  <si>
    <t>17 DE 30</t>
  </si>
  <si>
    <t>BIOCHEMICAL RESEARCH METHODS - SCIE;</t>
  </si>
  <si>
    <t>48/78</t>
  </si>
  <si>
    <t>8/151</t>
  </si>
  <si>
    <t>46/257</t>
  </si>
  <si>
    <t>77/121</t>
  </si>
  <si>
    <t>PARASITOLOGY - SCIE;</t>
  </si>
  <si>
    <t>2 DE 36</t>
  </si>
  <si>
    <t>39/176</t>
  </si>
  <si>
    <t>0002-9637</t>
  </si>
  <si>
    <t>Journal of pathology</t>
  </si>
  <si>
    <t>Journal of hospital infection</t>
  </si>
  <si>
    <t>87/138</t>
  </si>
  <si>
    <t>61/290</t>
  </si>
  <si>
    <t>129/197</t>
  </si>
  <si>
    <t>15/84</t>
  </si>
  <si>
    <t>8 DE 20</t>
  </si>
  <si>
    <t>3 DE 33</t>
  </si>
  <si>
    <t>3 DE 21</t>
  </si>
  <si>
    <t>16/48</t>
  </si>
  <si>
    <t>27/167</t>
  </si>
  <si>
    <t>8 DE 77</t>
  </si>
  <si>
    <t>64/77</t>
  </si>
  <si>
    <t>53/151</t>
  </si>
  <si>
    <t>51/138</t>
  </si>
  <si>
    <t>14/77</t>
  </si>
  <si>
    <t>10 DE 90</t>
  </si>
  <si>
    <t>65/77</t>
  </si>
  <si>
    <t>117/121</t>
  </si>
  <si>
    <t>24/290</t>
  </si>
  <si>
    <t>114/128</t>
  </si>
  <si>
    <t>129/217</t>
  </si>
  <si>
    <t>38/217</t>
  </si>
  <si>
    <t>AUDIOLOGY &amp; SPEECH-LANGUAGE PATHOLOGY - SCIE;</t>
  </si>
  <si>
    <t>2 DE 25</t>
  </si>
  <si>
    <t>26/160</t>
  </si>
  <si>
    <t>14/138</t>
  </si>
  <si>
    <t>3/217</t>
  </si>
  <si>
    <t>11/217</t>
  </si>
  <si>
    <t>136/217</t>
  </si>
  <si>
    <t>12/128</t>
  </si>
  <si>
    <t>51/217</t>
  </si>
  <si>
    <t>1 DE 90</t>
  </si>
  <si>
    <t>13 DE 42</t>
  </si>
  <si>
    <t>PSYCHOLOGY - SCIE;</t>
  </si>
  <si>
    <t>18/77</t>
  </si>
  <si>
    <t>6 DE 90</t>
  </si>
  <si>
    <t>65/142</t>
  </si>
  <si>
    <t>Journal of arthroplasty</t>
  </si>
  <si>
    <t>archives of bone and joint surgery</t>
  </si>
  <si>
    <t>Consensus on castration-resistant prostate cancer management in Spain.</t>
  </si>
  <si>
    <t>Clinical and experimental allergy</t>
  </si>
  <si>
    <t>Nefrologia</t>
  </si>
  <si>
    <t xml:space="preserve">Nefrologia </t>
  </si>
  <si>
    <t>Journal of neuro-ophthalmology</t>
  </si>
  <si>
    <t>Pain practice</t>
  </si>
  <si>
    <t>article</t>
  </si>
  <si>
    <t>1º CUARTIL</t>
  </si>
  <si>
    <t>1º DECIL</t>
  </si>
  <si>
    <t>Nº Documentos</t>
  </si>
  <si>
    <t>Tipo de documento</t>
  </si>
  <si>
    <t>1º Cuartil</t>
  </si>
  <si>
    <t>1º Decil</t>
  </si>
  <si>
    <t>10.1016/j.thromres.2017.03.016</t>
  </si>
  <si>
    <t>MEDLINE:28324767</t>
  </si>
  <si>
    <t>Artículos</t>
  </si>
  <si>
    <t>Cartas</t>
  </si>
  <si>
    <t>Correciones</t>
  </si>
  <si>
    <t>Editoriales</t>
  </si>
  <si>
    <t>Revisiones</t>
  </si>
  <si>
    <t>FI Originales</t>
  </si>
  <si>
    <t>FI Total</t>
  </si>
  <si>
    <t>10.1080/01443615.2016.1244809</t>
  </si>
  <si>
    <t>10.1080/14767058.2017.1330407</t>
  </si>
  <si>
    <t>10.1016/j.medcli.2016.12.028</t>
  </si>
  <si>
    <t>Successful treatment of a severe early onset case of pemphigoid gestationis with intravenous immunoglobulin in a twin pregnancy conceived with in vitro fertilisation in a primigravida.</t>
  </si>
  <si>
    <t>De la Calle, M; Vidaurrazaga, C; Martinez, N; Gonzalez-Beato, M; Antolin, E; Bartha, J L</t>
  </si>
  <si>
    <t>2017 Feb (Epub 2016 Dec 06)</t>
  </si>
  <si>
    <t>a Department of Obstetrics and Gynaecology. Maternal-Fetal Medicine Unit , Universitary La Paz Hospital , Madrid , Spain.</t>
  </si>
  <si>
    <t>06 Dec 2016</t>
  </si>
  <si>
    <t>25 Jan 2017</t>
  </si>
</sst>
</file>

<file path=xl/styles.xml><?xml version="1.0" encoding="utf-8"?>
<styleSheet xmlns="http://schemas.openxmlformats.org/spreadsheetml/2006/main">
  <fonts count="24">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u/>
      <sz val="11"/>
      <color theme="10"/>
      <name val="Calibri"/>
      <family val="2"/>
      <scheme val="minor"/>
    </font>
    <font>
      <b/>
      <sz val="10"/>
      <name val="Gill Sans MT"/>
      <family val="2"/>
    </font>
    <font>
      <sz val="10"/>
      <name val="Gill Sans MT"/>
      <family val="2"/>
    </font>
    <font>
      <sz val="8"/>
      <color rgb="FF575757"/>
      <name val="Arial"/>
      <family val="2"/>
    </font>
    <font>
      <sz val="9"/>
      <color rgb="FF575757"/>
      <name val="Arial"/>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applyNumberFormat="0" applyFill="0" applyBorder="0" applyAlignment="0" applyProtection="0"/>
  </cellStyleXfs>
  <cellXfs count="38">
    <xf numFmtId="0" fontId="0" fillId="0" borderId="0" xfId="0"/>
    <xf numFmtId="0" fontId="18" fillId="33" borderId="10" xfId="0" applyFont="1" applyFill="1" applyBorder="1" applyAlignment="1">
      <alignment horizontal="center" wrapText="1"/>
    </xf>
    <xf numFmtId="0" fontId="18" fillId="33" borderId="0" xfId="0" applyFont="1" applyFill="1" applyBorder="1" applyAlignment="1">
      <alignment horizontal="center" wrapText="1"/>
    </xf>
    <xf numFmtId="0" fontId="0" fillId="34" borderId="0" xfId="0" applyFill="1"/>
    <xf numFmtId="15" fontId="0" fillId="34" borderId="0" xfId="0" applyNumberFormat="1" applyFill="1"/>
    <xf numFmtId="0" fontId="18" fillId="0" borderId="10" xfId="0" applyFont="1" applyFill="1" applyBorder="1" applyAlignment="1">
      <alignment horizontal="center" wrapText="1"/>
    </xf>
    <xf numFmtId="0" fontId="18" fillId="0" borderId="0" xfId="0" applyFont="1" applyFill="1" applyBorder="1" applyAlignment="1">
      <alignment horizontal="center" wrapText="1"/>
    </xf>
    <xf numFmtId="0" fontId="0" fillId="0" borderId="0" xfId="0" applyFill="1"/>
    <xf numFmtId="17" fontId="0" fillId="0" borderId="0" xfId="0" applyNumberFormat="1" applyFill="1"/>
    <xf numFmtId="0" fontId="0" fillId="0" borderId="10" xfId="0" applyFill="1" applyBorder="1"/>
    <xf numFmtId="15" fontId="0" fillId="0" borderId="0" xfId="0" applyNumberFormat="1" applyFill="1"/>
    <xf numFmtId="16" fontId="0" fillId="0" borderId="0" xfId="0" applyNumberFormat="1" applyFill="1"/>
    <xf numFmtId="0" fontId="0" fillId="0" borderId="0" xfId="0" applyFill="1" applyBorder="1"/>
    <xf numFmtId="0" fontId="19" fillId="0" borderId="0" xfId="42"/>
    <xf numFmtId="0" fontId="0" fillId="35" borderId="0" xfId="0" applyFill="1"/>
    <xf numFmtId="15" fontId="0" fillId="35" borderId="0" xfId="0" applyNumberFormat="1" applyFill="1"/>
    <xf numFmtId="0" fontId="0" fillId="0" borderId="0" xfId="0" applyFill="1" applyBorder="1" applyAlignment="1">
      <alignment horizontal="center"/>
    </xf>
    <xf numFmtId="0" fontId="0" fillId="33" borderId="10" xfId="0" applyFill="1" applyBorder="1"/>
    <xf numFmtId="0" fontId="0" fillId="33" borderId="10" xfId="0" applyFill="1" applyBorder="1" applyAlignment="1">
      <alignment horizontal="center"/>
    </xf>
    <xf numFmtId="0" fontId="20" fillId="36" borderId="10" xfId="0" applyFont="1" applyFill="1" applyBorder="1" applyAlignment="1">
      <alignment horizontal="center"/>
    </xf>
    <xf numFmtId="0" fontId="0" fillId="33" borderId="0" xfId="0" applyFill="1" applyBorder="1"/>
    <xf numFmtId="0" fontId="21" fillId="37" borderId="10" xfId="0" applyFont="1" applyFill="1" applyBorder="1" applyAlignment="1">
      <alignment horizontal="center"/>
    </xf>
    <xf numFmtId="0" fontId="21" fillId="33" borderId="0" xfId="0" applyFont="1" applyFill="1" applyBorder="1" applyAlignment="1">
      <alignment horizontal="center"/>
    </xf>
    <xf numFmtId="0" fontId="0" fillId="33" borderId="0" xfId="0" applyFill="1" applyBorder="1" applyAlignment="1">
      <alignment horizontal="center"/>
    </xf>
    <xf numFmtId="17" fontId="0" fillId="33" borderId="0" xfId="0" applyNumberFormat="1" applyFill="1" applyBorder="1" applyAlignment="1">
      <alignment horizontal="center"/>
    </xf>
    <xf numFmtId="15" fontId="0" fillId="33" borderId="0" xfId="0" applyNumberFormat="1" applyFill="1" applyBorder="1"/>
    <xf numFmtId="0" fontId="21" fillId="38" borderId="10" xfId="0" applyFont="1" applyFill="1" applyBorder="1" applyAlignment="1">
      <alignment horizontal="center"/>
    </xf>
    <xf numFmtId="16" fontId="0" fillId="33" borderId="10" xfId="0" applyNumberFormat="1" applyFill="1" applyBorder="1" applyAlignment="1">
      <alignment horizontal="center"/>
    </xf>
    <xf numFmtId="17" fontId="0" fillId="33" borderId="10" xfId="0" applyNumberFormat="1" applyFill="1" applyBorder="1" applyAlignment="1">
      <alignment horizontal="center"/>
    </xf>
    <xf numFmtId="0" fontId="0" fillId="0" borderId="10" xfId="0" applyFill="1" applyBorder="1" applyAlignment="1">
      <alignment horizontal="center"/>
    </xf>
    <xf numFmtId="17" fontId="0" fillId="0" borderId="10" xfId="0" applyNumberFormat="1" applyFill="1" applyBorder="1" applyAlignment="1">
      <alignment horizontal="center"/>
    </xf>
    <xf numFmtId="0" fontId="0" fillId="33" borderId="0" xfId="0" applyFill="1" applyBorder="1" applyAlignment="1">
      <alignment wrapText="1"/>
    </xf>
    <xf numFmtId="0" fontId="22" fillId="0" borderId="0" xfId="0" applyFont="1"/>
    <xf numFmtId="0" fontId="22" fillId="0" borderId="0" xfId="0" applyFont="1" applyAlignment="1">
      <alignment horizontal="left" vertical="center"/>
    </xf>
    <xf numFmtId="0" fontId="23" fillId="0" borderId="0" xfId="0" applyFont="1"/>
    <xf numFmtId="0" fontId="23" fillId="0" borderId="0" xfId="0" applyFont="1" applyAlignment="1">
      <alignment horizontal="left" vertical="center"/>
    </xf>
    <xf numFmtId="0" fontId="0" fillId="33" borderId="10" xfId="0" applyFill="1" applyBorder="1" applyAlignment="1">
      <alignment wrapText="1"/>
    </xf>
    <xf numFmtId="0" fontId="0" fillId="33" borderId="10" xfId="0" applyFill="1" applyBorder="1" applyAlignment="1">
      <alignmen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2" builtinId="8"/>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9966"/>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5.xml.rels><?xml version="1.0" encoding="UTF-8" standalone="yes"?>
<Relationships xmlns="http://schemas.openxmlformats.org/package/2006/relationships"><Relationship Id="rId1" Type="http://schemas.openxmlformats.org/officeDocument/2006/relationships/hyperlink" Target="https://jcr.incites.thomsonreuters.com/JCRJournalProfileAction.action?pg=JRNLPROF&amp;journalImpactFactor=4.84&amp;year=2016&amp;journalTitle=JOURNAL%20OF%20BONE%20AND%20JOINT%20SURGERY-AMERICAN%20VOLUME&amp;edition=SCIE&amp;journal=J%20BONE%20JOINT%20SURG%20A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AZ1115"/>
  <sheetViews>
    <sheetView topLeftCell="B1106" workbookViewId="0">
      <selection activeCell="C1128" sqref="C1128"/>
    </sheetView>
  </sheetViews>
  <sheetFormatPr baseColWidth="10" defaultRowHeight="15"/>
  <cols>
    <col min="1" max="1" width="121.285156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75">
      <c r="A2" s="20" t="str">
        <f>CONCATENATE(B2,". ",C2,". ",D2,". ",P2,"; ",Q2,"(",R2,"):",S2,"-",T2,".",E2,". ","IF -",F2)</f>
        <v>Abadia, M; Montes, M; Ponce, MD; Romero, M; Hernandez, T; Novo, J; Froilan, C; Gonzalo, N; Borocia, A; Garcia, A; Fernandez, R; Poza, J; Grau, PC; Erdozain, JC; Moreno, V; Valencia, E; Garcia-Samaniego, J; Martin-Carbonero, L; Gonzalez-Garcia, JJ; Olveira, A. Management of hepatitis C-cirrhotic patients with basal large betablocked esophageal varices after sustained virological response. HEPATOLOGY. 2017; 66():247A-247A.Meeting Abstract. IF -13,246</v>
      </c>
      <c r="B2" s="36" t="s">
        <v>1408</v>
      </c>
      <c r="C2" s="36" t="s">
        <v>1409</v>
      </c>
      <c r="D2" s="17" t="s">
        <v>1410</v>
      </c>
      <c r="E2" s="18" t="s">
        <v>26</v>
      </c>
      <c r="F2" s="18">
        <f>VLOOKUP(N2,Revistas!$B$2:$H$63996,2,FALSE)</f>
        <v>13.246</v>
      </c>
      <c r="G2" s="18" t="str">
        <f>VLOOKUP(N2,Revistas!$B$2:$H$63996,3,FALSE)</f>
        <v>Q1</v>
      </c>
      <c r="H2" s="18" t="str">
        <f>VLOOKUP(N2,Revistas!$B$2:$H$63996,4,FALSE)</f>
        <v>GASTROENTEROLOGY &amp;HEPATOLOGY</v>
      </c>
      <c r="I2" s="18" t="str">
        <f>VLOOKUP(N2,Revistas!$B$2:$H$63996,5,FALSE)</f>
        <v>4DE 79</v>
      </c>
      <c r="J2" s="18" t="str">
        <f>VLOOKUP(N2,Revistas!$B$2:$H$63996,6,FALSE)</f>
        <v>SI</v>
      </c>
      <c r="K2" s="18" t="s">
        <v>1411</v>
      </c>
      <c r="L2" s="18"/>
      <c r="M2" s="18">
        <v>0</v>
      </c>
      <c r="N2" s="18" t="s">
        <v>1412</v>
      </c>
      <c r="O2" s="18" t="s">
        <v>129</v>
      </c>
      <c r="P2" s="18">
        <v>2017</v>
      </c>
      <c r="Q2" s="18">
        <v>66</v>
      </c>
      <c r="R2" s="18"/>
      <c r="S2" s="18" t="s">
        <v>1413</v>
      </c>
      <c r="T2" s="18" t="s">
        <v>1413</v>
      </c>
    </row>
    <row r="3" spans="1:21" ht="45">
      <c r="B3" s="36" t="s">
        <v>3498</v>
      </c>
      <c r="C3" s="36" t="s">
        <v>3499</v>
      </c>
      <c r="D3" s="17" t="s">
        <v>3500</v>
      </c>
      <c r="E3" s="18" t="s">
        <v>10</v>
      </c>
      <c r="F3" s="18">
        <f>VLOOKUP(N3,Revistas!$B$2:$H$63996,2,FALSE)</f>
        <v>2.8690000000000002</v>
      </c>
      <c r="G3" s="18" t="str">
        <f>VLOOKUP(N3,Revistas!$B$2:$H$63996,3,FALSE)</f>
        <v>Q3</v>
      </c>
      <c r="H3" s="18" t="str">
        <f>VLOOKUP(N3,Revistas!$B$2:$H$63996,4,FALSE)</f>
        <v>ALLERGY - SCIE;</v>
      </c>
      <c r="I3" s="18" t="str">
        <f>VLOOKUP(N3,Revistas!$B$2:$H$63996,5,FALSE)</f>
        <v>16 DE 26</v>
      </c>
      <c r="J3" s="18" t="str">
        <f>VLOOKUP(N3,Revistas!$B$2:$H$63996,6,FALSE)</f>
        <v>NO</v>
      </c>
      <c r="K3" s="18" t="s">
        <v>3501</v>
      </c>
      <c r="L3" s="18" t="s">
        <v>3502</v>
      </c>
      <c r="M3" s="18">
        <v>0</v>
      </c>
      <c r="N3" s="18" t="s">
        <v>3503</v>
      </c>
      <c r="O3" s="28">
        <v>38534</v>
      </c>
      <c r="P3" s="18">
        <v>2017</v>
      </c>
      <c r="Q3" s="18">
        <v>13</v>
      </c>
      <c r="R3" s="18"/>
      <c r="S3" s="18"/>
      <c r="T3" s="18">
        <v>31</v>
      </c>
      <c r="U3" s="23">
        <v>28690642</v>
      </c>
    </row>
    <row r="4" spans="1:21" ht="60">
      <c r="B4" s="36" t="s">
        <v>2044</v>
      </c>
      <c r="C4" s="36" t="s">
        <v>2045</v>
      </c>
      <c r="D4" s="17" t="s">
        <v>2046</v>
      </c>
      <c r="E4" s="18" t="s">
        <v>10</v>
      </c>
      <c r="F4" s="18">
        <f>VLOOKUP(N4,Revistas!$B$2:$H$63996,2,FALSE)</f>
        <v>11.991</v>
      </c>
      <c r="G4" s="18" t="str">
        <f>VLOOKUP(N4,Revistas!$B$2:$H$63996,3,FALSE)</f>
        <v>Q1</v>
      </c>
      <c r="H4" s="18" t="str">
        <f>VLOOKUP(N4,Revistas!$B$2:$H$63996,4,FALSE)</f>
        <v>IMMUNOLOGY - SCIE;</v>
      </c>
      <c r="I4" s="18" t="str">
        <f>VLOOKUP(N4,Revistas!$B$2:$H$63996,5,FALSE)</f>
        <v>7/151</v>
      </c>
      <c r="J4" s="18" t="str">
        <f>VLOOKUP(N4,Revistas!$B$2:$H$63996,6,FALSE)</f>
        <v>SI</v>
      </c>
      <c r="K4" s="18" t="s">
        <v>2047</v>
      </c>
      <c r="L4" s="18" t="s">
        <v>2048</v>
      </c>
      <c r="M4" s="18">
        <v>7</v>
      </c>
      <c r="N4" s="18" t="s">
        <v>2049</v>
      </c>
      <c r="O4" s="18" t="s">
        <v>250</v>
      </c>
      <c r="P4" s="18">
        <v>2017</v>
      </c>
      <c r="Q4" s="18">
        <v>214</v>
      </c>
      <c r="R4" s="18">
        <v>5</v>
      </c>
      <c r="S4" s="18">
        <v>1281</v>
      </c>
      <c r="T4" s="18">
        <v>1296</v>
      </c>
      <c r="U4" s="23">
        <v>28432199</v>
      </c>
    </row>
    <row r="5" spans="1:21" ht="120">
      <c r="B5" s="36" t="s">
        <v>1579</v>
      </c>
      <c r="C5" s="36" t="s">
        <v>1580</v>
      </c>
      <c r="D5" s="17" t="s">
        <v>1581</v>
      </c>
      <c r="E5" s="18" t="s">
        <v>10</v>
      </c>
      <c r="F5" s="18">
        <f>VLOOKUP(N5,Revistas!$B$2:$H$63996,2,FALSE)</f>
        <v>4.1219999999999999</v>
      </c>
      <c r="G5" s="18" t="str">
        <f>VLOOKUP(N5,Revistas!$B$2:$H$63996,3,FALSE)</f>
        <v>Q1</v>
      </c>
      <c r="H5" s="18" t="str">
        <f>VLOOKUP(N5,Revistas!$B$2:$H$63996,4,FALSE)</f>
        <v>GASTROENTEROLOGY &amp; HEPATOLOGY - SCIE;</v>
      </c>
      <c r="I5" s="18" t="str">
        <f>VLOOKUP(N5,Revistas!$B$2:$H$63996,5,FALSE)</f>
        <v>16/79</v>
      </c>
      <c r="J5" s="18" t="str">
        <f>VLOOKUP(N5,Revistas!$B$2:$H$63996,6,FALSE)</f>
        <v>NO</v>
      </c>
      <c r="K5" s="18" t="s">
        <v>1582</v>
      </c>
      <c r="L5" s="18" t="s">
        <v>1583</v>
      </c>
      <c r="M5" s="18">
        <v>0</v>
      </c>
      <c r="N5" s="18" t="s">
        <v>1584</v>
      </c>
      <c r="O5" s="18" t="s">
        <v>154</v>
      </c>
      <c r="P5" s="18">
        <v>2017</v>
      </c>
      <c r="Q5" s="18">
        <v>24</v>
      </c>
      <c r="R5" s="18">
        <v>9</v>
      </c>
      <c r="S5" s="18">
        <v>725</v>
      </c>
      <c r="T5" s="18">
        <v>732</v>
      </c>
      <c r="U5" s="23">
        <v>28248445</v>
      </c>
    </row>
    <row r="6" spans="1:21" ht="30">
      <c r="B6" s="36" t="s">
        <v>2495</v>
      </c>
      <c r="C6" s="36" t="s">
        <v>2494</v>
      </c>
      <c r="D6" s="17" t="s">
        <v>1645</v>
      </c>
      <c r="E6" s="18" t="s">
        <v>7253</v>
      </c>
      <c r="F6" s="18">
        <f>VLOOKUP(N6,Revistas!$B$2:$H$63996,2,FALSE)</f>
        <v>1.714</v>
      </c>
      <c r="G6" s="18" t="str">
        <f>VLOOKUP(N6,Revistas!$B$2:$H$63996,3,FALSE)</f>
        <v>Q3</v>
      </c>
      <c r="H6" s="18" t="str">
        <f>VLOOKUP(N6,Revistas!$B$2:$H$63996,4,FALSE)</f>
        <v>MICROBIOLOGY</v>
      </c>
      <c r="I6" s="18" t="str">
        <f>VLOOKUP(N6,Revistas!$B$2:$H$63996,5,FALSE)</f>
        <v>88/124</v>
      </c>
      <c r="J6" s="18" t="str">
        <f>VLOOKUP(N6,Revistas!$B$2:$H$63996,6,FALSE)</f>
        <v>NO</v>
      </c>
      <c r="K6" s="18" t="s">
        <v>2497</v>
      </c>
      <c r="L6" s="18"/>
      <c r="M6" s="18" t="s">
        <v>586</v>
      </c>
      <c r="N6" s="18" t="s">
        <v>1463</v>
      </c>
      <c r="O6" s="18" t="s">
        <v>2496</v>
      </c>
      <c r="P6" s="18">
        <v>2017</v>
      </c>
      <c r="Q6" s="18"/>
      <c r="R6" s="18"/>
      <c r="S6" s="18"/>
      <c r="T6" s="18"/>
      <c r="U6" s="23">
        <v>29224998</v>
      </c>
    </row>
    <row r="7" spans="1:21" ht="45">
      <c r="B7" s="36" t="s">
        <v>2504</v>
      </c>
      <c r="C7" s="36" t="s">
        <v>2503</v>
      </c>
      <c r="D7" s="17" t="s">
        <v>2517</v>
      </c>
      <c r="E7" s="18" t="s">
        <v>7253</v>
      </c>
      <c r="F7" s="18">
        <f>VLOOKUP(N7,Revistas!$B$2:$H$63996,2,FALSE)</f>
        <v>2.4860000000000002</v>
      </c>
      <c r="G7" s="18" t="str">
        <f>VLOOKUP(N7,Revistas!$B$2:$H$63996,3,FALSE)</f>
        <v>Q1</v>
      </c>
      <c r="H7" s="18" t="str">
        <f>VLOOKUP(N7,Revistas!$B$2:$H$63996,4,FALSE)</f>
        <v>PEDIATRICS - SCIE;</v>
      </c>
      <c r="I7" s="18" t="str">
        <f>VLOOKUP(N7,Revistas!$B$2:$H$63996,5,FALSE)</f>
        <v>27/121</v>
      </c>
      <c r="J7" s="18" t="str">
        <f>VLOOKUP(N7,Revistas!$B$2:$H$63996,6,FALSE)</f>
        <v>NO</v>
      </c>
      <c r="K7" s="18" t="s">
        <v>2506</v>
      </c>
      <c r="L7" s="18"/>
      <c r="M7" s="18" t="s">
        <v>586</v>
      </c>
      <c r="N7" s="18" t="s">
        <v>2410</v>
      </c>
      <c r="O7" s="18" t="s">
        <v>2505</v>
      </c>
      <c r="P7" s="18">
        <v>2017</v>
      </c>
      <c r="Q7" s="18"/>
      <c r="R7" s="18"/>
      <c r="S7" s="18"/>
      <c r="T7" s="18"/>
      <c r="U7" s="23">
        <v>28787387</v>
      </c>
    </row>
    <row r="8" spans="1:21" ht="45">
      <c r="B8" s="36" t="s">
        <v>3267</v>
      </c>
      <c r="C8" s="36" t="s">
        <v>3268</v>
      </c>
      <c r="D8" s="17" t="s">
        <v>1619</v>
      </c>
      <c r="E8" s="18" t="s">
        <v>10</v>
      </c>
      <c r="F8" s="18">
        <f>VLOOKUP(N8,Revistas!$B$2:$H$63996,2,FALSE)</f>
        <v>2.4009999999999998</v>
      </c>
      <c r="G8" s="18" t="str">
        <f>VLOOKUP(N8,Revistas!$B$2:$H$63996,3,FALSE)</f>
        <v>Q3</v>
      </c>
      <c r="H8" s="18" t="str">
        <f>VLOOKUP(N8,Revistas!$B$2:$H$63996,4,FALSE)</f>
        <v>INFECTIOUS DISEASES - SCIE;</v>
      </c>
      <c r="I8" s="18" t="str">
        <f>VLOOKUP(N8,Revistas!$B$2:$H$63996,5,FALSE)</f>
        <v>65/125</v>
      </c>
      <c r="J8" s="18" t="str">
        <f>VLOOKUP(N8,Revistas!$B$2:$H$63996,6,FALSE)</f>
        <v>NO</v>
      </c>
      <c r="K8" s="18" t="s">
        <v>3269</v>
      </c>
      <c r="L8" s="18" t="s">
        <v>3270</v>
      </c>
      <c r="M8" s="18">
        <v>3</v>
      </c>
      <c r="N8" s="18" t="s">
        <v>1622</v>
      </c>
      <c r="O8" s="18" t="s">
        <v>62</v>
      </c>
      <c r="P8" s="18">
        <v>2017</v>
      </c>
      <c r="Q8" s="18">
        <v>87</v>
      </c>
      <c r="R8" s="18">
        <v>2</v>
      </c>
      <c r="S8" s="18">
        <v>150</v>
      </c>
      <c r="T8" s="18">
        <v>153</v>
      </c>
    </row>
    <row r="9" spans="1:21" ht="60">
      <c r="B9" s="36" t="s">
        <v>4401</v>
      </c>
      <c r="C9" s="36" t="s">
        <v>4402</v>
      </c>
      <c r="D9" s="17" t="s">
        <v>3847</v>
      </c>
      <c r="E9" s="18" t="s">
        <v>10</v>
      </c>
      <c r="F9" s="18">
        <f>VLOOKUP(N9,Revistas!$B$2:$H$63996,2,FALSE)</f>
        <v>11.855</v>
      </c>
      <c r="G9" s="18" t="str">
        <f>VLOOKUP(N9,Revistas!$B$2:$H$63996,3,FALSE)</f>
        <v>Q1</v>
      </c>
      <c r="H9" s="18" t="str">
        <f>VLOOKUP(N9,Revistas!$B$2:$H$63996,4,FALSE)</f>
        <v>ONCOLOGY</v>
      </c>
      <c r="I9" s="18" t="str">
        <f>VLOOKUP(N9,Revistas!$B$2:$H$63996,5,FALSE)</f>
        <v>10/217</v>
      </c>
      <c r="J9" s="18" t="str">
        <f>VLOOKUP(N9,Revistas!$B$2:$H$63996,6,FALSE)</f>
        <v>SI</v>
      </c>
      <c r="K9" s="18" t="s">
        <v>4403</v>
      </c>
      <c r="L9" s="18" t="s">
        <v>4404</v>
      </c>
      <c r="M9" s="18">
        <v>1</v>
      </c>
      <c r="N9" s="18" t="s">
        <v>3849</v>
      </c>
      <c r="O9" s="18" t="s">
        <v>154</v>
      </c>
      <c r="P9" s="18">
        <v>2017</v>
      </c>
      <c r="Q9" s="18">
        <v>28</v>
      </c>
      <c r="R9" s="18">
        <v>9</v>
      </c>
      <c r="S9" s="18">
        <v>2142</v>
      </c>
      <c r="T9" s="18">
        <v>2148</v>
      </c>
      <c r="U9" s="23">
        <v>28911091</v>
      </c>
    </row>
    <row r="10" spans="1:21" ht="30">
      <c r="B10" s="36" t="s">
        <v>3309</v>
      </c>
      <c r="C10" s="36" t="s">
        <v>3310</v>
      </c>
      <c r="D10" s="17" t="s">
        <v>3311</v>
      </c>
      <c r="E10" s="18" t="s">
        <v>210</v>
      </c>
      <c r="F10" s="18">
        <f>VLOOKUP(N10,Revistas!$B$2:$H$63996,2,FALSE)</f>
        <v>3.7189999999999999</v>
      </c>
      <c r="G10" s="18" t="str">
        <f>VLOOKUP(N10,Revistas!$B$2:$H$63996,3,FALSE)</f>
        <v>Q2</v>
      </c>
      <c r="H10" s="18" t="str">
        <f>VLOOKUP(N10,Revistas!$B$2:$H$63996,4,FALSE)</f>
        <v>IMMUNOLOGY - SCIE;</v>
      </c>
      <c r="I10" s="18" t="str">
        <f>VLOOKUP(N10,Revistas!$B$2:$H$63996,5,FALSE)</f>
        <v>53/151</v>
      </c>
      <c r="J10" s="18" t="str">
        <f>VLOOKUP(N10,Revistas!$B$2:$H$63996,6,FALSE)</f>
        <v>NO</v>
      </c>
      <c r="K10" s="18" t="s">
        <v>3312</v>
      </c>
      <c r="L10" s="18" t="s">
        <v>3313</v>
      </c>
      <c r="M10" s="18">
        <v>0</v>
      </c>
      <c r="N10" s="18" t="s">
        <v>3314</v>
      </c>
      <c r="O10" s="18"/>
      <c r="P10" s="18">
        <v>2017</v>
      </c>
      <c r="Q10" s="18">
        <v>400</v>
      </c>
      <c r="R10" s="18"/>
      <c r="S10" s="18">
        <v>253</v>
      </c>
      <c r="T10" s="18">
        <v>275</v>
      </c>
    </row>
    <row r="11" spans="1:21" ht="45">
      <c r="B11" s="36" t="s">
        <v>3271</v>
      </c>
      <c r="C11" s="36" t="s">
        <v>3272</v>
      </c>
      <c r="D11" s="17" t="s">
        <v>1459</v>
      </c>
      <c r="E11" s="18" t="s">
        <v>10</v>
      </c>
      <c r="F11" s="18">
        <f>VLOOKUP(N11,Revistas!$B$2:$H$63996,2,FALSE)</f>
        <v>1.714</v>
      </c>
      <c r="G11" s="18" t="str">
        <f>VLOOKUP(N11,Revistas!$B$2:$H$63996,3,FALSE)</f>
        <v>Q3</v>
      </c>
      <c r="H11" s="18" t="str">
        <f>VLOOKUP(N11,Revistas!$B$2:$H$63996,4,FALSE)</f>
        <v>MICROBIOLOGY</v>
      </c>
      <c r="I11" s="18" t="str">
        <f>VLOOKUP(N11,Revistas!$B$2:$H$63996,5,FALSE)</f>
        <v>88/124</v>
      </c>
      <c r="J11" s="18" t="str">
        <f>VLOOKUP(N11,Revistas!$B$2:$H$63996,6,FALSE)</f>
        <v>NO</v>
      </c>
      <c r="K11" s="18" t="s">
        <v>3273</v>
      </c>
      <c r="L11" s="18" t="s">
        <v>3274</v>
      </c>
      <c r="M11" s="18">
        <v>2</v>
      </c>
      <c r="N11" s="18" t="s">
        <v>1462</v>
      </c>
      <c r="O11" s="18" t="s">
        <v>250</v>
      </c>
      <c r="P11" s="18">
        <v>2017</v>
      </c>
      <c r="Q11" s="18">
        <v>35</v>
      </c>
      <c r="R11" s="18">
        <v>5</v>
      </c>
      <c r="S11" s="18">
        <v>278</v>
      </c>
      <c r="T11" s="18">
        <v>282</v>
      </c>
    </row>
    <row r="12" spans="1:21">
      <c r="B12" s="36" t="s">
        <v>3261</v>
      </c>
      <c r="C12" s="36" t="s">
        <v>3262</v>
      </c>
      <c r="D12" s="17" t="s">
        <v>3263</v>
      </c>
      <c r="E12" s="18" t="s">
        <v>210</v>
      </c>
      <c r="F12" s="18">
        <f>VLOOKUP(N12,Revistas!$B$2:$H$63996,2,FALSE)</f>
        <v>4.242</v>
      </c>
      <c r="G12" s="18" t="str">
        <f>VLOOKUP(N12,Revistas!$B$2:$H$63996,3,FALSE)</f>
        <v>Q1</v>
      </c>
      <c r="H12" s="18" t="str">
        <f>VLOOKUP(N12,Revistas!$B$2:$H$63996,4,FALSE)</f>
        <v>INFECTIOUS DISEASES - SCIE</v>
      </c>
      <c r="I12" s="18" t="str">
        <f>VLOOKUP(N12,Revistas!$B$2:$H$63996,5,FALSE)</f>
        <v>15/84</v>
      </c>
      <c r="J12" s="18" t="str">
        <f>VLOOKUP(N12,Revistas!$B$2:$H$63996,6,FALSE)</f>
        <v>NO</v>
      </c>
      <c r="K12" s="18" t="s">
        <v>3264</v>
      </c>
      <c r="L12" s="18" t="s">
        <v>3265</v>
      </c>
      <c r="M12" s="18">
        <v>0</v>
      </c>
      <c r="N12" s="18" t="s">
        <v>3266</v>
      </c>
      <c r="O12" s="18" t="s">
        <v>129</v>
      </c>
      <c r="P12" s="18">
        <v>2017</v>
      </c>
      <c r="Q12" s="18">
        <v>30</v>
      </c>
      <c r="R12" s="18">
        <v>5</v>
      </c>
      <c r="S12" s="18">
        <v>489</v>
      </c>
      <c r="T12" s="18">
        <v>497</v>
      </c>
    </row>
    <row r="13" spans="1:21" ht="90">
      <c r="B13" s="36" t="s">
        <v>4052</v>
      </c>
      <c r="C13" s="36" t="s">
        <v>7247</v>
      </c>
      <c r="D13" s="17" t="s">
        <v>4035</v>
      </c>
      <c r="E13" s="18" t="s">
        <v>10</v>
      </c>
      <c r="F13" s="18">
        <f>VLOOKUP(N13,Revistas!$B$2:$H$63996,2,FALSE)</f>
        <v>0.32300000000000001</v>
      </c>
      <c r="G13" s="18" t="str">
        <f>VLOOKUP(N13,Revistas!$B$2:$H$63996,3,FALSE)</f>
        <v>Q4</v>
      </c>
      <c r="H13" s="18" t="str">
        <f>VLOOKUP(N13,Revistas!$B$2:$H$63996,4,FALSE)</f>
        <v>UROLOGY &amp; NEPHROLOGY - SCIE</v>
      </c>
      <c r="I13" s="18" t="str">
        <f>VLOOKUP(N13,Revistas!$B$2:$H$63996,5,FALSE)</f>
        <v>73/76</v>
      </c>
      <c r="J13" s="18" t="str">
        <f>VLOOKUP(N13,Revistas!$B$2:$H$63996,6,FALSE)</f>
        <v>NO</v>
      </c>
      <c r="K13" s="18" t="s">
        <v>4054</v>
      </c>
      <c r="L13" s="18"/>
      <c r="M13" s="18" t="s">
        <v>586</v>
      </c>
      <c r="N13" s="18" t="s">
        <v>3902</v>
      </c>
      <c r="O13" s="18" t="s">
        <v>2935</v>
      </c>
      <c r="P13" s="18">
        <v>2017</v>
      </c>
      <c r="Q13" s="18">
        <v>70</v>
      </c>
      <c r="R13" s="18">
        <v>9</v>
      </c>
      <c r="S13" s="18" t="s">
        <v>4053</v>
      </c>
      <c r="T13" s="18"/>
      <c r="U13" s="23">
        <v>29099380</v>
      </c>
    </row>
    <row r="14" spans="1:21" ht="30">
      <c r="B14" s="36" t="s">
        <v>2508</v>
      </c>
      <c r="C14" s="36" t="s">
        <v>2507</v>
      </c>
      <c r="D14" s="17" t="s">
        <v>2517</v>
      </c>
      <c r="E14" s="18" t="s">
        <v>10</v>
      </c>
      <c r="F14" s="18">
        <f>VLOOKUP(N14,Revistas!$B$2:$H$63996,2,FALSE)</f>
        <v>2.4860000000000002</v>
      </c>
      <c r="G14" s="18" t="str">
        <f>VLOOKUP(N14,Revistas!$B$2:$H$63996,3,FALSE)</f>
        <v>Q1</v>
      </c>
      <c r="H14" s="18" t="str">
        <f>VLOOKUP(N14,Revistas!$B$2:$H$63996,4,FALSE)</f>
        <v>PEDIATRICS - SCIE;</v>
      </c>
      <c r="I14" s="18" t="str">
        <f>VLOOKUP(N14,Revistas!$B$2:$H$63996,5,FALSE)</f>
        <v>27/121</v>
      </c>
      <c r="J14" s="18" t="str">
        <f>VLOOKUP(N14,Revistas!$B$2:$H$63996,6,FALSE)</f>
        <v>NO</v>
      </c>
      <c r="K14" s="18" t="s">
        <v>2510</v>
      </c>
      <c r="L14" s="18"/>
      <c r="M14" s="18" t="s">
        <v>586</v>
      </c>
      <c r="N14" s="18" t="s">
        <v>2410</v>
      </c>
      <c r="O14" s="18" t="s">
        <v>2509</v>
      </c>
      <c r="P14" s="18">
        <v>2017</v>
      </c>
      <c r="Q14" s="18">
        <v>36</v>
      </c>
      <c r="R14" s="18">
        <v>6</v>
      </c>
      <c r="S14" s="18">
        <v>621</v>
      </c>
      <c r="T14" s="18"/>
      <c r="U14" s="23">
        <v>28505016</v>
      </c>
    </row>
    <row r="15" spans="1:21" ht="75">
      <c r="B15" s="36" t="s">
        <v>648</v>
      </c>
      <c r="C15" s="36" t="s">
        <v>649</v>
      </c>
      <c r="D15" s="17" t="s">
        <v>640</v>
      </c>
      <c r="E15" s="18" t="s">
        <v>10</v>
      </c>
      <c r="F15" s="18">
        <f>VLOOKUP(N15,Revistas!$B$2:$H$63996,2,FALSE)</f>
        <v>8.8409999999999993</v>
      </c>
      <c r="G15" s="18" t="str">
        <f>VLOOKUP(N15,Revistas!$B$2:$H$63996,3,FALSE)</f>
        <v>Q1</v>
      </c>
      <c r="H15" s="18" t="str">
        <f>VLOOKUP(N15,Revistas!$B$2:$H$63996,4,FALSE)</f>
        <v>CARDIAC &amp; CARDIOVASCULAR SYSTEM</v>
      </c>
      <c r="I15" s="18" t="str">
        <f>VLOOKUP(N15,Revistas!$B$2:$H$63996,5,FALSE)</f>
        <v>7/126</v>
      </c>
      <c r="J15" s="18" t="str">
        <f>VLOOKUP(N15,Revistas!$B$2:$H$63996,6,FALSE)</f>
        <v>SI</v>
      </c>
      <c r="K15" s="18" t="s">
        <v>650</v>
      </c>
      <c r="L15" s="18" t="s">
        <v>651</v>
      </c>
      <c r="M15" s="18">
        <v>2</v>
      </c>
      <c r="N15" s="18" t="s">
        <v>643</v>
      </c>
      <c r="O15" s="28">
        <v>45901</v>
      </c>
      <c r="P15" s="18">
        <v>2017</v>
      </c>
      <c r="Q15" s="18">
        <v>10</v>
      </c>
      <c r="R15" s="18">
        <v>18</v>
      </c>
      <c r="S15" s="18">
        <v>1841</v>
      </c>
      <c r="T15" s="18">
        <v>1851</v>
      </c>
    </row>
    <row r="16" spans="1:21" ht="90">
      <c r="B16" s="36" t="s">
        <v>811</v>
      </c>
      <c r="C16" s="36" t="s">
        <v>812</v>
      </c>
      <c r="D16" s="17" t="s">
        <v>813</v>
      </c>
      <c r="E16" s="18" t="s">
        <v>10</v>
      </c>
      <c r="F16" s="18">
        <f>VLOOKUP(N16,Revistas!$B$2:$H$63996,2,FALSE)</f>
        <v>3.3980000000000001</v>
      </c>
      <c r="G16" s="18" t="str">
        <f>VLOOKUP(N16,Revistas!$B$2:$H$63996,3,FALSE)</f>
        <v>Q2</v>
      </c>
      <c r="H16" s="18" t="str">
        <f>VLOOKUP(N16,Revistas!$B$2:$H$63996,4,FALSE)</f>
        <v>CARDIAC &amp; CARDIOVASCULAR SYSTEM</v>
      </c>
      <c r="I16" s="18" t="str">
        <f>VLOOKUP(N16,Revistas!$B$2:$H$63996,5,FALSE)</f>
        <v>47/126</v>
      </c>
      <c r="J16" s="18" t="str">
        <f>VLOOKUP(N16,Revistas!$B$2:$H$63996,6,FALSE)</f>
        <v>NO</v>
      </c>
      <c r="K16" s="18" t="s">
        <v>814</v>
      </c>
      <c r="L16" s="18" t="s">
        <v>815</v>
      </c>
      <c r="M16" s="18">
        <v>1</v>
      </c>
      <c r="N16" s="18" t="s">
        <v>816</v>
      </c>
      <c r="O16" s="18" t="s">
        <v>817</v>
      </c>
      <c r="P16" s="18">
        <v>2017</v>
      </c>
      <c r="Q16" s="18">
        <v>119</v>
      </c>
      <c r="R16" s="18">
        <v>7</v>
      </c>
      <c r="S16" s="18">
        <v>983</v>
      </c>
      <c r="T16" s="18">
        <v>990</v>
      </c>
    </row>
    <row r="17" spans="2:41" ht="30">
      <c r="B17" s="36" t="s">
        <v>5264</v>
      </c>
      <c r="C17" s="36" t="s">
        <v>5263</v>
      </c>
      <c r="D17" s="17" t="s">
        <v>5267</v>
      </c>
      <c r="E17" s="18" t="s">
        <v>10</v>
      </c>
      <c r="F17" s="18">
        <f>VLOOKUP(N17,Revistas!$B$2:$H$63996,2,FALSE)</f>
        <v>3.8149999999999999</v>
      </c>
      <c r="G17" s="18" t="str">
        <f>VLOOKUP(N17,Revistas!$B$2:$H$63996,3,FALSE)</f>
        <v>Q1</v>
      </c>
      <c r="H17" s="18" t="str">
        <f>VLOOKUP(N17,Revistas!$B$2:$H$63996,4,FALSE)</f>
        <v>PHARMACOLOGY &amp; PHARMACY - SCIE;</v>
      </c>
      <c r="I17" s="18" t="str">
        <f>VLOOKUP(N17,Revistas!$B$2:$H$63996,5,FALSE)</f>
        <v>51/256</v>
      </c>
      <c r="J17" s="18" t="str">
        <f>VLOOKUP(N17,Revistas!$B$2:$H$63996,6,FALSE)</f>
        <v>NO</v>
      </c>
      <c r="K17" s="18" t="s">
        <v>5265</v>
      </c>
      <c r="L17" s="18"/>
      <c r="M17" s="18" t="s">
        <v>586</v>
      </c>
      <c r="N17" s="18" t="s">
        <v>5266</v>
      </c>
      <c r="O17" s="18" t="s">
        <v>1167</v>
      </c>
      <c r="P17" s="18">
        <v>2017</v>
      </c>
      <c r="Q17" s="18"/>
      <c r="R17" s="18"/>
      <c r="S17" s="18"/>
      <c r="T17" s="18"/>
      <c r="U17" s="23">
        <v>28094348</v>
      </c>
    </row>
    <row r="18" spans="2:41">
      <c r="B18" s="36" t="s">
        <v>2886</v>
      </c>
      <c r="C18" s="36" t="s">
        <v>2887</v>
      </c>
      <c r="D18" s="17" t="s">
        <v>1983</v>
      </c>
      <c r="E18" s="18" t="s">
        <v>571</v>
      </c>
      <c r="F18" s="18">
        <f>VLOOKUP(N18,Revistas!$B$2:$H$63996,2,FALSE)</f>
        <v>10.569000000000001</v>
      </c>
      <c r="G18" s="18" t="str">
        <f>VLOOKUP(N18,Revistas!$B$2:$H$63996,3,FALSE)</f>
        <v>Q1</v>
      </c>
      <c r="H18" s="18" t="str">
        <f>VLOOKUP(N18,Revistas!$B$2:$H$63996,4,FALSE)</f>
        <v>RESPIRATORY SYSTEM - SCIE</v>
      </c>
      <c r="I18" s="18" t="str">
        <f>VLOOKUP(N18,Revistas!$B$2:$H$63996,5,FALSE)</f>
        <v>3 DE 59</v>
      </c>
      <c r="J18" s="18" t="str">
        <f>VLOOKUP(N18,Revistas!$B$2:$H$63996,6,FALSE)</f>
        <v>SI</v>
      </c>
      <c r="K18" s="18" t="s">
        <v>2888</v>
      </c>
      <c r="L18" s="18" t="s">
        <v>2863</v>
      </c>
      <c r="M18" s="18">
        <v>1</v>
      </c>
      <c r="N18" s="18" t="s">
        <v>1986</v>
      </c>
      <c r="O18" s="18" t="s">
        <v>35</v>
      </c>
      <c r="P18" s="18">
        <v>2017</v>
      </c>
      <c r="Q18" s="18">
        <v>49</v>
      </c>
      <c r="R18" s="18">
        <v>4</v>
      </c>
      <c r="S18" s="18"/>
      <c r="T18" s="18">
        <v>1700179</v>
      </c>
      <c r="U18" s="23">
        <v>28424366</v>
      </c>
    </row>
    <row r="19" spans="2:41" ht="75">
      <c r="B19" s="36" t="s">
        <v>4356</v>
      </c>
      <c r="C19" s="36" t="s">
        <v>4357</v>
      </c>
      <c r="D19" s="17" t="s">
        <v>4358</v>
      </c>
      <c r="E19" s="18" t="s">
        <v>10</v>
      </c>
      <c r="F19" s="18">
        <f>VLOOKUP(N19,Revistas!$B$2:$H$63996,2,FALSE)</f>
        <v>3.484</v>
      </c>
      <c r="G19" s="18" t="str">
        <f>VLOOKUP(N19,Revistas!$B$2:$H$63996,3,FALSE)</f>
        <v>Q1</v>
      </c>
      <c r="H19" s="18" t="str">
        <f>VLOOKUP(N19,Revistas!$B$2:$H$63996,4,FALSE)</f>
        <v>PHARMACOLOGY &amp; PHARMACY - SCIE;</v>
      </c>
      <c r="I19" s="18" t="str">
        <f>VLOOKUP(N19,Revistas!$B$2:$H$63996,5,FALSE)</f>
        <v>65/256</v>
      </c>
      <c r="J19" s="18" t="str">
        <f>VLOOKUP(N19,Revistas!$B$2:$H$63996,6,FALSE)</f>
        <v>NO</v>
      </c>
      <c r="K19" s="18" t="s">
        <v>4359</v>
      </c>
      <c r="L19" s="18" t="s">
        <v>4360</v>
      </c>
      <c r="M19" s="18">
        <v>0</v>
      </c>
      <c r="N19" s="18" t="s">
        <v>4361</v>
      </c>
      <c r="O19" s="18" t="s">
        <v>129</v>
      </c>
      <c r="P19" s="18">
        <v>2017</v>
      </c>
      <c r="Q19" s="18">
        <v>35</v>
      </c>
      <c r="R19" s="18">
        <v>5</v>
      </c>
      <c r="S19" s="18">
        <v>634</v>
      </c>
      <c r="T19" s="18">
        <v>641</v>
      </c>
      <c r="U19" s="23">
        <v>28527133</v>
      </c>
    </row>
    <row r="20" spans="2:41" ht="105">
      <c r="B20" s="36" t="s">
        <v>1933</v>
      </c>
      <c r="C20" s="36" t="s">
        <v>1932</v>
      </c>
      <c r="D20" s="17" t="s">
        <v>1908</v>
      </c>
      <c r="E20" s="18" t="s">
        <v>10</v>
      </c>
      <c r="F20" s="18" t="str">
        <f>VLOOKUP(N20,Revistas!$B$2:$H$63996,2,FALSE)</f>
        <v>NO TIENE</v>
      </c>
      <c r="G20" s="18" t="str">
        <f>VLOOKUP(N20,Revistas!$B$2:$H$63996,3,FALSE)</f>
        <v>NO TIENE</v>
      </c>
      <c r="H20" s="18" t="str">
        <f>VLOOKUP(N20,Revistas!$B$2:$H$63996,4,FALSE)</f>
        <v>NO TIENE</v>
      </c>
      <c r="I20" s="18" t="str">
        <f>VLOOKUP(N20,Revistas!$B$2:$H$63996,5,FALSE)</f>
        <v>NO TIENE</v>
      </c>
      <c r="J20" s="18" t="str">
        <f>VLOOKUP(N20,Revistas!$B$2:$H$63996,6,FALSE)</f>
        <v>NO</v>
      </c>
      <c r="K20" s="18" t="s">
        <v>1935</v>
      </c>
      <c r="L20" s="18"/>
      <c r="M20" s="18" t="s">
        <v>586</v>
      </c>
      <c r="N20" s="18" t="s">
        <v>1775</v>
      </c>
      <c r="O20" s="18" t="s">
        <v>1934</v>
      </c>
      <c r="P20" s="18">
        <v>2017</v>
      </c>
      <c r="Q20" s="18"/>
      <c r="R20" s="18"/>
      <c r="S20" s="18"/>
      <c r="T20" s="18"/>
      <c r="U20" s="23">
        <v>28284772</v>
      </c>
      <c r="AO20" s="25"/>
    </row>
    <row r="21" spans="2:41" ht="135">
      <c r="B21" s="36" t="s">
        <v>360</v>
      </c>
      <c r="C21" s="36" t="s">
        <v>359</v>
      </c>
      <c r="D21" s="17" t="s">
        <v>361</v>
      </c>
      <c r="E21" s="18" t="s">
        <v>10</v>
      </c>
      <c r="F21" s="18">
        <f>VLOOKUP(N21,Revistas!$B$2:$H$63996,2,FALSE)</f>
        <v>3.5510000000000002</v>
      </c>
      <c r="G21" s="18" t="str">
        <f>VLOOKUP(N21,Revistas!$B$2:$H$63996,3,FALSE)</f>
        <v>Q1</v>
      </c>
      <c r="H21" s="18" t="str">
        <f>VLOOKUP(N21,Revistas!$B$2:$H$63996,4,FALSE)</f>
        <v>NEUROIMAGING</v>
      </c>
      <c r="I21" s="18" t="str">
        <f>VLOOKUP(N21,Revistas!$B$2:$H$63996,5,FALSE)</f>
        <v>5 DE 14</v>
      </c>
      <c r="J21" s="18" t="str">
        <f>VLOOKUP(N21,Revistas!$B$2:$H$63996,6,FALSE)</f>
        <v>NO</v>
      </c>
      <c r="K21" s="18" t="s">
        <v>364</v>
      </c>
      <c r="L21" s="18"/>
      <c r="M21" s="18" t="s">
        <v>586</v>
      </c>
      <c r="N21" s="18" t="s">
        <v>109</v>
      </c>
      <c r="O21" s="18" t="s">
        <v>363</v>
      </c>
      <c r="P21" s="18">
        <v>2017</v>
      </c>
      <c r="Q21" s="18">
        <v>9</v>
      </c>
      <c r="R21" s="18">
        <v>12</v>
      </c>
      <c r="S21" s="18" t="s">
        <v>362</v>
      </c>
      <c r="T21" s="18"/>
      <c r="U21" s="23">
        <v>27998956</v>
      </c>
    </row>
    <row r="22" spans="2:41" ht="45">
      <c r="B22" s="36" t="s">
        <v>2167</v>
      </c>
      <c r="C22" s="36" t="s">
        <v>2168</v>
      </c>
      <c r="D22" s="17" t="s">
        <v>2164</v>
      </c>
      <c r="E22" s="18" t="s">
        <v>26</v>
      </c>
      <c r="F22" s="18">
        <f>VLOOKUP(N22,Revistas!$B$2:$H$63996,2,FALSE)</f>
        <v>1.294</v>
      </c>
      <c r="G22" s="18" t="str">
        <f>VLOOKUP(N22,Revistas!$B$2:$H$63996,3,FALSE)</f>
        <v>Q3</v>
      </c>
      <c r="H22" s="18" t="str">
        <f>VLOOKUP(N22,Revistas!$B$2:$H$63996,4,FALSE)</f>
        <v>PEDIATRICS - SCIE;</v>
      </c>
      <c r="I22" s="18" t="str">
        <f>VLOOKUP(N22,Revistas!$B$2:$H$63996,5,FALSE)</f>
        <v>77/121</v>
      </c>
      <c r="J22" s="18" t="str">
        <f>VLOOKUP(N22,Revistas!$B$2:$H$63996,6,FALSE)</f>
        <v>NO</v>
      </c>
      <c r="K22" s="18" t="s">
        <v>2169</v>
      </c>
      <c r="L22" s="18"/>
      <c r="M22" s="18">
        <v>0</v>
      </c>
      <c r="N22" s="18" t="s">
        <v>2166</v>
      </c>
      <c r="O22" s="18" t="s">
        <v>250</v>
      </c>
      <c r="P22" s="18">
        <v>2017</v>
      </c>
      <c r="Q22" s="18">
        <v>21</v>
      </c>
      <c r="R22" s="18"/>
      <c r="S22" s="18">
        <v>71</v>
      </c>
      <c r="T22" s="18">
        <v>71</v>
      </c>
    </row>
    <row r="23" spans="2:41" ht="30">
      <c r="B23" s="36" t="s">
        <v>5018</v>
      </c>
      <c r="C23" s="36" t="s">
        <v>5019</v>
      </c>
      <c r="D23" s="17" t="s">
        <v>5020</v>
      </c>
      <c r="E23" s="18" t="s">
        <v>571</v>
      </c>
      <c r="F23" s="18">
        <f>VLOOKUP(N23,Revistas!$B$2:$H$63996,2,FALSE)</f>
        <v>3.9630000000000001</v>
      </c>
      <c r="G23" s="18" t="str">
        <f>VLOOKUP(N23,Revistas!$B$2:$H$63996,3,FALSE)</f>
        <v>Q1</v>
      </c>
      <c r="H23" s="18" t="str">
        <f>VLOOKUP(N23,Revistas!$B$2:$H$63996,4,FALSE)</f>
        <v>BIOTECHNOLOGY &amp; APPLIED MICROBIOLOGY - SCIE;</v>
      </c>
      <c r="I23" s="18" t="str">
        <f>VLOOKUP(N23,Revistas!$B$2:$H$63996,5,FALSE)</f>
        <v>30/160</v>
      </c>
      <c r="J23" s="18" t="str">
        <f>VLOOKUP(N23,Revistas!$B$2:$H$63996,6,FALSE)</f>
        <v>NO</v>
      </c>
      <c r="K23" s="18" t="s">
        <v>5021</v>
      </c>
      <c r="L23" s="18" t="s">
        <v>5022</v>
      </c>
      <c r="M23" s="18">
        <v>0</v>
      </c>
      <c r="N23" s="18" t="s">
        <v>5023</v>
      </c>
      <c r="O23" s="18" t="s">
        <v>199</v>
      </c>
      <c r="P23" s="18">
        <v>2017</v>
      </c>
      <c r="Q23" s="18">
        <v>23</v>
      </c>
      <c r="R23" s="18"/>
      <c r="S23" s="18">
        <v>173</v>
      </c>
      <c r="T23" s="18">
        <v>177</v>
      </c>
      <c r="U23" s="23">
        <v>28925364</v>
      </c>
    </row>
    <row r="24" spans="2:41" ht="45">
      <c r="B24" s="36" t="s">
        <v>2737</v>
      </c>
      <c r="C24" s="36" t="s">
        <v>2738</v>
      </c>
      <c r="D24" s="17" t="s">
        <v>2733</v>
      </c>
      <c r="E24" s="18" t="s">
        <v>274</v>
      </c>
      <c r="F24" s="18">
        <f>VLOOKUP(N24,Revistas!$B$2:$H$63996,2,FALSE)</f>
        <v>6.0439999999999996</v>
      </c>
      <c r="G24" s="18" t="str">
        <f>VLOOKUP(N24,Revistas!$B$2:$H$63996,3,FALSE)</f>
        <v>Q1</v>
      </c>
      <c r="H24" s="18" t="str">
        <f>VLOOKUP(N24,Revistas!$B$2:$H$63996,4,FALSE)</f>
        <v>RESPIRATORY SYSTEM - SCIE;</v>
      </c>
      <c r="I24" s="18" t="str">
        <f>VLOOKUP(N24,Revistas!$B$2:$H$63996,5,FALSE)</f>
        <v>7 DE  59</v>
      </c>
      <c r="J24" s="18" t="str">
        <f>VLOOKUP(N24,Revistas!$B$2:$H$63996,6,FALSE)</f>
        <v>NO</v>
      </c>
      <c r="K24" s="18" t="s">
        <v>2739</v>
      </c>
      <c r="L24" s="18" t="s">
        <v>2740</v>
      </c>
      <c r="M24" s="18">
        <v>0</v>
      </c>
      <c r="N24" s="18" t="s">
        <v>2736</v>
      </c>
      <c r="O24" s="18" t="s">
        <v>62</v>
      </c>
      <c r="P24" s="18">
        <v>2017</v>
      </c>
      <c r="Q24" s="18">
        <v>151</v>
      </c>
      <c r="R24" s="18">
        <v>2</v>
      </c>
      <c r="S24" s="18">
        <v>515</v>
      </c>
      <c r="T24" s="18">
        <v>516</v>
      </c>
    </row>
    <row r="25" spans="2:41" ht="60">
      <c r="B25" s="36" t="s">
        <v>384</v>
      </c>
      <c r="C25" s="36" t="s">
        <v>383</v>
      </c>
      <c r="D25" s="17" t="s">
        <v>385</v>
      </c>
      <c r="E25" s="18" t="s">
        <v>10</v>
      </c>
      <c r="F25" s="18" t="str">
        <f>VLOOKUP(N25,Revistas!$B$2:$H$63996,2,FALSE)</f>
        <v>NO TIENE</v>
      </c>
      <c r="G25" s="18" t="str">
        <f>VLOOKUP(N25,Revistas!$B$2:$H$63996,3,FALSE)</f>
        <v>NO TIENE</v>
      </c>
      <c r="H25" s="18" t="str">
        <f>VLOOKUP(N25,Revistas!$B$2:$H$63996,4,FALSE)</f>
        <v>NO TIENE</v>
      </c>
      <c r="I25" s="18" t="str">
        <f>VLOOKUP(N25,Revistas!$B$2:$H$63996,5,FALSE)</f>
        <v>NO TIENE</v>
      </c>
      <c r="J25" s="18" t="str">
        <f>VLOOKUP(N25,Revistas!$B$2:$H$63996,6,FALSE)</f>
        <v>NO</v>
      </c>
      <c r="K25" s="18" t="s">
        <v>388</v>
      </c>
      <c r="L25" s="18"/>
      <c r="M25" s="18" t="s">
        <v>586</v>
      </c>
      <c r="N25" s="18" t="s">
        <v>389</v>
      </c>
      <c r="O25" s="18" t="s">
        <v>387</v>
      </c>
      <c r="P25" s="18">
        <v>2017</v>
      </c>
      <c r="Q25" s="18">
        <v>21</v>
      </c>
      <c r="R25" s="18">
        <v>4</v>
      </c>
      <c r="S25" s="18" t="s">
        <v>386</v>
      </c>
      <c r="T25" s="18"/>
      <c r="U25" s="23">
        <v>29037630</v>
      </c>
    </row>
    <row r="26" spans="2:41" ht="30">
      <c r="B26" s="36" t="s">
        <v>1494</v>
      </c>
      <c r="C26" s="36" t="s">
        <v>1495</v>
      </c>
      <c r="D26" s="17" t="s">
        <v>1496</v>
      </c>
      <c r="E26" s="18" t="s">
        <v>10</v>
      </c>
      <c r="F26" s="18">
        <f>VLOOKUP(N26,Revistas!$B$2:$H$63996,2,FALSE)</f>
        <v>3.4950000000000001</v>
      </c>
      <c r="G26" s="18" t="str">
        <f>VLOOKUP(N26,Revistas!$B$2:$H$63996,3,FALSE)</f>
        <v>Q1</v>
      </c>
      <c r="H26" s="18" t="str">
        <f>VLOOKUP(N26,Revistas!$B$2:$H$63996,4,FALSE)</f>
        <v>PEDIATRICS - SCIE;</v>
      </c>
      <c r="I26" s="18" t="str">
        <f>VLOOKUP(N26,Revistas!$B$2:$H$63996,5,FALSE)</f>
        <v>9 DE 121</v>
      </c>
      <c r="J26" s="18" t="str">
        <f>VLOOKUP(N26,Revistas!$B$2:$H$63996,6,FALSE)</f>
        <v>SI</v>
      </c>
      <c r="K26" s="18" t="s">
        <v>1497</v>
      </c>
      <c r="L26" s="18" t="s">
        <v>1498</v>
      </c>
      <c r="M26" s="18">
        <v>0</v>
      </c>
      <c r="N26" s="18" t="s">
        <v>1499</v>
      </c>
      <c r="O26" s="18" t="s">
        <v>300</v>
      </c>
      <c r="P26" s="18">
        <v>2017</v>
      </c>
      <c r="Q26" s="18">
        <v>18</v>
      </c>
      <c r="R26" s="18">
        <v>3</v>
      </c>
      <c r="S26" s="18">
        <v>234</v>
      </c>
      <c r="T26" s="18">
        <v>240</v>
      </c>
      <c r="U26" s="23">
        <v>28107263</v>
      </c>
    </row>
    <row r="27" spans="2:41" ht="90">
      <c r="B27" s="36" t="s">
        <v>4234</v>
      </c>
      <c r="C27" s="36" t="s">
        <v>4235</v>
      </c>
      <c r="D27" s="17" t="s">
        <v>4236</v>
      </c>
      <c r="E27" s="18" t="s">
        <v>10</v>
      </c>
      <c r="F27" s="18">
        <f>VLOOKUP(N27,Revistas!$B$2:$H$63996,2,FALSE)</f>
        <v>4.2869999999999999</v>
      </c>
      <c r="G27" s="18" t="str">
        <f>VLOOKUP(N27,Revistas!$B$2:$H$63996,3,FALSE)</f>
        <v>Q1</v>
      </c>
      <c r="H27" s="18" t="str">
        <f>VLOOKUP(N27,Revistas!$B$2:$H$63996,4,FALSE)</f>
        <v>GENETICS &amp; HEREDITY - SCIE</v>
      </c>
      <c r="I27" s="18" t="str">
        <f>VLOOKUP(N27,Revistas!$B$2:$H$63996,5,FALSE)</f>
        <v>35/166</v>
      </c>
      <c r="J27" s="18" t="str">
        <f>VLOOKUP(N27,Revistas!$B$2:$H$63996,6,FALSE)</f>
        <v>NO</v>
      </c>
      <c r="K27" s="18" t="s">
        <v>4237</v>
      </c>
      <c r="L27" s="18" t="s">
        <v>4238</v>
      </c>
      <c r="M27" s="18">
        <v>0</v>
      </c>
      <c r="N27" s="18" t="s">
        <v>4239</v>
      </c>
      <c r="O27" s="18" t="s">
        <v>226</v>
      </c>
      <c r="P27" s="18">
        <v>2017</v>
      </c>
      <c r="Q27" s="18">
        <v>25</v>
      </c>
      <c r="R27" s="18">
        <v>7</v>
      </c>
      <c r="S27" s="18">
        <v>823</v>
      </c>
      <c r="T27" s="18">
        <v>831</v>
      </c>
      <c r="U27" s="23">
        <v>28594414</v>
      </c>
    </row>
    <row r="28" spans="2:41" ht="75">
      <c r="B28" s="36" t="s">
        <v>3869</v>
      </c>
      <c r="C28" s="36" t="s">
        <v>3870</v>
      </c>
      <c r="D28" s="17" t="s">
        <v>3871</v>
      </c>
      <c r="E28" s="18" t="s">
        <v>10</v>
      </c>
      <c r="F28" s="18">
        <f>VLOOKUP(N28,Revistas!$B$2:$H$63996,2,FALSE)</f>
        <v>2.323</v>
      </c>
      <c r="G28" s="18" t="str">
        <f>VLOOKUP(N28,Revistas!$B$2:$H$63996,3,FALSE)</f>
        <v>Q2</v>
      </c>
      <c r="H28" s="18" t="str">
        <f>VLOOKUP(N28,Revistas!$B$2:$H$63996,4,FALSE)</f>
        <v>PSYCHOLOGY, MULTIDISCIPLINARY</v>
      </c>
      <c r="I28" s="18" t="str">
        <f>VLOOKUP(N28,Revistas!$B$2:$H$63996,5,FALSE)</f>
        <v>33/128</v>
      </c>
      <c r="J28" s="18" t="str">
        <f>VLOOKUP(N28,Revistas!$B$2:$H$63996,6,FALSE)</f>
        <v>NO</v>
      </c>
      <c r="K28" s="18" t="s">
        <v>3872</v>
      </c>
      <c r="L28" s="18" t="s">
        <v>3873</v>
      </c>
      <c r="M28" s="18">
        <v>1</v>
      </c>
      <c r="N28" s="18" t="s">
        <v>3874</v>
      </c>
      <c r="O28" s="28">
        <v>11444</v>
      </c>
      <c r="P28" s="18">
        <v>2017</v>
      </c>
      <c r="Q28" s="18">
        <v>8</v>
      </c>
      <c r="R28" s="18"/>
      <c r="S28" s="18"/>
      <c r="T28" s="18">
        <v>904</v>
      </c>
      <c r="U28" s="23">
        <v>28620331</v>
      </c>
    </row>
    <row r="29" spans="2:41" ht="45">
      <c r="B29" s="36" t="s">
        <v>1250</v>
      </c>
      <c r="C29" s="36" t="s">
        <v>1249</v>
      </c>
      <c r="D29" s="17" t="s">
        <v>1251</v>
      </c>
      <c r="E29" s="18" t="s">
        <v>274</v>
      </c>
      <c r="F29" s="18">
        <f>VLOOKUP(N29,Revistas!$B$2:$H$63996,2,FALSE)</f>
        <v>5.67</v>
      </c>
      <c r="G29" s="18" t="str">
        <f>VLOOKUP(N29,Revistas!$B$2:$H$63996,3,FALSE)</f>
        <v>Q1</v>
      </c>
      <c r="H29" s="18" t="str">
        <f>VLOOKUP(N29,Revistas!$B$2:$H$63996,4,FALSE)</f>
        <v>HEMATOLOGY</v>
      </c>
      <c r="I29" s="18" t="str">
        <f>VLOOKUP(N29,Revistas!$B$2:$H$63996,5,FALSE)</f>
        <v>10 DE 70</v>
      </c>
      <c r="J29" s="18" t="str">
        <f>VLOOKUP(N29,Revistas!$B$2:$H$63996,6,FALSE)</f>
        <v>NO</v>
      </c>
      <c r="K29" s="18" t="s">
        <v>1253</v>
      </c>
      <c r="L29" s="18"/>
      <c r="M29" s="18" t="s">
        <v>586</v>
      </c>
      <c r="N29" s="18" t="s">
        <v>1193</v>
      </c>
      <c r="O29" s="18" t="s">
        <v>1252</v>
      </c>
      <c r="P29" s="18">
        <v>2017</v>
      </c>
      <c r="Q29" s="18"/>
      <c r="R29" s="18"/>
      <c r="S29" s="18"/>
      <c r="T29" s="18"/>
      <c r="U29" s="23">
        <v>28480958</v>
      </c>
    </row>
    <row r="30" spans="2:41" ht="60">
      <c r="B30" s="36" t="s">
        <v>2007</v>
      </c>
      <c r="C30" s="36" t="s">
        <v>2008</v>
      </c>
      <c r="D30" s="17" t="s">
        <v>2009</v>
      </c>
      <c r="E30" s="18" t="s">
        <v>10</v>
      </c>
      <c r="F30" s="18">
        <f>VLOOKUP(N30,Revistas!$B$2:$H$63996,2,FALSE)</f>
        <v>6.4290000000000003</v>
      </c>
      <c r="G30" s="18" t="str">
        <f>VLOOKUP(N30,Revistas!$B$2:$H$63996,3,FALSE)</f>
        <v>Q1</v>
      </c>
      <c r="H30" s="18" t="str">
        <f>VLOOKUP(N30,Revistas!$B$2:$H$63996,4,FALSE)</f>
        <v>IMMUNOLOGY - SCIE</v>
      </c>
      <c r="I30" s="18" t="str">
        <f>VLOOKUP(N30,Revistas!$B$2:$H$63996,5,FALSE)</f>
        <v>21/150</v>
      </c>
      <c r="J30" s="18" t="str">
        <f>VLOOKUP(N30,Revistas!$B$2:$H$63996,6,FALSE)</f>
        <v>NO</v>
      </c>
      <c r="K30" s="18" t="s">
        <v>2010</v>
      </c>
      <c r="L30" s="18" t="s">
        <v>2011</v>
      </c>
      <c r="M30" s="18">
        <v>0</v>
      </c>
      <c r="N30" s="18" t="s">
        <v>2012</v>
      </c>
      <c r="O30" s="18" t="s">
        <v>2013</v>
      </c>
      <c r="P30" s="18">
        <v>2017</v>
      </c>
      <c r="Q30" s="18">
        <v>8</v>
      </c>
      <c r="R30" s="18"/>
      <c r="S30" s="18"/>
      <c r="T30" s="18">
        <v>915</v>
      </c>
      <c r="U30" s="23">
        <v>28824640</v>
      </c>
    </row>
    <row r="31" spans="2:41" ht="105">
      <c r="B31" s="36" t="s">
        <v>4964</v>
      </c>
      <c r="C31" s="36" t="s">
        <v>4965</v>
      </c>
      <c r="D31" s="17" t="s">
        <v>1171</v>
      </c>
      <c r="E31" s="18" t="s">
        <v>10</v>
      </c>
      <c r="F31" s="18">
        <f>VLOOKUP(N31,Revistas!$B$2:$H$63996,2,FALSE)</f>
        <v>7.702</v>
      </c>
      <c r="G31" s="18" t="str">
        <f>VLOOKUP(N31,Revistas!$B$2:$H$63996,3,FALSE)</f>
        <v>Q1</v>
      </c>
      <c r="H31" s="18" t="str">
        <f>VLOOKUP(N31,Revistas!$B$2:$H$63996,4,FALSE)</f>
        <v>HEMATOLOGY - SCIE</v>
      </c>
      <c r="I31" s="18" t="str">
        <f>VLOOKUP(N31,Revistas!$B$2:$H$63996,5,FALSE)</f>
        <v>4 de 70</v>
      </c>
      <c r="J31" s="18" t="str">
        <f>VLOOKUP(N31,Revistas!$B$2:$H$63996,6,FALSE)</f>
        <v>SI</v>
      </c>
      <c r="K31" s="18" t="s">
        <v>4966</v>
      </c>
      <c r="L31" s="18" t="s">
        <v>4967</v>
      </c>
      <c r="M31" s="18">
        <v>5</v>
      </c>
      <c r="N31" s="18" t="s">
        <v>1174</v>
      </c>
      <c r="O31" s="18" t="s">
        <v>344</v>
      </c>
      <c r="P31" s="18">
        <v>2017</v>
      </c>
      <c r="Q31" s="18">
        <v>102</v>
      </c>
      <c r="R31" s="18">
        <v>1</v>
      </c>
      <c r="S31" s="18">
        <v>103</v>
      </c>
      <c r="T31" s="18">
        <v>109</v>
      </c>
      <c r="U31" s="23">
        <v>27686377</v>
      </c>
    </row>
    <row r="32" spans="2:41" ht="30">
      <c r="B32" s="36" t="s">
        <v>3738</v>
      </c>
      <c r="C32" s="36" t="s">
        <v>3739</v>
      </c>
      <c r="D32" s="17" t="s">
        <v>3733</v>
      </c>
      <c r="E32" s="18" t="s">
        <v>10</v>
      </c>
      <c r="F32" s="18">
        <f>VLOOKUP(N32,Revistas!$B$2:$H$63996,2,FALSE)</f>
        <v>1.415</v>
      </c>
      <c r="G32" s="18" t="str">
        <f>VLOOKUP(N32,Revistas!$B$2:$H$63996,3,FALSE)</f>
        <v>Q4</v>
      </c>
      <c r="H32" s="18" t="str">
        <f>VLOOKUP(N32,Revistas!$B$2:$H$63996,4,FALSE)</f>
        <v>OBSTETRICS &amp; GYNECOLOGY - SCIE</v>
      </c>
      <c r="I32" s="18" t="str">
        <f>VLOOKUP(N32,Revistas!$B$2:$H$63996,5,FALSE)</f>
        <v>61/80</v>
      </c>
      <c r="J32" s="18" t="str">
        <f>VLOOKUP(N32,Revistas!$B$2:$H$63996,6,FALSE)</f>
        <v>NO</v>
      </c>
      <c r="K32" s="18" t="s">
        <v>3740</v>
      </c>
      <c r="L32" s="18" t="s">
        <v>3741</v>
      </c>
      <c r="M32" s="18">
        <v>1</v>
      </c>
      <c r="N32" s="18" t="s">
        <v>3736</v>
      </c>
      <c r="O32" s="18"/>
      <c r="P32" s="18">
        <v>2017</v>
      </c>
      <c r="Q32" s="18">
        <v>82</v>
      </c>
      <c r="R32" s="18">
        <v>2</v>
      </c>
      <c r="S32" s="18">
        <v>170</v>
      </c>
      <c r="T32" s="18">
        <v>174</v>
      </c>
      <c r="U32" s="23">
        <v>27705973</v>
      </c>
    </row>
    <row r="33" spans="2:49" ht="60">
      <c r="B33" s="36" t="s">
        <v>1231</v>
      </c>
      <c r="C33" s="36" t="s">
        <v>1232</v>
      </c>
      <c r="D33" s="17" t="s">
        <v>1177</v>
      </c>
      <c r="E33" s="18" t="s">
        <v>274</v>
      </c>
      <c r="F33" s="18">
        <f>VLOOKUP(N33,Revistas!$B$2:$H$63996,2,FALSE)</f>
        <v>3.569</v>
      </c>
      <c r="G33" s="18" t="str">
        <f>VLOOKUP(N33,Revistas!$B$2:$H$63996,3,FALSE)</f>
        <v>Q2</v>
      </c>
      <c r="H33" s="18" t="str">
        <f>VLOOKUP(N33,Revistas!$B$2:$H$63996,4,FALSE)</f>
        <v>HEMATOLOGY</v>
      </c>
      <c r="I33" s="18" t="str">
        <f>VLOOKUP(N33,Revistas!$B$2:$H$63996,5,FALSE)</f>
        <v>22/70</v>
      </c>
      <c r="J33" s="18" t="str">
        <f>VLOOKUP(N33,Revistas!$B$2:$H$63996,6,FALSE)</f>
        <v>NO</v>
      </c>
      <c r="K33" s="18" t="s">
        <v>1233</v>
      </c>
      <c r="L33" s="18" t="s">
        <v>1234</v>
      </c>
      <c r="M33" s="18">
        <v>3</v>
      </c>
      <c r="N33" s="18" t="s">
        <v>1180</v>
      </c>
      <c r="O33" s="18" t="s">
        <v>344</v>
      </c>
      <c r="P33" s="18">
        <v>2017</v>
      </c>
      <c r="Q33" s="18">
        <v>23</v>
      </c>
      <c r="R33" s="18">
        <v>1</v>
      </c>
      <c r="S33" s="18" t="s">
        <v>1235</v>
      </c>
      <c r="T33" s="18" t="s">
        <v>1236</v>
      </c>
      <c r="U33" s="23">
        <v>28074560</v>
      </c>
    </row>
    <row r="34" spans="2:49" ht="60">
      <c r="B34" s="36" t="s">
        <v>4900</v>
      </c>
      <c r="C34" s="36" t="s">
        <v>4901</v>
      </c>
      <c r="D34" s="17" t="s">
        <v>4902</v>
      </c>
      <c r="E34" s="18" t="s">
        <v>10</v>
      </c>
      <c r="F34" s="18">
        <f>VLOOKUP(N34,Revistas!$B$2:$H$63996,2,FALSE)</f>
        <v>10.162000000000001</v>
      </c>
      <c r="G34" s="18" t="str">
        <f>VLOOKUP(N34,Revistas!$B$2:$H$63996,3,FALSE)</f>
        <v>Q1</v>
      </c>
      <c r="H34" s="18" t="str">
        <f>VLOOKUP(N34,Revistas!$B$2:$H$63996,4,FALSE)</f>
        <v>BIOCHEMISTRY &amp; MOLECULAR BIOLOGY - SCIE</v>
      </c>
      <c r="I34" s="18" t="str">
        <f>VLOOKUP(N34,Revistas!$B$2:$H$63996,5,FALSE)</f>
        <v>14/286</v>
      </c>
      <c r="J34" s="18" t="str">
        <f>VLOOKUP(N34,Revistas!$B$2:$H$63996,6,FALSE)</f>
        <v>SI</v>
      </c>
      <c r="K34" s="18" t="s">
        <v>4903</v>
      </c>
      <c r="L34" s="18" t="s">
        <v>4904</v>
      </c>
      <c r="M34" s="18">
        <v>0</v>
      </c>
      <c r="N34" s="18" t="s">
        <v>4905</v>
      </c>
      <c r="O34" s="28">
        <v>47362</v>
      </c>
      <c r="P34" s="18">
        <v>2017</v>
      </c>
      <c r="Q34" s="18">
        <v>45</v>
      </c>
      <c r="R34" s="18">
        <v>17</v>
      </c>
      <c r="S34" s="18">
        <v>9960</v>
      </c>
      <c r="T34" s="18">
        <v>9975</v>
      </c>
      <c r="U34" s="23">
        <v>28973440</v>
      </c>
    </row>
    <row r="35" spans="2:49" ht="90">
      <c r="B35" s="36" t="s">
        <v>638</v>
      </c>
      <c r="C35" s="36" t="s">
        <v>639</v>
      </c>
      <c r="D35" s="17" t="s">
        <v>640</v>
      </c>
      <c r="E35" s="18" t="s">
        <v>10</v>
      </c>
      <c r="F35" s="18">
        <f>VLOOKUP(N35,Revistas!$B$2:$H$63996,2,FALSE)</f>
        <v>8.8409999999999993</v>
      </c>
      <c r="G35" s="18" t="str">
        <f>VLOOKUP(N35,Revistas!$B$2:$H$63996,3,FALSE)</f>
        <v>Q1</v>
      </c>
      <c r="H35" s="18" t="str">
        <f>VLOOKUP(N35,Revistas!$B$2:$H$63996,4,FALSE)</f>
        <v>CARDIAC &amp; CARDIOVASCULAR SYSTEM</v>
      </c>
      <c r="I35" s="18" t="str">
        <f>VLOOKUP(N35,Revistas!$B$2:$H$63996,5,FALSE)</f>
        <v>7/126</v>
      </c>
      <c r="J35" s="18" t="str">
        <f>VLOOKUP(N35,Revistas!$B$2:$H$63996,6,FALSE)</f>
        <v>SI</v>
      </c>
      <c r="K35" s="18" t="s">
        <v>641</v>
      </c>
      <c r="L35" s="18" t="s">
        <v>642</v>
      </c>
      <c r="M35" s="18">
        <v>0</v>
      </c>
      <c r="N35" s="18" t="s">
        <v>643</v>
      </c>
      <c r="O35" s="28">
        <v>40087</v>
      </c>
      <c r="P35" s="18">
        <v>2017</v>
      </c>
      <c r="Q35" s="18">
        <v>10</v>
      </c>
      <c r="R35" s="18">
        <v>19</v>
      </c>
      <c r="S35" s="18">
        <v>1973</v>
      </c>
      <c r="T35" s="18">
        <v>1981</v>
      </c>
    </row>
    <row r="36" spans="2:49" ht="60">
      <c r="B36" s="36" t="s">
        <v>1795</v>
      </c>
      <c r="C36" s="36" t="s">
        <v>1796</v>
      </c>
      <c r="D36" s="17" t="s">
        <v>1660</v>
      </c>
      <c r="E36" s="18" t="s">
        <v>26</v>
      </c>
      <c r="F36" s="18">
        <f>VLOOKUP(N36,Revistas!$B$2:$H$63996,2,FALSE)</f>
        <v>12.811</v>
      </c>
      <c r="G36" s="18" t="str">
        <f>VLOOKUP(N36,Revistas!$B$2:$H$63996,3,FALSE)</f>
        <v>Q1</v>
      </c>
      <c r="H36" s="18" t="str">
        <f>VLOOKUP(N36,Revistas!$B$2:$H$63996,4,FALSE)</f>
        <v>RHEUMATOLOGY - SCIE</v>
      </c>
      <c r="I36" s="18" t="str">
        <f>VLOOKUP(N36,Revistas!$B$2:$H$63996,5,FALSE)</f>
        <v>1 DE 30</v>
      </c>
      <c r="J36" s="18" t="str">
        <f>VLOOKUP(N36,Revistas!$B$2:$H$63996,6,FALSE)</f>
        <v>SI</v>
      </c>
      <c r="K36" s="18" t="s">
        <v>1797</v>
      </c>
      <c r="L36" s="18"/>
      <c r="M36" s="18">
        <v>0</v>
      </c>
      <c r="N36" s="18" t="s">
        <v>1663</v>
      </c>
      <c r="O36" s="18" t="s">
        <v>226</v>
      </c>
      <c r="P36" s="18">
        <v>2017</v>
      </c>
      <c r="Q36" s="18">
        <v>76</v>
      </c>
      <c r="R36" s="18"/>
      <c r="S36" s="18">
        <v>555</v>
      </c>
      <c r="T36" s="18">
        <v>555</v>
      </c>
    </row>
    <row r="37" spans="2:49" ht="30">
      <c r="B37" s="36" t="s">
        <v>4254</v>
      </c>
      <c r="C37" s="36" t="s">
        <v>4255</v>
      </c>
      <c r="D37" s="17" t="s">
        <v>4256</v>
      </c>
      <c r="E37" s="18" t="s">
        <v>10</v>
      </c>
      <c r="F37" s="18">
        <f>VLOOKUP(N37,Revistas!$B$2:$H$63996,2,FALSE)</f>
        <v>1.66</v>
      </c>
      <c r="G37" s="18" t="str">
        <f>VLOOKUP(N37,Revistas!$B$2:$H$63996,3,FALSE)</f>
        <v>Q3</v>
      </c>
      <c r="H37" s="18" t="str">
        <f>VLOOKUP(N37,Revistas!$B$2:$H$63996,4,FALSE)</f>
        <v>GENETICS &amp; HEREDITY - SCIE</v>
      </c>
      <c r="I37" s="18" t="str">
        <f>VLOOKUP(N37,Revistas!$B$2:$H$63996,5,FALSE)</f>
        <v>120/166</v>
      </c>
      <c r="J37" s="18" t="str">
        <f>VLOOKUP(N37,Revistas!$B$2:$H$63996,6,FALSE)</f>
        <v>NO</v>
      </c>
      <c r="K37" s="18" t="s">
        <v>4257</v>
      </c>
      <c r="L37" s="18" t="s">
        <v>4258</v>
      </c>
      <c r="M37" s="18">
        <v>0</v>
      </c>
      <c r="N37" s="18" t="s">
        <v>4259</v>
      </c>
      <c r="O37" s="18" t="s">
        <v>35</v>
      </c>
      <c r="P37" s="18">
        <v>2017</v>
      </c>
      <c r="Q37" s="18">
        <v>16</v>
      </c>
      <c r="R37" s="18">
        <v>2</v>
      </c>
      <c r="S37" s="18">
        <v>243</v>
      </c>
      <c r="T37" s="18">
        <v>248</v>
      </c>
      <c r="U37" s="23">
        <v>27714481</v>
      </c>
    </row>
    <row r="38" spans="2:49" ht="45">
      <c r="B38" s="36" t="s">
        <v>939</v>
      </c>
      <c r="C38" s="36" t="s">
        <v>940</v>
      </c>
      <c r="D38" s="17" t="s">
        <v>217</v>
      </c>
      <c r="E38" s="18" t="s">
        <v>10</v>
      </c>
      <c r="F38" s="18">
        <f>VLOOKUP(N38,Revistas!$B$2:$H$63996,2,FALSE)</f>
        <v>2.806</v>
      </c>
      <c r="G38" s="18" t="str">
        <f>VLOOKUP(N38,Revistas!$B$2:$H$63996,3,FALSE)</f>
        <v>Q1</v>
      </c>
      <c r="H38" s="18" t="str">
        <f>VLOOKUP(N38,Revistas!$B$2:$H$63996,4,FALSE)</f>
        <v>MULTIDISCIPLINARY SCIENCES</v>
      </c>
      <c r="I38" s="18" t="str">
        <f>VLOOKUP(N38,Revistas!$B$2:$H$63996,5,FALSE)</f>
        <v>15/64</v>
      </c>
      <c r="J38" s="18" t="str">
        <f>VLOOKUP(N38,Revistas!$B$2:$H$63996,6,FALSE)</f>
        <v>NO</v>
      </c>
      <c r="K38" s="18" t="s">
        <v>941</v>
      </c>
      <c r="L38" s="18" t="s">
        <v>942</v>
      </c>
      <c r="M38" s="18">
        <v>0</v>
      </c>
      <c r="N38" s="18" t="s">
        <v>220</v>
      </c>
      <c r="O38" s="18" t="s">
        <v>943</v>
      </c>
      <c r="P38" s="18">
        <v>2017</v>
      </c>
      <c r="Q38" s="18">
        <v>12</v>
      </c>
      <c r="R38" s="18">
        <v>12</v>
      </c>
      <c r="S38" s="18"/>
      <c r="T38" s="18" t="s">
        <v>944</v>
      </c>
      <c r="U38" s="23">
        <v>29206883</v>
      </c>
    </row>
    <row r="39" spans="2:49" ht="90">
      <c r="B39" s="36" t="s">
        <v>4504</v>
      </c>
      <c r="C39" s="36" t="s">
        <v>4505</v>
      </c>
      <c r="D39" s="17" t="s">
        <v>1441</v>
      </c>
      <c r="E39" s="18" t="s">
        <v>10</v>
      </c>
      <c r="F39" s="18">
        <f>VLOOKUP(N39,Revistas!$B$2:$H$63996,2,FALSE)</f>
        <v>72.406000000000006</v>
      </c>
      <c r="G39" s="18" t="str">
        <f>VLOOKUP(N39,Revistas!$B$2:$H$63996,3,FALSE)</f>
        <v>Q1</v>
      </c>
      <c r="H39" s="18" t="str">
        <f>VLOOKUP(N39,Revistas!$B$2:$H$63996,4,FALSE)</f>
        <v>MEDICINA, GENERAL &amp; INTERNAL</v>
      </c>
      <c r="I39" s="18" t="str">
        <f>VLOOKUP(N39,Revistas!$B$2:$H$63996,5,FALSE)</f>
        <v>1/154</v>
      </c>
      <c r="J39" s="18" t="str">
        <f>VLOOKUP(N39,Revistas!$B$2:$H$63996,6,FALSE)</f>
        <v>SI</v>
      </c>
      <c r="K39" s="18" t="s">
        <v>4506</v>
      </c>
      <c r="L39" s="18" t="s">
        <v>4507</v>
      </c>
      <c r="M39" s="18">
        <v>8</v>
      </c>
      <c r="N39" s="18" t="s">
        <v>1444</v>
      </c>
      <c r="O39" s="28">
        <v>42675</v>
      </c>
      <c r="P39" s="18">
        <v>2017</v>
      </c>
      <c r="Q39" s="18">
        <v>377</v>
      </c>
      <c r="R39" s="18">
        <v>20</v>
      </c>
      <c r="S39" s="18">
        <v>1919</v>
      </c>
      <c r="T39" s="18">
        <v>1929</v>
      </c>
      <c r="U39" s="23">
        <v>28885881</v>
      </c>
    </row>
    <row r="40" spans="2:49" ht="90">
      <c r="B40" s="36" t="s">
        <v>4465</v>
      </c>
      <c r="C40" s="36" t="s">
        <v>4466</v>
      </c>
      <c r="D40" s="17" t="s">
        <v>1967</v>
      </c>
      <c r="E40" s="18" t="s">
        <v>10</v>
      </c>
      <c r="F40" s="18">
        <f>VLOOKUP(N40,Revistas!$B$2:$H$63996,2,FALSE)</f>
        <v>9.6189999999999998</v>
      </c>
      <c r="G40" s="18" t="str">
        <f>VLOOKUP(N40,Revistas!$B$2:$H$63996,3,FALSE)</f>
        <v>Q1</v>
      </c>
      <c r="H40" s="18" t="str">
        <f>VLOOKUP(N40,Revistas!$B$2:$H$63996,4,FALSE)</f>
        <v>ONCOLOGY</v>
      </c>
      <c r="I40" s="18" t="str">
        <f>VLOOKUP(N40,Revistas!$B$2:$H$63996,5,FALSE)</f>
        <v>12/217</v>
      </c>
      <c r="J40" s="18" t="str">
        <f>VLOOKUP(N40,Revistas!$B$2:$H$63996,6,FALSE)</f>
        <v>SI</v>
      </c>
      <c r="K40" s="18" t="s">
        <v>4467</v>
      </c>
      <c r="L40" s="18" t="s">
        <v>4468</v>
      </c>
      <c r="M40" s="18">
        <v>2</v>
      </c>
      <c r="N40" s="18" t="s">
        <v>1970</v>
      </c>
      <c r="O40" s="28">
        <v>36951</v>
      </c>
      <c r="P40" s="18">
        <v>2017</v>
      </c>
      <c r="Q40" s="18">
        <v>23</v>
      </c>
      <c r="R40" s="18">
        <v>5</v>
      </c>
      <c r="S40" s="18">
        <v>1227</v>
      </c>
      <c r="T40" s="18">
        <v>1235</v>
      </c>
      <c r="U40" s="23">
        <v>27582484</v>
      </c>
    </row>
    <row r="41" spans="2:49" ht="30">
      <c r="B41" s="36" t="s">
        <v>1861</v>
      </c>
      <c r="C41" s="36" t="s">
        <v>1862</v>
      </c>
      <c r="D41" s="17" t="s">
        <v>1863</v>
      </c>
      <c r="E41" s="18" t="s">
        <v>10</v>
      </c>
      <c r="F41" s="18">
        <f>VLOOKUP(N41,Revistas!$B$2:$H$63996,2,FALSE)</f>
        <v>1.89</v>
      </c>
      <c r="G41" s="18" t="str">
        <f>VLOOKUP(N41,Revistas!$B$2:$H$63996,3,FALSE)</f>
        <v>Q2</v>
      </c>
      <c r="H41" s="18" t="str">
        <f>VLOOKUP(N41,Revistas!$B$2:$H$63996,4,FALSE)</f>
        <v>DERMATOLOGY - SCIE</v>
      </c>
      <c r="I41" s="18" t="str">
        <f>VLOOKUP(N41,Revistas!$B$2:$H$63996,5,FALSE)</f>
        <v>29/63</v>
      </c>
      <c r="J41" s="18" t="str">
        <f>VLOOKUP(N41,Revistas!$B$2:$H$63996,6,FALSE)</f>
        <v>NO</v>
      </c>
      <c r="K41" s="18" t="s">
        <v>1864</v>
      </c>
      <c r="L41" s="18" t="s">
        <v>1865</v>
      </c>
      <c r="M41" s="18">
        <v>0</v>
      </c>
      <c r="N41" s="18" t="s">
        <v>1866</v>
      </c>
      <c r="O41" s="18"/>
      <c r="P41" s="18">
        <v>2017</v>
      </c>
      <c r="Q41" s="18">
        <v>28</v>
      </c>
      <c r="R41" s="18">
        <v>7</v>
      </c>
      <c r="S41" s="18">
        <v>606</v>
      </c>
      <c r="T41" s="18">
        <v>612</v>
      </c>
      <c r="U41" s="23">
        <v>28274164</v>
      </c>
    </row>
    <row r="42" spans="2:49" ht="30">
      <c r="B42" s="36" t="s">
        <v>4660</v>
      </c>
      <c r="C42" s="36" t="s">
        <v>4661</v>
      </c>
      <c r="D42" s="17" t="s">
        <v>4461</v>
      </c>
      <c r="E42" s="18" t="s">
        <v>10</v>
      </c>
      <c r="F42" s="18">
        <f>VLOOKUP(N42,Revistas!$B$2:$H$63996,2,FALSE)</f>
        <v>2.1309999999999998</v>
      </c>
      <c r="G42" s="18" t="str">
        <f>VLOOKUP(N42,Revistas!$B$2:$H$63996,3,FALSE)</f>
        <v>Q3</v>
      </c>
      <c r="H42" s="18" t="str">
        <f>VLOOKUP(N42,Revistas!$B$2:$H$63996,4,FALSE)</f>
        <v>ONCOLOGY</v>
      </c>
      <c r="I42" s="18" t="str">
        <f>VLOOKUP(N42,Revistas!$B$2:$H$63996,5,FALSE)</f>
        <v>152/217</v>
      </c>
      <c r="J42" s="18" t="str">
        <f>VLOOKUP(N42,Revistas!$B$2:$H$63996,6,FALSE)</f>
        <v>NO</v>
      </c>
      <c r="K42" s="18" t="s">
        <v>4662</v>
      </c>
      <c r="L42" s="18" t="s">
        <v>4663</v>
      </c>
      <c r="M42" s="18">
        <v>0</v>
      </c>
      <c r="N42" s="18" t="s">
        <v>4464</v>
      </c>
      <c r="O42" s="18" t="s">
        <v>129</v>
      </c>
      <c r="P42" s="18">
        <v>2017</v>
      </c>
      <c r="Q42" s="18">
        <v>13</v>
      </c>
      <c r="R42" s="18">
        <v>23</v>
      </c>
      <c r="S42" s="18">
        <v>2065</v>
      </c>
      <c r="T42" s="18">
        <v>2082</v>
      </c>
      <c r="U42" s="23">
        <v>28703622</v>
      </c>
    </row>
    <row r="43" spans="2:49" ht="90">
      <c r="B43" s="36" t="s">
        <v>2753</v>
      </c>
      <c r="C43" s="36" t="s">
        <v>2754</v>
      </c>
      <c r="D43" s="17" t="s">
        <v>1733</v>
      </c>
      <c r="E43" s="18" t="s">
        <v>10</v>
      </c>
      <c r="F43" s="18">
        <f>VLOOKUP(N43,Revistas!$B$2:$H$63996,2,FALSE)</f>
        <v>2.6339999999999999</v>
      </c>
      <c r="G43" s="18" t="str">
        <f>VLOOKUP(N43,Revistas!$B$2:$H$63996,3,FALSE)</f>
        <v>Q3</v>
      </c>
      <c r="H43" s="18" t="str">
        <f>VLOOKUP(N43,Revistas!$B$2:$H$63996,4,FALSE)</f>
        <v>RHEUMATOLOGY - SCIE</v>
      </c>
      <c r="I43" s="18" t="str">
        <f>VLOOKUP(N43,Revistas!$B$2:$H$63996,5,FALSE)</f>
        <v>16 DE 30</v>
      </c>
      <c r="J43" s="18" t="str">
        <f>VLOOKUP(N43,Revistas!$B$2:$H$63996,6,FALSE)</f>
        <v>NO</v>
      </c>
      <c r="K43" s="18" t="s">
        <v>2755</v>
      </c>
      <c r="L43" s="18" t="s">
        <v>2756</v>
      </c>
      <c r="M43" s="18">
        <v>0</v>
      </c>
      <c r="N43" s="18" t="s">
        <v>1736</v>
      </c>
      <c r="O43" s="18"/>
      <c r="P43" s="18">
        <v>2017</v>
      </c>
      <c r="Q43" s="18">
        <v>35</v>
      </c>
      <c r="R43" s="18">
        <v>4</v>
      </c>
      <c r="S43" s="18" t="s">
        <v>2239</v>
      </c>
      <c r="T43" s="18" t="s">
        <v>2757</v>
      </c>
    </row>
    <row r="44" spans="2:49" ht="30">
      <c r="B44" s="36" t="s">
        <v>5121</v>
      </c>
      <c r="C44" s="36" t="s">
        <v>5120</v>
      </c>
      <c r="D44" s="17" t="s">
        <v>5122</v>
      </c>
      <c r="E44" s="18" t="s">
        <v>10</v>
      </c>
      <c r="F44" s="18">
        <f>VLOOKUP(N44,Revistas!$B$2:$H$63996,2,FALSE)</f>
        <v>1.181</v>
      </c>
      <c r="G44" s="18" t="str">
        <f>VLOOKUP(N44,Revistas!$B$2:$H$63996,3,FALSE)</f>
        <v>Q3</v>
      </c>
      <c r="H44" s="18" t="str">
        <f>VLOOKUP(N44,Revistas!$B$2:$H$63996,4,FALSE)</f>
        <v>PEDIATRICS</v>
      </c>
      <c r="I44" s="18" t="str">
        <f>VLOOKUP(N44,Revistas!$B$2:$H$63996,5,FALSE)</f>
        <v>83/121</v>
      </c>
      <c r="J44" s="18" t="str">
        <f>VLOOKUP(N44,Revistas!$B$2:$H$63996,6,FALSE)</f>
        <v>NO</v>
      </c>
      <c r="K44" s="18" t="s">
        <v>5123</v>
      </c>
      <c r="L44" s="18"/>
      <c r="M44" s="18" t="s">
        <v>586</v>
      </c>
      <c r="N44" s="18" t="s">
        <v>5124</v>
      </c>
      <c r="O44" s="18" t="s">
        <v>1918</v>
      </c>
      <c r="P44" s="18">
        <v>2017</v>
      </c>
      <c r="Q44" s="18"/>
      <c r="R44" s="18"/>
      <c r="S44" s="18"/>
      <c r="T44" s="18"/>
      <c r="U44" s="23">
        <v>29079903</v>
      </c>
      <c r="AW44" s="25"/>
    </row>
    <row r="45" spans="2:49" ht="45">
      <c r="B45" s="36" t="s">
        <v>2814</v>
      </c>
      <c r="C45" s="36" t="s">
        <v>2815</v>
      </c>
      <c r="D45" s="17" t="s">
        <v>2816</v>
      </c>
      <c r="E45" s="18" t="s">
        <v>10</v>
      </c>
      <c r="F45" s="18">
        <f>VLOOKUP(N45,Revistas!$B$2:$H$63996,2,FALSE)</f>
        <v>1.2310000000000001</v>
      </c>
      <c r="G45" s="18" t="str">
        <f>VLOOKUP(N45,Revistas!$B$2:$H$63996,3,FALSE)</f>
        <v>Q4</v>
      </c>
      <c r="H45" s="18" t="str">
        <f>VLOOKUP(N45,Revistas!$B$2:$H$63996,4,FALSE)</f>
        <v>CRITICAL CARE MEDICINE - SCIE</v>
      </c>
      <c r="I45" s="18" t="str">
        <f>VLOOKUP(N45,Revistas!$B$2:$H$63996,5,FALSE)</f>
        <v>31/33</v>
      </c>
      <c r="J45" s="18" t="str">
        <f>VLOOKUP(N45,Revistas!$B$2:$H$63996,6,FALSE)</f>
        <v>NO</v>
      </c>
      <c r="K45" s="18" t="s">
        <v>2817</v>
      </c>
      <c r="L45" s="18"/>
      <c r="M45" s="18" t="s">
        <v>586</v>
      </c>
      <c r="N45" s="18" t="s">
        <v>2818</v>
      </c>
      <c r="O45" s="18" t="s">
        <v>2819</v>
      </c>
      <c r="P45" s="18">
        <v>2017</v>
      </c>
      <c r="Q45" s="18"/>
      <c r="R45" s="18"/>
      <c r="S45" s="18"/>
      <c r="T45" s="18"/>
      <c r="U45" s="23">
        <v>28648671</v>
      </c>
    </row>
    <row r="46" spans="2:49" ht="75">
      <c r="B46" s="36" t="s">
        <v>4367</v>
      </c>
      <c r="C46" s="36" t="s">
        <v>4368</v>
      </c>
      <c r="D46" s="17" t="s">
        <v>3847</v>
      </c>
      <c r="E46" s="18" t="s">
        <v>26</v>
      </c>
      <c r="F46" s="18">
        <f>VLOOKUP(N46,Revistas!$B$2:$H$63996,2,FALSE)</f>
        <v>11.855</v>
      </c>
      <c r="G46" s="18" t="str">
        <f>VLOOKUP(N46,Revistas!$B$2:$H$63996,3,FALSE)</f>
        <v>Q1</v>
      </c>
      <c r="H46" s="18" t="str">
        <f>VLOOKUP(N46,Revistas!$B$2:$H$63996,4,FALSE)</f>
        <v>ONCOLOGY</v>
      </c>
      <c r="I46" s="18" t="str">
        <f>VLOOKUP(N46,Revistas!$B$2:$H$63996,5,FALSE)</f>
        <v>10/217</v>
      </c>
      <c r="J46" s="18" t="str">
        <f>VLOOKUP(N46,Revistas!$B$2:$H$63996,6,FALSE)</f>
        <v>SI</v>
      </c>
      <c r="K46" s="18" t="s">
        <v>4369</v>
      </c>
      <c r="L46" s="18"/>
      <c r="M46" s="18">
        <v>0</v>
      </c>
      <c r="N46" s="18" t="s">
        <v>3849</v>
      </c>
      <c r="O46" s="18" t="s">
        <v>154</v>
      </c>
      <c r="P46" s="18">
        <v>2017</v>
      </c>
      <c r="Q46" s="18">
        <v>28</v>
      </c>
      <c r="R46" s="18"/>
      <c r="S46" s="18"/>
      <c r="T46" s="18"/>
    </row>
    <row r="47" spans="2:49" ht="45">
      <c r="B47" s="36" t="s">
        <v>5427</v>
      </c>
      <c r="C47" s="36" t="s">
        <v>5428</v>
      </c>
      <c r="D47" s="17" t="s">
        <v>764</v>
      </c>
      <c r="E47" s="18" t="s">
        <v>10</v>
      </c>
      <c r="F47" s="18" t="str">
        <f>VLOOKUP(N47,Revistas!$B$2:$H$63996,2,FALSE)</f>
        <v>NO TIENE</v>
      </c>
      <c r="G47" s="18" t="str">
        <f>VLOOKUP(N47,Revistas!$B$2:$H$63996,3,FALSE)</f>
        <v>NO TIENE</v>
      </c>
      <c r="H47" s="18" t="str">
        <f>VLOOKUP(N47,Revistas!$B$2:$H$63996,4,FALSE)</f>
        <v>NO TIENE</v>
      </c>
      <c r="I47" s="18" t="str">
        <f>VLOOKUP(N47,Revistas!$B$2:$H$63996,5,FALSE)</f>
        <v>NO TIENE</v>
      </c>
      <c r="J47" s="18" t="str">
        <f>VLOOKUP(N47,Revistas!$B$2:$H$63996,6,FALSE)</f>
        <v>NO</v>
      </c>
      <c r="K47" s="18" t="s">
        <v>5429</v>
      </c>
      <c r="L47" s="18" t="s">
        <v>5430</v>
      </c>
      <c r="M47" s="18">
        <v>0</v>
      </c>
      <c r="N47" s="18" t="s">
        <v>767</v>
      </c>
      <c r="O47" s="18" t="s">
        <v>768</v>
      </c>
      <c r="P47" s="18">
        <v>2017</v>
      </c>
      <c r="Q47" s="18">
        <v>24</v>
      </c>
      <c r="R47" s="18">
        <v>3</v>
      </c>
      <c r="S47" s="18">
        <v>129</v>
      </c>
      <c r="T47" s="18">
        <v>134</v>
      </c>
    </row>
    <row r="48" spans="2:49" ht="45">
      <c r="B48" s="36" t="s">
        <v>762</v>
      </c>
      <c r="C48" s="36" t="s">
        <v>763</v>
      </c>
      <c r="D48" s="17" t="s">
        <v>764</v>
      </c>
      <c r="E48" s="18" t="s">
        <v>10</v>
      </c>
      <c r="F48" s="18" t="str">
        <f>VLOOKUP(N48,Revistas!$B$2:$H$63996,2,FALSE)</f>
        <v>NO TIENE</v>
      </c>
      <c r="G48" s="18" t="str">
        <f>VLOOKUP(N48,Revistas!$B$2:$H$63996,3,FALSE)</f>
        <v>NO TIENE</v>
      </c>
      <c r="H48" s="18" t="str">
        <f>VLOOKUP(N48,Revistas!$B$2:$H$63996,4,FALSE)</f>
        <v>NO TIENE</v>
      </c>
      <c r="I48" s="18" t="str">
        <f>VLOOKUP(N48,Revistas!$B$2:$H$63996,5,FALSE)</f>
        <v>NO TIENE</v>
      </c>
      <c r="J48" s="18" t="str">
        <f>VLOOKUP(N48,Revistas!$B$2:$H$63996,6,FALSE)</f>
        <v>NO</v>
      </c>
      <c r="K48" s="18" t="s">
        <v>765</v>
      </c>
      <c r="L48" s="18" t="s">
        <v>766</v>
      </c>
      <c r="M48" s="18">
        <v>0</v>
      </c>
      <c r="N48" s="18" t="s">
        <v>767</v>
      </c>
      <c r="O48" s="18" t="s">
        <v>768</v>
      </c>
      <c r="P48" s="18">
        <v>2017</v>
      </c>
      <c r="Q48" s="18">
        <v>24</v>
      </c>
      <c r="R48" s="18">
        <v>3</v>
      </c>
      <c r="S48" s="18">
        <v>135</v>
      </c>
      <c r="T48" s="18">
        <v>141</v>
      </c>
    </row>
    <row r="49" spans="2:51" ht="60">
      <c r="B49" s="36" t="s">
        <v>1509</v>
      </c>
      <c r="C49" s="36" t="s">
        <v>1510</v>
      </c>
      <c r="D49" s="17" t="s">
        <v>1511</v>
      </c>
      <c r="E49" s="18" t="s">
        <v>10</v>
      </c>
      <c r="F49" s="18">
        <f>VLOOKUP(N49,Revistas!$B$2:$H$63996,2,FALSE)</f>
        <v>1.778</v>
      </c>
      <c r="G49" s="18" t="str">
        <f>VLOOKUP(N49,Revistas!$B$2:$H$63996,3,FALSE)</f>
        <v>Q3</v>
      </c>
      <c r="H49" s="18" t="str">
        <f>VLOOKUP(N49,Revistas!$B$2:$H$63996,4,FALSE)</f>
        <v>INFECTIOUS DISEASES - SCIE;</v>
      </c>
      <c r="I49" s="18" t="str">
        <f>VLOOKUP(N49,Revistas!$B$2:$H$63996,5,FALSE)</f>
        <v>63/84</v>
      </c>
      <c r="J49" s="18" t="str">
        <f>VLOOKUP(N49,Revistas!$B$2:$H$63996,6,FALSE)</f>
        <v>NO</v>
      </c>
      <c r="K49" s="18" t="s">
        <v>1512</v>
      </c>
      <c r="L49" s="18" t="s">
        <v>1513</v>
      </c>
      <c r="M49" s="18">
        <v>1</v>
      </c>
      <c r="N49" s="18" t="s">
        <v>1514</v>
      </c>
      <c r="O49" s="18"/>
      <c r="P49" s="18">
        <v>2017</v>
      </c>
      <c r="Q49" s="18">
        <v>18</v>
      </c>
      <c r="R49" s="18">
        <v>3</v>
      </c>
      <c r="S49" s="18">
        <v>118</v>
      </c>
      <c r="T49" s="18">
        <v>125</v>
      </c>
      <c r="U49" s="23">
        <v>28555519</v>
      </c>
    </row>
    <row r="50" spans="2:51" ht="60">
      <c r="B50" s="36" t="s">
        <v>1471</v>
      </c>
      <c r="C50" s="36" t="s">
        <v>1472</v>
      </c>
      <c r="D50" s="17" t="s">
        <v>1424</v>
      </c>
      <c r="E50" s="18" t="s">
        <v>10</v>
      </c>
      <c r="F50" s="18">
        <f>VLOOKUP(N50,Revistas!$B$2:$H$63996,2,FALSE)</f>
        <v>3.9350000000000001</v>
      </c>
      <c r="G50" s="18" t="str">
        <f>VLOOKUP(N50,Revistas!$B$2:$H$63996,3,FALSE)</f>
        <v>Q1</v>
      </c>
      <c r="H50" s="18" t="str">
        <f>VLOOKUP(N50,Revistas!$B$2:$H$63996,4,FALSE)</f>
        <v>INFECTIOUS DISEASES - SCIE;</v>
      </c>
      <c r="I50" s="18" t="str">
        <f>VLOOKUP(N50,Revistas!$B$2:$H$63996,5,FALSE)</f>
        <v>20/84</v>
      </c>
      <c r="J50" s="18" t="str">
        <f>VLOOKUP(N50,Revistas!$B$2:$H$63996,6,FALSE)</f>
        <v>NO</v>
      </c>
      <c r="K50" s="18" t="s">
        <v>1473</v>
      </c>
      <c r="L50" s="18" t="s">
        <v>1474</v>
      </c>
      <c r="M50" s="18">
        <v>1</v>
      </c>
      <c r="N50" s="18" t="s">
        <v>1427</v>
      </c>
      <c r="O50" s="28">
        <v>37043</v>
      </c>
      <c r="P50" s="18">
        <v>2017</v>
      </c>
      <c r="Q50" s="18">
        <v>75</v>
      </c>
      <c r="R50" s="18">
        <v>2</v>
      </c>
      <c r="S50" s="18">
        <v>211</v>
      </c>
      <c r="T50" s="18">
        <v>218</v>
      </c>
      <c r="U50" s="23">
        <v>28282300</v>
      </c>
    </row>
    <row r="51" spans="2:51" ht="135">
      <c r="B51" s="36" t="s">
        <v>4584</v>
      </c>
      <c r="C51" s="36" t="s">
        <v>4583</v>
      </c>
      <c r="D51" s="17" t="s">
        <v>4585</v>
      </c>
      <c r="E51" s="18" t="s">
        <v>10</v>
      </c>
      <c r="F51" s="18">
        <f>VLOOKUP(N51,Revistas!$B$2:$H$63996,2,FALSE)</f>
        <v>4.1429999999999998</v>
      </c>
      <c r="G51" s="18" t="str">
        <f>VLOOKUP(N51,Revistas!$B$2:$H$63996,3,FALSE)</f>
        <v>Q2</v>
      </c>
      <c r="H51" s="18" t="str">
        <f>VLOOKUP(N51,Revistas!$B$2:$H$63996,4,FALSE)</f>
        <v>ONCOLOGY</v>
      </c>
      <c r="I51" s="18" t="str">
        <f>VLOOKUP(N51,Revistas!$B$2:$H$63996,5,FALSE)</f>
        <v>62/217</v>
      </c>
      <c r="J51" s="18" t="str">
        <f>VLOOKUP(N51,Revistas!$B$2:$H$63996,6,FALSE)</f>
        <v>NO</v>
      </c>
      <c r="K51" s="18" t="s">
        <v>4587</v>
      </c>
      <c r="L51" s="18"/>
      <c r="M51" s="18" t="s">
        <v>586</v>
      </c>
      <c r="N51" s="18" t="s">
        <v>4588</v>
      </c>
      <c r="O51" s="18" t="s">
        <v>4586</v>
      </c>
      <c r="P51" s="18">
        <v>2017</v>
      </c>
      <c r="Q51" s="18">
        <v>6</v>
      </c>
      <c r="R51" s="18">
        <v>12</v>
      </c>
      <c r="S51" s="18">
        <v>401</v>
      </c>
      <c r="T51" s="18"/>
      <c r="U51" s="23">
        <v>29284798</v>
      </c>
    </row>
    <row r="52" spans="2:51" ht="30">
      <c r="B52" s="36" t="s">
        <v>1565</v>
      </c>
      <c r="C52" s="36" t="s">
        <v>1566</v>
      </c>
      <c r="D52" s="17" t="s">
        <v>1567</v>
      </c>
      <c r="E52" s="18" t="s">
        <v>274</v>
      </c>
      <c r="F52" s="18">
        <f>VLOOKUP(N52,Revistas!$B$2:$H$63996,2,FALSE)</f>
        <v>1.33</v>
      </c>
      <c r="G52" s="18" t="str">
        <f>VLOOKUP(N52,Revistas!$B$2:$H$63996,3,FALSE)</f>
        <v>Q3</v>
      </c>
      <c r="H52" s="18" t="str">
        <f>VLOOKUP(N52,Revistas!$B$2:$H$63996,4,FALSE)</f>
        <v>MYCOLOGY - SCIE</v>
      </c>
      <c r="I52" s="18" t="str">
        <f>VLOOKUP(N52,Revistas!$B$2:$H$63996,5,FALSE)</f>
        <v>22/30</v>
      </c>
      <c r="J52" s="18" t="str">
        <f>VLOOKUP(N52,Revistas!$B$2:$H$63996,6,FALSE)</f>
        <v>NO</v>
      </c>
      <c r="K52" s="18" t="s">
        <v>1568</v>
      </c>
      <c r="L52" s="18" t="s">
        <v>1569</v>
      </c>
      <c r="M52" s="18">
        <v>0</v>
      </c>
      <c r="N52" s="18" t="s">
        <v>1570</v>
      </c>
      <c r="O52" s="28">
        <v>11597</v>
      </c>
      <c r="P52" s="18">
        <v>2017</v>
      </c>
      <c r="Q52" s="18">
        <v>34</v>
      </c>
      <c r="R52" s="18">
        <v>4</v>
      </c>
      <c r="S52" s="18">
        <v>246</v>
      </c>
      <c r="T52" s="18">
        <v>246</v>
      </c>
      <c r="U52" s="23">
        <v>28579083</v>
      </c>
    </row>
    <row r="53" spans="2:51" ht="45">
      <c r="B53" s="36" t="s">
        <v>2530</v>
      </c>
      <c r="C53" s="36" t="s">
        <v>2531</v>
      </c>
      <c r="D53" s="17" t="s">
        <v>1383</v>
      </c>
      <c r="E53" s="18" t="s">
        <v>10</v>
      </c>
      <c r="F53" s="18">
        <f>VLOOKUP(N53,Revistas!$B$2:$H$63996,2,FALSE)</f>
        <v>6.2729999999999997</v>
      </c>
      <c r="G53" s="18" t="str">
        <f>VLOOKUP(N53,Revistas!$B$2:$H$63996,3,FALSE)</f>
        <v>Q1</v>
      </c>
      <c r="H53" s="18" t="str">
        <f>VLOOKUP(N53,Revistas!$B$2:$H$63996,4,FALSE)</f>
        <v>INFECTIOUS DISEASES - SCIE;</v>
      </c>
      <c r="I53" s="18" t="str">
        <f>VLOOKUP(N53,Revistas!$B$2:$H$63996,5,FALSE)</f>
        <v>7 DE 84</v>
      </c>
      <c r="J53" s="18" t="str">
        <f>VLOOKUP(N53,Revistas!$B$2:$H$63996,6,FALSE)</f>
        <v>SI</v>
      </c>
      <c r="K53" s="18" t="s">
        <v>2532</v>
      </c>
      <c r="L53" s="18" t="s">
        <v>2533</v>
      </c>
      <c r="M53" s="18">
        <v>0</v>
      </c>
      <c r="N53" s="18" t="s">
        <v>1386</v>
      </c>
      <c r="O53" s="28">
        <v>37165</v>
      </c>
      <c r="P53" s="18">
        <v>2017</v>
      </c>
      <c r="Q53" s="18">
        <v>216</v>
      </c>
      <c r="R53" s="18">
        <v>7</v>
      </c>
      <c r="S53" s="18">
        <v>813</v>
      </c>
      <c r="T53" s="18">
        <v>818</v>
      </c>
    </row>
    <row r="54" spans="2:51" ht="75">
      <c r="B54" s="36" t="s">
        <v>5195</v>
      </c>
      <c r="C54" s="36" t="s">
        <v>5196</v>
      </c>
      <c r="D54" s="17" t="s">
        <v>217</v>
      </c>
      <c r="E54" s="18" t="s">
        <v>10</v>
      </c>
      <c r="F54" s="18">
        <f>VLOOKUP(N54,Revistas!$B$2:$H$63996,2,FALSE)</f>
        <v>2.806</v>
      </c>
      <c r="G54" s="18" t="str">
        <f>VLOOKUP(N54,Revistas!$B$2:$H$63996,3,FALSE)</f>
        <v>Q1</v>
      </c>
      <c r="H54" s="18" t="str">
        <f>VLOOKUP(N54,Revistas!$B$2:$H$63996,4,FALSE)</f>
        <v>MULTIDISCIPLINARY SCIENCES</v>
      </c>
      <c r="I54" s="18" t="str">
        <f>VLOOKUP(N54,Revistas!$B$2:$H$63996,5,FALSE)</f>
        <v>15/64</v>
      </c>
      <c r="J54" s="18" t="str">
        <f>VLOOKUP(N54,Revistas!$B$2:$H$63996,6,FALSE)</f>
        <v>NO</v>
      </c>
      <c r="K54" s="18" t="s">
        <v>5197</v>
      </c>
      <c r="L54" s="18" t="s">
        <v>5198</v>
      </c>
      <c r="M54" s="18">
        <v>0</v>
      </c>
      <c r="N54" s="18" t="s">
        <v>220</v>
      </c>
      <c r="O54" s="28">
        <v>43739</v>
      </c>
      <c r="P54" s="18">
        <v>2017</v>
      </c>
      <c r="Q54" s="18">
        <v>12</v>
      </c>
      <c r="R54" s="18">
        <v>10</v>
      </c>
      <c r="S54" s="18"/>
      <c r="T54" s="18">
        <v>185873</v>
      </c>
    </row>
    <row r="55" spans="2:51" ht="60">
      <c r="B55" s="36" t="s">
        <v>2880</v>
      </c>
      <c r="C55" s="36" t="s">
        <v>2881</v>
      </c>
      <c r="D55" s="17" t="s">
        <v>2882</v>
      </c>
      <c r="E55" s="18" t="s">
        <v>10</v>
      </c>
      <c r="F55" s="18">
        <f>VLOOKUP(N55,Revistas!$B$2:$H$63996,2,FALSE)</f>
        <v>2.4350000000000001</v>
      </c>
      <c r="G55" s="18" t="str">
        <f>VLOOKUP(N55,Revistas!$B$2:$H$63996,3,FALSE)</f>
        <v>Q3</v>
      </c>
      <c r="H55" s="18" t="str">
        <f>VLOOKUP(N55,Revistas!$B$2:$H$63996,4,FALSE)</f>
        <v>RESPIRATORY SYSTEM - SCIE</v>
      </c>
      <c r="I55" s="18" t="str">
        <f>VLOOKUP(N55,Revistas!$B$2:$H$63996,5,FALSE)</f>
        <v>34/59</v>
      </c>
      <c r="J55" s="18" t="str">
        <f>VLOOKUP(N55,Revistas!$B$2:$H$63996,6,FALSE)</f>
        <v>NO</v>
      </c>
      <c r="K55" s="18" t="s">
        <v>2883</v>
      </c>
      <c r="L55" s="18" t="s">
        <v>2884</v>
      </c>
      <c r="M55" s="18">
        <v>0</v>
      </c>
      <c r="N55" s="18" t="s">
        <v>2885</v>
      </c>
      <c r="O55" s="18" t="s">
        <v>1066</v>
      </c>
      <c r="P55" s="18">
        <v>2017</v>
      </c>
      <c r="Q55" s="18">
        <v>17</v>
      </c>
      <c r="R55" s="18"/>
      <c r="S55" s="18"/>
      <c r="T55" s="18">
        <v>73</v>
      </c>
      <c r="U55" s="23">
        <v>28446170</v>
      </c>
    </row>
    <row r="56" spans="2:51" ht="90">
      <c r="B56" s="36" t="s">
        <v>2118</v>
      </c>
      <c r="C56" s="36" t="s">
        <v>2117</v>
      </c>
      <c r="D56" s="17" t="s">
        <v>2122</v>
      </c>
      <c r="E56" s="18" t="s">
        <v>10</v>
      </c>
      <c r="F56" s="18">
        <f>VLOOKUP(N56,Revistas!$B$2:$H$63996,2,FALSE)</f>
        <v>6.2729999999999997</v>
      </c>
      <c r="G56" s="18" t="str">
        <f>VLOOKUP(N56,Revistas!$B$2:$H$63996,3,FALSE)</f>
        <v>Q1</v>
      </c>
      <c r="H56" s="18" t="str">
        <f>VLOOKUP(N56,Revistas!$B$2:$H$63996,4,FALSE)</f>
        <v>INFECTIOUS DISEASES - SCIE;</v>
      </c>
      <c r="I56" s="18" t="str">
        <f>VLOOKUP(N56,Revistas!$B$2:$H$63996,5,FALSE)</f>
        <v>7 DE 84</v>
      </c>
      <c r="J56" s="18" t="str">
        <f>VLOOKUP(N56,Revistas!$B$2:$H$63996,6,FALSE)</f>
        <v>SI</v>
      </c>
      <c r="K56" s="18" t="s">
        <v>2120</v>
      </c>
      <c r="L56" s="18"/>
      <c r="M56" s="18" t="s">
        <v>586</v>
      </c>
      <c r="N56" s="18" t="s">
        <v>1387</v>
      </c>
      <c r="O56" s="18" t="s">
        <v>2119</v>
      </c>
      <c r="P56" s="18">
        <v>2017</v>
      </c>
      <c r="Q56" s="18"/>
      <c r="R56" s="18"/>
      <c r="S56" s="18"/>
      <c r="T56" s="18"/>
      <c r="U56" s="23">
        <v>28973671</v>
      </c>
      <c r="AO56" s="20" t="s">
        <v>390</v>
      </c>
      <c r="AR56" s="20" t="s">
        <v>371</v>
      </c>
      <c r="AW56" s="25">
        <v>42945</v>
      </c>
      <c r="AY56" s="20" t="s">
        <v>2121</v>
      </c>
    </row>
    <row r="57" spans="2:51" ht="60">
      <c r="B57" s="36" t="s">
        <v>658</v>
      </c>
      <c r="C57" s="36" t="s">
        <v>659</v>
      </c>
      <c r="D57" s="17" t="s">
        <v>660</v>
      </c>
      <c r="E57" s="18" t="s">
        <v>10</v>
      </c>
      <c r="F57" s="18">
        <f>VLOOKUP(N57,Revistas!$B$2:$H$63996,2,FALSE)</f>
        <v>5.41</v>
      </c>
      <c r="G57" s="18" t="str">
        <f>VLOOKUP(N57,Revistas!$B$2:$H$63996,3,FALSE)</f>
        <v>Q1</v>
      </c>
      <c r="H57" s="18" t="str">
        <f>VLOOKUP(N57,Revistas!$B$2:$H$63996,4,FALSE)</f>
        <v>CARDIAC &amp; CARDIOVASCULAR SYSTEMS - SCIE</v>
      </c>
      <c r="I57" s="18" t="str">
        <f>VLOOKUP(N57,Revistas!$B$2:$H$63996,5,FALSE)</f>
        <v>22/126</v>
      </c>
      <c r="J57" s="18" t="str">
        <f>VLOOKUP(N57,Revistas!$B$2:$H$63996,6,FALSE)</f>
        <v>NO</v>
      </c>
      <c r="K57" s="18" t="s">
        <v>661</v>
      </c>
      <c r="L57" s="18" t="s">
        <v>662</v>
      </c>
      <c r="M57" s="18">
        <v>2</v>
      </c>
      <c r="N57" s="18" t="s">
        <v>663</v>
      </c>
      <c r="O57" s="18" t="s">
        <v>154</v>
      </c>
      <c r="P57" s="18">
        <v>2017</v>
      </c>
      <c r="Q57" s="18">
        <v>10</v>
      </c>
      <c r="R57" s="18">
        <v>9</v>
      </c>
      <c r="S57" s="18"/>
      <c r="T57" s="18" t="s">
        <v>664</v>
      </c>
      <c r="U57" s="23">
        <v>28899955</v>
      </c>
    </row>
    <row r="58" spans="2:51" ht="105">
      <c r="B58" s="36" t="s">
        <v>3875</v>
      </c>
      <c r="C58" s="36" t="s">
        <v>3876</v>
      </c>
      <c r="D58" s="17" t="s">
        <v>3877</v>
      </c>
      <c r="E58" s="18" t="s">
        <v>10</v>
      </c>
      <c r="F58" s="18">
        <f>VLOOKUP(N58,Revistas!$B$2:$H$63996,2,FALSE)</f>
        <v>3.5070000000000001</v>
      </c>
      <c r="G58" s="18" t="str">
        <f>VLOOKUP(N58,Revistas!$B$2:$H$63996,3,FALSE)</f>
        <v>Q2</v>
      </c>
      <c r="H58" s="18" t="str">
        <f>VLOOKUP(N58,Revistas!$B$2:$H$63996,4,FALSE)</f>
        <v>GENETICS &amp; HEREDITY - SCIE;</v>
      </c>
      <c r="I58" s="18" t="str">
        <f>VLOOKUP(N58,Revistas!$B$2:$H$63996,5,FALSE)</f>
        <v>58/166</v>
      </c>
      <c r="J58" s="18" t="str">
        <f>VLOOKUP(N58,Revistas!$B$2:$H$63996,6,FALSE)</f>
        <v>NO</v>
      </c>
      <c r="K58" s="18" t="s">
        <v>3878</v>
      </c>
      <c r="L58" s="18" t="s">
        <v>3879</v>
      </c>
      <c r="M58" s="18">
        <v>2</v>
      </c>
      <c r="N58" s="18" t="s">
        <v>3880</v>
      </c>
      <c r="O58" s="28">
        <v>43891</v>
      </c>
      <c r="P58" s="18">
        <v>2017</v>
      </c>
      <c r="Q58" s="18">
        <v>12</v>
      </c>
      <c r="R58" s="18"/>
      <c r="S58" s="18"/>
      <c r="T58" s="18">
        <v>57</v>
      </c>
    </row>
    <row r="59" spans="2:51" ht="105">
      <c r="B59" s="36" t="s">
        <v>698</v>
      </c>
      <c r="C59" s="36" t="s">
        <v>699</v>
      </c>
      <c r="D59" s="17" t="s">
        <v>700</v>
      </c>
      <c r="E59" s="18" t="s">
        <v>10</v>
      </c>
      <c r="F59" s="18">
        <f>VLOOKUP(N59,Revistas!$B$2:$H$63996,2,FALSE)</f>
        <v>4.4359999999999999</v>
      </c>
      <c r="G59" s="18" t="str">
        <f>VLOOKUP(N59,Revistas!$B$2:$H$63996,3,FALSE)</f>
        <v>Q2</v>
      </c>
      <c r="H59" s="18" t="str">
        <f>VLOOKUP(N59,Revistas!$B$2:$H$63996,4,FALSE)</f>
        <v>CARDIAC &amp; CARDIOVASCULAR SYSTEM</v>
      </c>
      <c r="I59" s="18" t="str">
        <f>VLOOKUP(N59,Revistas!$B$2:$H$63996,5,FALSE)</f>
        <v>35/126</v>
      </c>
      <c r="J59" s="18" t="str">
        <f>VLOOKUP(N59,Revistas!$B$2:$H$63996,6,FALSE)</f>
        <v>NO</v>
      </c>
      <c r="K59" s="18" t="s">
        <v>701</v>
      </c>
      <c r="L59" s="18" t="s">
        <v>702</v>
      </c>
      <c r="M59" s="18">
        <v>0</v>
      </c>
      <c r="N59" s="18" t="s">
        <v>703</v>
      </c>
      <c r="O59" s="18" t="s">
        <v>199</v>
      </c>
      <c r="P59" s="18">
        <v>2017</v>
      </c>
      <c r="Q59" s="18">
        <v>190</v>
      </c>
      <c r="R59" s="18"/>
      <c r="S59" s="18">
        <v>135</v>
      </c>
      <c r="T59" s="18">
        <v>139</v>
      </c>
    </row>
    <row r="60" spans="2:51">
      <c r="B60" s="36" t="s">
        <v>3143</v>
      </c>
      <c r="C60" s="36" t="s">
        <v>3144</v>
      </c>
      <c r="D60" s="17" t="s">
        <v>3145</v>
      </c>
      <c r="E60" s="18" t="s">
        <v>210</v>
      </c>
      <c r="F60" s="18">
        <f>VLOOKUP(N60,Revistas!$B$2:$H$63996,2,FALSE)</f>
        <v>3.5979999999999999</v>
      </c>
      <c r="G60" s="18" t="str">
        <f>VLOOKUP(N60,Revistas!$B$2:$H$63996,3,FALSE)</f>
        <v>Q1</v>
      </c>
      <c r="H60" s="18" t="str">
        <f>VLOOKUP(N60,Revistas!$B$2:$H$63996,4,FALSE)</f>
        <v>UROLOGY &amp; NEPHROLOGY - SCIE</v>
      </c>
      <c r="I60" s="18" t="str">
        <f>VLOOKUP(N60,Revistas!$B$2:$H$63996,5,FALSE)</f>
        <v>16/76</v>
      </c>
      <c r="J60" s="18" t="str">
        <f>VLOOKUP(N60,Revistas!$B$2:$H$63996,6,FALSE)</f>
        <v>NO</v>
      </c>
      <c r="K60" s="18" t="s">
        <v>3146</v>
      </c>
      <c r="L60" s="18" t="s">
        <v>3147</v>
      </c>
      <c r="M60" s="18">
        <v>1</v>
      </c>
      <c r="N60" s="18" t="s">
        <v>3148</v>
      </c>
      <c r="O60" s="18" t="s">
        <v>344</v>
      </c>
      <c r="P60" s="18">
        <v>2017</v>
      </c>
      <c r="Q60" s="18">
        <v>37</v>
      </c>
      <c r="R60" s="18">
        <v>1</v>
      </c>
      <c r="S60" s="18">
        <v>77</v>
      </c>
      <c r="T60" s="18">
        <v>92</v>
      </c>
      <c r="U60" s="23">
        <v>28153197</v>
      </c>
    </row>
    <row r="61" spans="2:51" ht="60">
      <c r="B61" s="36" t="s">
        <v>1475</v>
      </c>
      <c r="C61" s="36" t="s">
        <v>1476</v>
      </c>
      <c r="D61" s="17" t="s">
        <v>1477</v>
      </c>
      <c r="E61" s="18" t="s">
        <v>10</v>
      </c>
      <c r="F61" s="18">
        <f>VLOOKUP(N61,Revistas!$B$2:$H$63996,2,FALSE)</f>
        <v>4.8630000000000004</v>
      </c>
      <c r="G61" s="18" t="str">
        <f>VLOOKUP(N61,Revistas!$B$2:$H$63996,3,FALSE)</f>
        <v>Q1</v>
      </c>
      <c r="H61" s="18" t="str">
        <f>VLOOKUP(N61,Revistas!$B$2:$H$63996,4,FALSE)</f>
        <v>CARDIAC &amp; CARDIOVASCULAR SYSTEM</v>
      </c>
      <c r="I61" s="18" t="str">
        <f>VLOOKUP(N61,Revistas!$B$2:$H$63996,5,FALSE)</f>
        <v>37/126</v>
      </c>
      <c r="J61" s="18" t="str">
        <f>VLOOKUP(N61,Revistas!$B$2:$H$63996,6,FALSE)</f>
        <v>NO</v>
      </c>
      <c r="K61" s="18" t="s">
        <v>1478</v>
      </c>
      <c r="L61" s="18" t="s">
        <v>1479</v>
      </c>
      <c r="M61" s="18">
        <v>2</v>
      </c>
      <c r="N61" s="18" t="s">
        <v>1480</v>
      </c>
      <c r="O61" s="18" t="s">
        <v>250</v>
      </c>
      <c r="P61" s="18">
        <v>2017</v>
      </c>
      <c r="Q61" s="18">
        <v>6</v>
      </c>
      <c r="R61" s="18">
        <v>5</v>
      </c>
      <c r="S61" s="18"/>
      <c r="T61" s="18" t="s">
        <v>1481</v>
      </c>
    </row>
    <row r="62" spans="2:51" ht="30">
      <c r="B62" s="36" t="s">
        <v>3240</v>
      </c>
      <c r="C62" s="36" t="s">
        <v>3241</v>
      </c>
      <c r="D62" s="17" t="s">
        <v>3242</v>
      </c>
      <c r="E62" s="18" t="s">
        <v>10</v>
      </c>
      <c r="F62" s="18">
        <f>VLOOKUP(N62,Revistas!$B$2:$H$63996,2,FALSE)</f>
        <v>2.9340000000000002</v>
      </c>
      <c r="G62" s="18" t="str">
        <f>VLOOKUP(N62,Revistas!$B$2:$H$63996,3,FALSE)</f>
        <v>Q1</v>
      </c>
      <c r="H62" s="18" t="str">
        <f>VLOOKUP(N62,Revistas!$B$2:$H$63996,4,FALSE)</f>
        <v>MEDICAL LABORATORY TECHNOLOGY - SCIE</v>
      </c>
      <c r="I62" s="18" t="str">
        <f>VLOOKUP(N62,Revistas!$B$2:$H$63996,5,FALSE)</f>
        <v>6 DE 30</v>
      </c>
      <c r="J62" s="18" t="str">
        <f>VLOOKUP(N62,Revistas!$B$2:$H$63996,6,FALSE)</f>
        <v>NO</v>
      </c>
      <c r="K62" s="18" t="s">
        <v>3243</v>
      </c>
      <c r="L62" s="18" t="s">
        <v>3244</v>
      </c>
      <c r="M62" s="18">
        <v>0</v>
      </c>
      <c r="N62" s="18" t="s">
        <v>3245</v>
      </c>
      <c r="O62" s="18"/>
      <c r="P62" s="18">
        <v>2017</v>
      </c>
      <c r="Q62" s="18">
        <v>27</v>
      </c>
      <c r="R62" s="18">
        <v>1</v>
      </c>
      <c r="S62" s="18">
        <v>225</v>
      </c>
      <c r="T62" s="18">
        <v>230</v>
      </c>
      <c r="U62" s="23">
        <v>28392743</v>
      </c>
    </row>
    <row r="63" spans="2:51" ht="30">
      <c r="B63" s="36" t="s">
        <v>1991</v>
      </c>
      <c r="C63" s="36" t="s">
        <v>1992</v>
      </c>
      <c r="D63" s="17" t="s">
        <v>1993</v>
      </c>
      <c r="E63" s="18" t="s">
        <v>10</v>
      </c>
      <c r="F63" s="18">
        <f>VLOOKUP(N63,Revistas!$B$2:$H$63996,2,FALSE)</f>
        <v>6.6079999999999997</v>
      </c>
      <c r="G63" s="18" t="str">
        <f>VLOOKUP(N63,Revistas!$B$2:$H$63996,3,FALSE)</f>
        <v>Q1</v>
      </c>
      <c r="H63" s="18" t="str">
        <f>VLOOKUP(N63,Revistas!$B$2:$H$63996,4,FALSE)</f>
        <v>PARASITOLOGY - SCIE;</v>
      </c>
      <c r="I63" s="18" t="str">
        <f>VLOOKUP(N63,Revistas!$B$2:$H$63996,5,FALSE)</f>
        <v>2 DE 36</v>
      </c>
      <c r="J63" s="18" t="str">
        <f>VLOOKUP(N63,Revistas!$B$2:$H$63996,6,FALSE)</f>
        <v>SI</v>
      </c>
      <c r="K63" s="18" t="s">
        <v>1994</v>
      </c>
      <c r="L63" s="18" t="s">
        <v>1995</v>
      </c>
      <c r="M63" s="18">
        <v>0</v>
      </c>
      <c r="N63" s="18" t="s">
        <v>1996</v>
      </c>
      <c r="O63" s="18" t="s">
        <v>129</v>
      </c>
      <c r="P63" s="18">
        <v>2017</v>
      </c>
      <c r="Q63" s="18">
        <v>13</v>
      </c>
      <c r="R63" s="18">
        <v>10</v>
      </c>
      <c r="S63" s="18"/>
      <c r="T63" s="18" t="s">
        <v>1998</v>
      </c>
      <c r="U63" s="23">
        <v>29077752</v>
      </c>
    </row>
    <row r="64" spans="2:51" ht="195">
      <c r="B64" s="36" t="s">
        <v>1930</v>
      </c>
      <c r="C64" s="36" t="s">
        <v>1929</v>
      </c>
      <c r="D64" s="17" t="s">
        <v>1908</v>
      </c>
      <c r="E64" s="18" t="s">
        <v>10</v>
      </c>
      <c r="F64" s="18" t="str">
        <f>VLOOKUP(N64,Revistas!$B$2:$H$63996,2,FALSE)</f>
        <v>NO TIENE</v>
      </c>
      <c r="G64" s="18" t="str">
        <f>VLOOKUP(N64,Revistas!$B$2:$H$63996,3,FALSE)</f>
        <v>NO TIENE</v>
      </c>
      <c r="H64" s="18" t="str">
        <f>VLOOKUP(N64,Revistas!$B$2:$H$63996,4,FALSE)</f>
        <v>NO TIENE</v>
      </c>
      <c r="I64" s="18" t="str">
        <f>VLOOKUP(N64,Revistas!$B$2:$H$63996,5,FALSE)</f>
        <v>NO TIENE</v>
      </c>
      <c r="J64" s="18" t="str">
        <f>VLOOKUP(N64,Revistas!$B$2:$H$63996,6,FALSE)</f>
        <v>NO</v>
      </c>
      <c r="K64" s="18" t="s">
        <v>1931</v>
      </c>
      <c r="L64" s="18"/>
      <c r="M64" s="18" t="s">
        <v>586</v>
      </c>
      <c r="N64" s="18" t="s">
        <v>1775</v>
      </c>
      <c r="O64" s="18" t="s">
        <v>550</v>
      </c>
      <c r="P64" s="18">
        <v>2017</v>
      </c>
      <c r="Q64" s="18"/>
      <c r="R64" s="18"/>
      <c r="S64" s="18"/>
      <c r="T64" s="18"/>
      <c r="U64" s="23">
        <v>28711461</v>
      </c>
      <c r="AO64" s="25"/>
    </row>
    <row r="65" spans="2:21" ht="30">
      <c r="B65" s="36" t="s">
        <v>977</v>
      </c>
      <c r="C65" s="36" t="s">
        <v>978</v>
      </c>
      <c r="D65" s="17" t="s">
        <v>959</v>
      </c>
      <c r="E65" s="18" t="s">
        <v>571</v>
      </c>
      <c r="F65" s="18">
        <f>VLOOKUP(N65,Revistas!$B$2:$H$63996,2,FALSE)</f>
        <v>4.085</v>
      </c>
      <c r="G65" s="18" t="str">
        <f>VLOOKUP(N65,Revistas!$B$2:$H$63996,3,FALSE)</f>
        <v>Q1</v>
      </c>
      <c r="H65" s="18" t="str">
        <f>VLOOKUP(N65,Revistas!$B$2:$H$63996,4,FALSE)</f>
        <v>PERIPHERAL VASCULAR DISEASE</v>
      </c>
      <c r="I65" s="18" t="str">
        <f>VLOOKUP(N65,Revistas!$B$2:$H$63996,5,FALSE)</f>
        <v>12 DE 63</v>
      </c>
      <c r="J65" s="18" t="str">
        <f>VLOOKUP(N65,Revistas!$B$2:$H$63996,6,FALSE)</f>
        <v>NO</v>
      </c>
      <c r="K65" s="18" t="s">
        <v>979</v>
      </c>
      <c r="L65" s="18" t="s">
        <v>980</v>
      </c>
      <c r="M65" s="18">
        <v>0</v>
      </c>
      <c r="N65" s="18" t="s">
        <v>962</v>
      </c>
      <c r="O65" s="18" t="s">
        <v>129</v>
      </c>
      <c r="P65" s="18">
        <v>2017</v>
      </c>
      <c r="Q65" s="18">
        <v>35</v>
      </c>
      <c r="R65" s="18">
        <v>10</v>
      </c>
      <c r="S65" s="18">
        <v>1952</v>
      </c>
      <c r="T65" s="18">
        <v>1954</v>
      </c>
      <c r="U65" s="23">
        <v>28858196</v>
      </c>
    </row>
    <row r="66" spans="2:21">
      <c r="B66" s="36" t="s">
        <v>977</v>
      </c>
      <c r="C66" s="36" t="s">
        <v>1134</v>
      </c>
      <c r="D66" s="17" t="s">
        <v>959</v>
      </c>
      <c r="E66" s="18" t="s">
        <v>571</v>
      </c>
      <c r="F66" s="18">
        <f>VLOOKUP(N66,Revistas!$B$2:$H$63996,2,FALSE)</f>
        <v>4.085</v>
      </c>
      <c r="G66" s="18" t="str">
        <f>VLOOKUP(N66,Revistas!$B$2:$H$63996,3,FALSE)</f>
        <v>Q1</v>
      </c>
      <c r="H66" s="18" t="str">
        <f>VLOOKUP(N66,Revistas!$B$2:$H$63996,4,FALSE)</f>
        <v>PERIPHERAL VASCULAR DISEASE</v>
      </c>
      <c r="I66" s="18" t="str">
        <f>VLOOKUP(N66,Revistas!$B$2:$H$63996,5,FALSE)</f>
        <v>12 DE 63</v>
      </c>
      <c r="J66" s="18" t="str">
        <f>VLOOKUP(N66,Revistas!$B$2:$H$63996,6,FALSE)</f>
        <v>NO</v>
      </c>
      <c r="K66" s="18" t="s">
        <v>1135</v>
      </c>
      <c r="L66" s="18" t="s">
        <v>955</v>
      </c>
      <c r="M66" s="18">
        <v>1</v>
      </c>
      <c r="N66" s="18" t="s">
        <v>962</v>
      </c>
      <c r="O66" s="18" t="s">
        <v>344</v>
      </c>
      <c r="P66" s="18">
        <v>2017</v>
      </c>
      <c r="Q66" s="18">
        <v>35</v>
      </c>
      <c r="R66" s="18">
        <v>1</v>
      </c>
      <c r="S66" s="18">
        <v>29</v>
      </c>
      <c r="T66" s="18">
        <v>32</v>
      </c>
      <c r="U66" s="23">
        <v>27902625</v>
      </c>
    </row>
    <row r="67" spans="2:21" ht="30">
      <c r="B67" s="36" t="s">
        <v>977</v>
      </c>
      <c r="C67" s="36" t="s">
        <v>1032</v>
      </c>
      <c r="D67" s="17" t="s">
        <v>736</v>
      </c>
      <c r="E67" s="18" t="s">
        <v>571</v>
      </c>
      <c r="F67" s="18">
        <f>VLOOKUP(N67,Revistas!$B$2:$H$63996,2,FALSE)</f>
        <v>1.125</v>
      </c>
      <c r="G67" s="18" t="str">
        <f>VLOOKUP(N67,Revistas!$B$2:$H$63996,3,FALSE)</f>
        <v>Q3</v>
      </c>
      <c r="H67" s="18" t="str">
        <f>VLOOKUP(N67,Revistas!$B$2:$H$63996,4,FALSE)</f>
        <v>MEDICINA, GENERAL &amp; INTERNAL</v>
      </c>
      <c r="I67" s="18" t="str">
        <f>VLOOKUP(N67,Revistas!$B$2:$H$63996,5,FALSE)</f>
        <v>91/154</v>
      </c>
      <c r="J67" s="18" t="str">
        <f>VLOOKUP(N67,Revistas!$B$2:$H$63996,6,FALSE)</f>
        <v>NO</v>
      </c>
      <c r="K67" s="18" t="s">
        <v>1033</v>
      </c>
      <c r="L67" s="18" t="s">
        <v>1034</v>
      </c>
      <c r="M67" s="18">
        <v>0</v>
      </c>
      <c r="N67" s="18" t="s">
        <v>739</v>
      </c>
      <c r="O67" s="28">
        <v>39234</v>
      </c>
      <c r="P67" s="18">
        <v>2017</v>
      </c>
      <c r="Q67" s="18">
        <v>148</v>
      </c>
      <c r="R67" s="18">
        <v>11</v>
      </c>
      <c r="S67" s="18">
        <v>498</v>
      </c>
      <c r="T67" s="18">
        <v>500</v>
      </c>
      <c r="U67" s="23">
        <v>28396135</v>
      </c>
    </row>
    <row r="68" spans="2:21" ht="30">
      <c r="B68" s="36" t="s">
        <v>993</v>
      </c>
      <c r="C68" s="36" t="s">
        <v>994</v>
      </c>
      <c r="D68" s="17" t="s">
        <v>959</v>
      </c>
      <c r="E68" s="18" t="s">
        <v>571</v>
      </c>
      <c r="F68" s="18">
        <f>VLOOKUP(N68,Revistas!$B$2:$H$63996,2,FALSE)</f>
        <v>4.085</v>
      </c>
      <c r="G68" s="18" t="str">
        <f>VLOOKUP(N68,Revistas!$B$2:$H$63996,3,FALSE)</f>
        <v>Q1</v>
      </c>
      <c r="H68" s="18" t="str">
        <f>VLOOKUP(N68,Revistas!$B$2:$H$63996,4,FALSE)</f>
        <v>PERIPHERAL VASCULAR DISEASE</v>
      </c>
      <c r="I68" s="18" t="str">
        <f>VLOOKUP(N68,Revistas!$B$2:$H$63996,5,FALSE)</f>
        <v>12 DE 63</v>
      </c>
      <c r="J68" s="18" t="str">
        <f>VLOOKUP(N68,Revistas!$B$2:$H$63996,6,FALSE)</f>
        <v>NO</v>
      </c>
      <c r="K68" s="18" t="s">
        <v>995</v>
      </c>
      <c r="L68" s="18" t="s">
        <v>996</v>
      </c>
      <c r="M68" s="18">
        <v>0</v>
      </c>
      <c r="N68" s="18" t="s">
        <v>962</v>
      </c>
      <c r="O68" s="18" t="s">
        <v>154</v>
      </c>
      <c r="P68" s="18">
        <v>2017</v>
      </c>
      <c r="Q68" s="18">
        <v>35</v>
      </c>
      <c r="R68" s="18">
        <v>9</v>
      </c>
      <c r="S68" s="18">
        <v>1782</v>
      </c>
      <c r="T68" s="18">
        <v>1784</v>
      </c>
      <c r="U68" s="23">
        <v>28767487</v>
      </c>
    </row>
    <row r="69" spans="2:21" ht="45">
      <c r="B69" s="36" t="s">
        <v>1103</v>
      </c>
      <c r="C69" s="36" t="s">
        <v>1104</v>
      </c>
      <c r="D69" s="17" t="s">
        <v>1105</v>
      </c>
      <c r="E69" s="18" t="s">
        <v>10</v>
      </c>
      <c r="F69" s="18">
        <f>VLOOKUP(N69,Revistas!$B$2:$H$63996,2,FALSE)</f>
        <v>6.8570000000000002</v>
      </c>
      <c r="G69" s="18" t="str">
        <f>VLOOKUP(N69,Revistas!$B$2:$H$63996,3,FALSE)</f>
        <v>Q1</v>
      </c>
      <c r="H69" s="18" t="str">
        <f>VLOOKUP(N69,Revistas!$B$2:$H$63996,4,FALSE)</f>
        <v>PERIPHERAL VASCULAR DISEASE</v>
      </c>
      <c r="I69" s="18" t="str">
        <f>VLOOKUP(N69,Revistas!$B$2:$H$63996,5,FALSE)</f>
        <v>3 DE 63</v>
      </c>
      <c r="J69" s="18" t="str">
        <f>VLOOKUP(N69,Revistas!$B$2:$H$63996,6,FALSE)</f>
        <v>SI</v>
      </c>
      <c r="K69" s="18" t="s">
        <v>1106</v>
      </c>
      <c r="L69" s="18"/>
      <c r="M69" s="18">
        <v>2</v>
      </c>
      <c r="N69" s="18" t="s">
        <v>1107</v>
      </c>
      <c r="O69" s="18" t="s">
        <v>62</v>
      </c>
      <c r="P69" s="18">
        <v>2017</v>
      </c>
      <c r="Q69" s="18">
        <v>69</v>
      </c>
      <c r="R69" s="18">
        <v>2</v>
      </c>
      <c r="S69" s="18">
        <v>211</v>
      </c>
      <c r="T69" s="18" t="s">
        <v>167</v>
      </c>
      <c r="U69" s="23">
        <v>28028191</v>
      </c>
    </row>
    <row r="70" spans="2:21" ht="60">
      <c r="B70" s="36" t="s">
        <v>4759</v>
      </c>
      <c r="C70" s="36" t="s">
        <v>4760</v>
      </c>
      <c r="D70" s="17" t="s">
        <v>4761</v>
      </c>
      <c r="E70" s="18" t="s">
        <v>10</v>
      </c>
      <c r="F70" s="18">
        <f>VLOOKUP(N70,Revistas!$B$2:$H$63996,2,FALSE)</f>
        <v>3.7839999999999998</v>
      </c>
      <c r="G70" s="18" t="str">
        <f>VLOOKUP(N70,Revistas!$B$2:$H$63996,3,FALSE)</f>
        <v>Q1</v>
      </c>
      <c r="H70" s="18" t="str">
        <f>VLOOKUP(N70,Revistas!$B$2:$H$63996,4,FALSE)</f>
        <v>SURGERY - SCIE</v>
      </c>
      <c r="I70" s="18" t="str">
        <f>VLOOKUP(N70,Revistas!$B$2:$H$63996,5,FALSE)</f>
        <v>23/196</v>
      </c>
      <c r="J70" s="18" t="str">
        <f>VLOOKUP(N70,Revistas!$B$2:$H$63996,6,FALSE)</f>
        <v>NO</v>
      </c>
      <c r="K70" s="18" t="s">
        <v>4762</v>
      </c>
      <c r="L70" s="18" t="s">
        <v>4763</v>
      </c>
      <c r="M70" s="18">
        <v>0</v>
      </c>
      <c r="N70" s="18" t="s">
        <v>4764</v>
      </c>
      <c r="O70" s="18" t="s">
        <v>62</v>
      </c>
      <c r="P70" s="18">
        <v>2017</v>
      </c>
      <c r="Q70" s="18">
        <v>139</v>
      </c>
      <c r="R70" s="18">
        <v>2</v>
      </c>
      <c r="S70" s="18" t="s">
        <v>4765</v>
      </c>
      <c r="T70" s="18" t="s">
        <v>4766</v>
      </c>
      <c r="U70" s="23">
        <v>28121888</v>
      </c>
    </row>
    <row r="71" spans="2:21" ht="30">
      <c r="B71" s="36" t="s">
        <v>2596</v>
      </c>
      <c r="C71" s="36" t="s">
        <v>2597</v>
      </c>
      <c r="D71" s="17" t="s">
        <v>174</v>
      </c>
      <c r="E71" s="18" t="s">
        <v>10</v>
      </c>
      <c r="F71" s="18">
        <f>VLOOKUP(N71,Revistas!$B$2:$H$63996,2,FALSE)</f>
        <v>0.74299999999999999</v>
      </c>
      <c r="G71" s="18" t="str">
        <f>VLOOKUP(N71,Revistas!$B$2:$H$63996,3,FALSE)</f>
        <v>Q4</v>
      </c>
      <c r="H71" s="18" t="str">
        <f>VLOOKUP(N71,Revistas!$B$2:$H$63996,4,FALSE)</f>
        <v>CLINICAL NEUROLOGY</v>
      </c>
      <c r="I71" s="18" t="str">
        <f>VLOOKUP(N71,Revistas!$B$2:$H$63996,5,FALSE)</f>
        <v>177/194</v>
      </c>
      <c r="J71" s="18" t="str">
        <f>VLOOKUP(N71,Revistas!$B$2:$H$63996,6,FALSE)</f>
        <v>NO</v>
      </c>
      <c r="K71" s="18" t="s">
        <v>2598</v>
      </c>
      <c r="L71" s="18" t="s">
        <v>2599</v>
      </c>
      <c r="M71" s="18">
        <v>0</v>
      </c>
      <c r="N71" s="18" t="s">
        <v>177</v>
      </c>
      <c r="O71" s="18"/>
      <c r="P71" s="18">
        <v>2017</v>
      </c>
      <c r="Q71" s="18">
        <v>64</v>
      </c>
      <c r="R71" s="18"/>
      <c r="S71" s="18" t="s">
        <v>2600</v>
      </c>
      <c r="T71" s="18" t="s">
        <v>2601</v>
      </c>
    </row>
    <row r="72" spans="2:21" ht="75">
      <c r="B72" s="36" t="s">
        <v>2621</v>
      </c>
      <c r="C72" s="36" t="s">
        <v>2631</v>
      </c>
      <c r="D72" s="17" t="s">
        <v>2628</v>
      </c>
      <c r="E72" s="18" t="s">
        <v>10</v>
      </c>
      <c r="F72" s="18">
        <f>VLOOKUP(N72,Revistas!$B$2:$H$63996,2,FALSE)</f>
        <v>1.1399999999999999</v>
      </c>
      <c r="G72" s="18" t="str">
        <f>VLOOKUP(N72,Revistas!$B$2:$H$63996,3,FALSE)</f>
        <v>Q3</v>
      </c>
      <c r="H72" s="18" t="str">
        <f>VLOOKUP(N72,Revistas!$B$2:$H$63996,4,FALSE)</f>
        <v>PEDIATRICS - SCIE</v>
      </c>
      <c r="I72" s="18" t="str">
        <f>VLOOKUP(N72,Revistas!$B$2:$H$63996,5,FALSE)</f>
        <v>88/121/</v>
      </c>
      <c r="J72" s="18" t="str">
        <f>VLOOKUP(N72,Revistas!$B$2:$H$63996,6,FALSE)</f>
        <v>NO</v>
      </c>
      <c r="K72" s="18" t="s">
        <v>2624</v>
      </c>
      <c r="L72" s="18"/>
      <c r="M72" s="18" t="s">
        <v>586</v>
      </c>
      <c r="N72" s="18" t="s">
        <v>2515</v>
      </c>
      <c r="O72" s="18" t="s">
        <v>2623</v>
      </c>
      <c r="P72" s="18">
        <v>2017</v>
      </c>
      <c r="Q72" s="18">
        <v>86</v>
      </c>
      <c r="R72" s="18">
        <v>2</v>
      </c>
      <c r="S72" s="18" t="s">
        <v>2622</v>
      </c>
      <c r="T72" s="18"/>
      <c r="U72" s="23">
        <v>27427544</v>
      </c>
    </row>
    <row r="73" spans="2:21" ht="30">
      <c r="B73" s="36" t="s">
        <v>4831</v>
      </c>
      <c r="C73" s="36" t="s">
        <v>4832</v>
      </c>
      <c r="D73" s="17" t="s">
        <v>4833</v>
      </c>
      <c r="E73" s="18" t="s">
        <v>10</v>
      </c>
      <c r="F73" s="18">
        <f>VLOOKUP(N73,Revistas!$B$2:$H$63996,2,FALSE)</f>
        <v>3.754</v>
      </c>
      <c r="G73" s="18" t="str">
        <f>VLOOKUP(N73,Revistas!$B$2:$H$63996,3,FALSE)</f>
        <v>Q2</v>
      </c>
      <c r="H73" s="18" t="str">
        <f>VLOOKUP(N73,Revistas!$B$2:$H$63996,4,FALSE)</f>
        <v xml:space="preserve"> ENDOCRINOLOGY &amp; METABOLISM - SCIE;</v>
      </c>
      <c r="I73" s="18" t="str">
        <f>VLOOKUP(N73,Revistas!$B$2:$H$63996,5,FALSE)</f>
        <v>42/138</v>
      </c>
      <c r="J73" s="18" t="str">
        <f>VLOOKUP(N73,Revistas!$B$2:$H$63996,6,FALSE)</f>
        <v>NO</v>
      </c>
      <c r="K73" s="18" t="s">
        <v>4834</v>
      </c>
      <c r="L73" s="18" t="s">
        <v>4835</v>
      </c>
      <c r="M73" s="18">
        <v>4</v>
      </c>
      <c r="N73" s="18" t="s">
        <v>4836</v>
      </c>
      <c r="O73" s="28">
        <v>42248</v>
      </c>
      <c r="P73" s="18">
        <v>2017</v>
      </c>
      <c r="Q73" s="18">
        <v>453</v>
      </c>
      <c r="R73" s="18" t="s">
        <v>4837</v>
      </c>
      <c r="S73" s="18">
        <v>79</v>
      </c>
      <c r="T73" s="18">
        <v>87</v>
      </c>
      <c r="U73" s="23">
        <v>27913273</v>
      </c>
    </row>
    <row r="74" spans="2:21" ht="285">
      <c r="B74" s="36" t="s">
        <v>3026</v>
      </c>
      <c r="C74" s="36" t="s">
        <v>3027</v>
      </c>
      <c r="D74" s="17" t="s">
        <v>947</v>
      </c>
      <c r="E74" s="18" t="s">
        <v>10</v>
      </c>
      <c r="F74" s="18">
        <f>VLOOKUP(N74,Revistas!$B$2:$H$63996,2,FALSE)</f>
        <v>47.831000000000003</v>
      </c>
      <c r="G74" s="18" t="str">
        <f>VLOOKUP(N74,Revistas!$B$2:$H$63996,3,FALSE)</f>
        <v>Q1</v>
      </c>
      <c r="H74" s="18" t="str">
        <f>VLOOKUP(N74,Revistas!$B$2:$H$63996,4,FALSE)</f>
        <v>MEDICINA, GENERAL &amp; INTERNAL</v>
      </c>
      <c r="I74" s="18" t="str">
        <f>VLOOKUP(N74,Revistas!$B$2:$H$63996,5,FALSE)</f>
        <v>2/154</v>
      </c>
      <c r="J74" s="18" t="str">
        <f>VLOOKUP(N74,Revistas!$B$2:$H$63996,6,FALSE)</f>
        <v>SI</v>
      </c>
      <c r="K74" s="18" t="s">
        <v>3028</v>
      </c>
      <c r="L74" s="18" t="s">
        <v>3029</v>
      </c>
      <c r="M74" s="18">
        <v>13</v>
      </c>
      <c r="N74" s="18" t="s">
        <v>950</v>
      </c>
      <c r="O74" s="28">
        <v>42186</v>
      </c>
      <c r="P74" s="18">
        <v>2017</v>
      </c>
      <c r="Q74" s="18">
        <v>390</v>
      </c>
      <c r="R74" s="18">
        <v>10091</v>
      </c>
      <c r="S74" s="18">
        <v>231</v>
      </c>
      <c r="T74" s="18">
        <v>266</v>
      </c>
      <c r="U74" s="23">
        <v>28528753</v>
      </c>
    </row>
    <row r="75" spans="2:21" ht="30">
      <c r="B75" s="36" t="s">
        <v>5276</v>
      </c>
      <c r="C75" s="36" t="s">
        <v>5277</v>
      </c>
      <c r="D75" s="17" t="s">
        <v>5145</v>
      </c>
      <c r="E75" s="18" t="s">
        <v>10</v>
      </c>
      <c r="F75" s="18">
        <f>VLOOKUP(N75,Revistas!$B$2:$H$63996,2,FALSE)</f>
        <v>4.84</v>
      </c>
      <c r="G75" s="18" t="str">
        <f>VLOOKUP(N75,Revistas!$B$2:$H$63996,3,FALSE)</f>
        <v>Q1</v>
      </c>
      <c r="H75" s="18" t="str">
        <f>VLOOKUP(N75,Revistas!$B$2:$H$63996,4,FALSE)</f>
        <v>SURGERY - SCIE;</v>
      </c>
      <c r="I75" s="18" t="str">
        <f>VLOOKUP(N75,Revistas!$B$2:$H$63996,5,FALSE)</f>
        <v>2 DE 76</v>
      </c>
      <c r="J75" s="18" t="str">
        <f>VLOOKUP(N75,Revistas!$B$2:$H$63996,6,FALSE)</f>
        <v>SI</v>
      </c>
      <c r="K75" s="18" t="s">
        <v>5278</v>
      </c>
      <c r="L75" s="18" t="s">
        <v>5279</v>
      </c>
      <c r="M75" s="18">
        <v>0</v>
      </c>
      <c r="N75" s="18" t="s">
        <v>5148</v>
      </c>
      <c r="O75" s="28">
        <v>44075</v>
      </c>
      <c r="P75" s="18">
        <v>2017</v>
      </c>
      <c r="Q75" s="18">
        <v>99</v>
      </c>
      <c r="R75" s="18">
        <v>18</v>
      </c>
      <c r="S75" s="18">
        <v>1524</v>
      </c>
      <c r="T75" s="18">
        <v>1531</v>
      </c>
      <c r="U75" s="23">
        <v>28926381</v>
      </c>
    </row>
    <row r="76" spans="2:21">
      <c r="B76" s="36" t="s">
        <v>5378</v>
      </c>
      <c r="C76" s="36" t="s">
        <v>5377</v>
      </c>
      <c r="D76" s="17" t="s">
        <v>5379</v>
      </c>
      <c r="E76" s="18" t="s">
        <v>210</v>
      </c>
      <c r="F76" s="18" t="str">
        <f>VLOOKUP(N76,Revistas!$B$2:$H$63996,2,FALSE)</f>
        <v>NO TIENE</v>
      </c>
      <c r="G76" s="18" t="str">
        <f>VLOOKUP(N76,Revistas!$B$2:$H$63996,3,FALSE)</f>
        <v>NO TIENE</v>
      </c>
      <c r="H76" s="18" t="str">
        <f>VLOOKUP(N76,Revistas!$B$2:$H$63996,4,FALSE)</f>
        <v>NO TIENE</v>
      </c>
      <c r="I76" s="18" t="str">
        <f>VLOOKUP(N76,Revistas!$B$2:$H$63996,5,FALSE)</f>
        <v>NO TIENE</v>
      </c>
      <c r="J76" s="18" t="str">
        <f>VLOOKUP(N76,Revistas!$B$2:$H$63996,6,FALSE)</f>
        <v>NO</v>
      </c>
      <c r="K76" s="18" t="s">
        <v>5382</v>
      </c>
      <c r="L76" s="18"/>
      <c r="M76" s="18" t="s">
        <v>586</v>
      </c>
      <c r="N76" s="18" t="s">
        <v>5383</v>
      </c>
      <c r="O76" s="18" t="s">
        <v>5381</v>
      </c>
      <c r="P76" s="18">
        <v>2017</v>
      </c>
      <c r="Q76" s="18">
        <v>2</v>
      </c>
      <c r="R76" s="18">
        <v>8</v>
      </c>
      <c r="S76" s="18" t="s">
        <v>5380</v>
      </c>
      <c r="T76" s="18"/>
      <c r="U76" s="23">
        <v>28932488</v>
      </c>
    </row>
    <row r="77" spans="2:21" ht="30">
      <c r="B77" s="36" t="s">
        <v>3806</v>
      </c>
      <c r="C77" s="36" t="s">
        <v>3807</v>
      </c>
      <c r="D77" s="17" t="s">
        <v>3808</v>
      </c>
      <c r="E77" s="18" t="s">
        <v>210</v>
      </c>
      <c r="F77" s="18">
        <f>VLOOKUP(N77,Revistas!$B$2:$H$63996,2,FALSE)</f>
        <v>2.246</v>
      </c>
      <c r="G77" s="18" t="str">
        <f>VLOOKUP(N77,Revistas!$B$2:$H$63996,3,FALSE)</f>
        <v>Q3</v>
      </c>
      <c r="H77" s="18" t="str">
        <f>VLOOKUP(N77,Revistas!$B$2:$H$63996,4,FALSE)</f>
        <v>HEMATOLOGY - SCIE</v>
      </c>
      <c r="I77" s="18" t="str">
        <f>VLOOKUP(N77,Revistas!$B$2:$H$63996,5,FALSE)</f>
        <v>40/70</v>
      </c>
      <c r="J77" s="18" t="str">
        <f>VLOOKUP(N77,Revistas!$B$2:$H$63996,6,FALSE)</f>
        <v>NO</v>
      </c>
      <c r="K77" s="18" t="s">
        <v>3809</v>
      </c>
      <c r="L77" s="18" t="s">
        <v>3810</v>
      </c>
      <c r="M77" s="18">
        <v>0</v>
      </c>
      <c r="N77" s="18" t="s">
        <v>3811</v>
      </c>
      <c r="O77" s="18"/>
      <c r="P77" s="18">
        <v>2017</v>
      </c>
      <c r="Q77" s="18">
        <v>10</v>
      </c>
      <c r="R77" s="18">
        <v>8</v>
      </c>
      <c r="S77" s="18">
        <v>685</v>
      </c>
      <c r="T77" s="18">
        <v>695</v>
      </c>
      <c r="U77" s="23">
        <v>28656800</v>
      </c>
    </row>
    <row r="78" spans="2:21" ht="30">
      <c r="B78" s="36" t="s">
        <v>3628</v>
      </c>
      <c r="C78" s="36" t="s">
        <v>3629</v>
      </c>
      <c r="D78" s="17" t="s">
        <v>3630</v>
      </c>
      <c r="E78" s="18" t="s">
        <v>210</v>
      </c>
      <c r="F78" s="18">
        <f>VLOOKUP(N78,Revistas!$B$2:$H$63996,2,FALSE)</f>
        <v>2.2000000000000002</v>
      </c>
      <c r="G78" s="18" t="str">
        <f>VLOOKUP(N78,Revistas!$B$2:$H$63996,3,FALSE)</f>
        <v>Q2</v>
      </c>
      <c r="H78" s="18" t="str">
        <f>VLOOKUP(N78,Revistas!$B$2:$H$63996,4,FALSE)</f>
        <v>HEALTH CARE SCIENCES &amp; SERVICES - SCIE</v>
      </c>
      <c r="I78" s="18" t="str">
        <f>VLOOKUP(N78,Revistas!$B$2:$H$63996,5,FALSE)</f>
        <v>38/90</v>
      </c>
      <c r="J78" s="18" t="str">
        <f>VLOOKUP(N78,Revistas!$B$2:$H$63996,6,FALSE)</f>
        <v>NO</v>
      </c>
      <c r="K78" s="18" t="s">
        <v>3631</v>
      </c>
      <c r="L78" s="18" t="s">
        <v>3632</v>
      </c>
      <c r="M78" s="18">
        <v>0</v>
      </c>
      <c r="N78" s="18" t="s">
        <v>3633</v>
      </c>
      <c r="O78" s="18"/>
      <c r="P78" s="18">
        <v>2017</v>
      </c>
      <c r="Q78" s="18">
        <v>13</v>
      </c>
      <c r="R78" s="18"/>
      <c r="S78" s="18">
        <v>1139</v>
      </c>
      <c r="T78" s="18">
        <v>1149</v>
      </c>
      <c r="U78" s="23">
        <v>28979129</v>
      </c>
    </row>
    <row r="79" spans="2:21" ht="60">
      <c r="B79" s="36" t="s">
        <v>4224</v>
      </c>
      <c r="C79" s="36" t="s">
        <v>4225</v>
      </c>
      <c r="D79" s="17" t="s">
        <v>112</v>
      </c>
      <c r="E79" s="18" t="s">
        <v>10</v>
      </c>
      <c r="F79" s="18">
        <f>VLOOKUP(N79,Revistas!$B$2:$H$63996,2,FALSE)</f>
        <v>3.3260000000000001</v>
      </c>
      <c r="G79" s="18" t="str">
        <f>VLOOKUP(N79,Revistas!$B$2:$H$63996,3,FALSE)</f>
        <v>Q2</v>
      </c>
      <c r="H79" s="18" t="str">
        <f>VLOOKUP(N79,Revistas!$B$2:$H$63996,4,FALSE)</f>
        <v>GENETICS &amp; HEREDITY - SCIE</v>
      </c>
      <c r="I79" s="18" t="str">
        <f>VLOOKUP(N79,Revistas!$B$2:$H$63996,5,FALSE)</f>
        <v>62/166</v>
      </c>
      <c r="J79" s="18" t="str">
        <f>VLOOKUP(N79,Revistas!$B$2:$H$63996,6,FALSE)</f>
        <v>NO</v>
      </c>
      <c r="K79" s="18" t="s">
        <v>4226</v>
      </c>
      <c r="L79" s="18" t="s">
        <v>4227</v>
      </c>
      <c r="M79" s="18">
        <v>0</v>
      </c>
      <c r="N79" s="18" t="s">
        <v>115</v>
      </c>
      <c r="O79" s="18" t="s">
        <v>29</v>
      </c>
      <c r="P79" s="18">
        <v>2017</v>
      </c>
      <c r="Q79" s="18">
        <v>92</v>
      </c>
      <c r="R79" s="18">
        <v>1</v>
      </c>
      <c r="S79" s="18">
        <v>91</v>
      </c>
      <c r="T79" s="18">
        <v>98</v>
      </c>
      <c r="U79" s="23">
        <v>28067412</v>
      </c>
    </row>
    <row r="80" spans="2:21" ht="45">
      <c r="B80" s="36" t="s">
        <v>2704</v>
      </c>
      <c r="C80" s="36" t="s">
        <v>2728</v>
      </c>
      <c r="D80" s="17" t="s">
        <v>2706</v>
      </c>
      <c r="E80" s="18" t="s">
        <v>10</v>
      </c>
      <c r="F80" s="18">
        <f>VLOOKUP(N80,Revistas!$B$2:$H$63996,2,FALSE)</f>
        <v>5.55</v>
      </c>
      <c r="G80" s="18" t="str">
        <f>VLOOKUP(N80,Revistas!$B$2:$H$63996,3,FALSE)</f>
        <v>Q1</v>
      </c>
      <c r="H80" s="18" t="str">
        <f>VLOOKUP(N80,Revistas!$B$2:$H$63996,4,FALSE)</f>
        <v>MEDICINA, GENERAL &amp; INTERNAL</v>
      </c>
      <c r="I80" s="18" t="str">
        <f>VLOOKUP(N80,Revistas!$B$2:$H$63996,5,FALSE)</f>
        <v>15/154</v>
      </c>
      <c r="J80" s="18" t="str">
        <f>VLOOKUP(N80,Revistas!$B$2:$H$63996,6,FALSE)</f>
        <v>SI</v>
      </c>
      <c r="K80" s="18" t="s">
        <v>2729</v>
      </c>
      <c r="L80" s="18" t="s">
        <v>2730</v>
      </c>
      <c r="M80" s="18">
        <v>3</v>
      </c>
      <c r="N80" s="18" t="s">
        <v>2709</v>
      </c>
      <c r="O80" s="18" t="s">
        <v>250</v>
      </c>
      <c r="P80" s="18">
        <v>2017</v>
      </c>
      <c r="Q80" s="18">
        <v>130</v>
      </c>
      <c r="R80" s="18">
        <v>5</v>
      </c>
      <c r="S80" s="18">
        <v>588</v>
      </c>
      <c r="T80" s="18">
        <v>595</v>
      </c>
    </row>
    <row r="81" spans="2:21" ht="45">
      <c r="B81" s="36" t="s">
        <v>2704</v>
      </c>
      <c r="C81" s="36" t="s">
        <v>2705</v>
      </c>
      <c r="D81" s="17" t="s">
        <v>2706</v>
      </c>
      <c r="E81" s="18" t="s">
        <v>356</v>
      </c>
      <c r="F81" s="18">
        <f>VLOOKUP(N81,Revistas!$B$2:$H$63996,2,FALSE)</f>
        <v>5.55</v>
      </c>
      <c r="G81" s="18" t="str">
        <f>VLOOKUP(N81,Revistas!$B$2:$H$63996,3,FALSE)</f>
        <v>Q1</v>
      </c>
      <c r="H81" s="18" t="str">
        <f>VLOOKUP(N81,Revistas!$B$2:$H$63996,4,FALSE)</f>
        <v>MEDICINA, GENERAL &amp; INTERNAL</v>
      </c>
      <c r="I81" s="18" t="str">
        <f>VLOOKUP(N81,Revistas!$B$2:$H$63996,5,FALSE)</f>
        <v>15/154</v>
      </c>
      <c r="J81" s="18" t="str">
        <f>VLOOKUP(N81,Revistas!$B$2:$H$63996,6,FALSE)</f>
        <v>SI</v>
      </c>
      <c r="K81" s="18" t="s">
        <v>2707</v>
      </c>
      <c r="L81" s="18" t="s">
        <v>2708</v>
      </c>
      <c r="M81" s="18">
        <v>0</v>
      </c>
      <c r="N81" s="18" t="s">
        <v>2709</v>
      </c>
      <c r="O81" s="18" t="s">
        <v>29</v>
      </c>
      <c r="P81" s="18">
        <v>2017</v>
      </c>
      <c r="Q81" s="18">
        <v>130</v>
      </c>
      <c r="R81" s="18">
        <v>7</v>
      </c>
      <c r="S81" s="18">
        <v>874</v>
      </c>
      <c r="T81" s="18">
        <v>874</v>
      </c>
    </row>
    <row r="82" spans="2:21" ht="45">
      <c r="B82" s="36" t="s">
        <v>2704</v>
      </c>
      <c r="C82" s="36" t="s">
        <v>2763</v>
      </c>
      <c r="D82" s="17" t="s">
        <v>2764</v>
      </c>
      <c r="E82" s="18" t="s">
        <v>26</v>
      </c>
      <c r="F82" s="18">
        <f>VLOOKUP(N82,Revistas!$B$2:$H$63996,2,FALSE)</f>
        <v>13.204000000000001</v>
      </c>
      <c r="G82" s="18" t="str">
        <f>VLOOKUP(N82,Revistas!$B$2:$H$63996,3,FALSE)</f>
        <v>Q1</v>
      </c>
      <c r="H82" s="18" t="str">
        <f>VLOOKUP(N82,Revistas!$B$2:$H$63996,4,FALSE)</f>
        <v>CRITICAL CARE MEDICINE - SCIE;</v>
      </c>
      <c r="I82" s="18" t="str">
        <f>VLOOKUP(N82,Revistas!$B$2:$H$63996,5,FALSE)</f>
        <v>2 DE 33</v>
      </c>
      <c r="J82" s="18" t="str">
        <f>VLOOKUP(N82,Revistas!$B$2:$H$63996,6,FALSE)</f>
        <v>SI</v>
      </c>
      <c r="K82" s="18" t="s">
        <v>2765</v>
      </c>
      <c r="L82" s="18"/>
      <c r="M82" s="18">
        <v>0</v>
      </c>
      <c r="N82" s="18" t="s">
        <v>2766</v>
      </c>
      <c r="O82" s="18"/>
      <c r="P82" s="18">
        <v>2017</v>
      </c>
      <c r="Q82" s="18">
        <v>195</v>
      </c>
      <c r="R82" s="18"/>
      <c r="S82" s="18"/>
      <c r="T82" s="18"/>
    </row>
    <row r="83" spans="2:21" ht="45">
      <c r="B83" s="36" t="s">
        <v>886</v>
      </c>
      <c r="C83" s="36" t="s">
        <v>887</v>
      </c>
      <c r="D83" s="17" t="s">
        <v>888</v>
      </c>
      <c r="E83" s="18" t="s">
        <v>210</v>
      </c>
      <c r="F83" s="18">
        <f>VLOOKUP(N83,Revistas!$B$2:$H$63996,2,FALSE)</f>
        <v>2.5819999999999999</v>
      </c>
      <c r="G83" s="18" t="str">
        <f>VLOOKUP(N83,Revistas!$B$2:$H$63996,3,FALSE)</f>
        <v>Q2</v>
      </c>
      <c r="H83" s="18" t="str">
        <f>VLOOKUP(N83,Revistas!$B$2:$H$63996,4,FALSE)</f>
        <v>PERIPHERAL VASCULAR DISEASE - SCIE</v>
      </c>
      <c r="I83" s="18" t="str">
        <f>VLOOKUP(N83,Revistas!$B$2:$H$63996,5,FALSE)</f>
        <v>31/63</v>
      </c>
      <c r="J83" s="18" t="str">
        <f>VLOOKUP(N83,Revistas!$B$2:$H$63996,6,FALSE)</f>
        <v>NO</v>
      </c>
      <c r="K83" s="18" t="s">
        <v>889</v>
      </c>
      <c r="L83" s="18" t="s">
        <v>890</v>
      </c>
      <c r="M83" s="18">
        <v>8</v>
      </c>
      <c r="N83" s="18" t="s">
        <v>891</v>
      </c>
      <c r="O83" s="18" t="s">
        <v>62</v>
      </c>
      <c r="P83" s="18">
        <v>2017</v>
      </c>
      <c r="Q83" s="18">
        <v>24</v>
      </c>
      <c r="R83" s="18"/>
      <c r="S83" s="18">
        <v>1</v>
      </c>
      <c r="T83" s="18">
        <v>15</v>
      </c>
    </row>
    <row r="84" spans="2:21" ht="30">
      <c r="B84" s="36" t="s">
        <v>872</v>
      </c>
      <c r="C84" s="36" t="s">
        <v>873</v>
      </c>
      <c r="D84" s="17" t="s">
        <v>674</v>
      </c>
      <c r="E84" s="18" t="s">
        <v>274</v>
      </c>
      <c r="F84" s="18">
        <f>VLOOKUP(N84,Revistas!$B$2:$H$63996,2,FALSE)</f>
        <v>4.4850000000000003</v>
      </c>
      <c r="G84" s="18" t="str">
        <f>VLOOKUP(N84,Revistas!$B$2:$H$63996,3,FALSE)</f>
        <v>Q2</v>
      </c>
      <c r="H84" s="18" t="str">
        <f>VLOOKUP(N84,Revistas!$B$2:$H$63996,4,FALSE)</f>
        <v>CARDIAC &amp; CARDIOVASCULAR SYSTEM</v>
      </c>
      <c r="I84" s="18" t="str">
        <f>VLOOKUP(N84,Revistas!$B$2:$H$63996,5,FALSE)</f>
        <v>33/126</v>
      </c>
      <c r="J84" s="18" t="str">
        <f>VLOOKUP(N84,Revistas!$B$2:$H$63996,6,FALSE)</f>
        <v>NO</v>
      </c>
      <c r="K84" s="18" t="s">
        <v>874</v>
      </c>
      <c r="L84" s="18" t="s">
        <v>875</v>
      </c>
      <c r="M84" s="18">
        <v>0</v>
      </c>
      <c r="N84" s="18" t="s">
        <v>677</v>
      </c>
      <c r="O84" s="18" t="s">
        <v>62</v>
      </c>
      <c r="P84" s="18">
        <v>2017</v>
      </c>
      <c r="Q84" s="18">
        <v>70</v>
      </c>
      <c r="R84" s="18">
        <v>2</v>
      </c>
      <c r="S84" s="18">
        <v>123</v>
      </c>
      <c r="T84" s="18">
        <v>124</v>
      </c>
    </row>
    <row r="85" spans="2:21" ht="30">
      <c r="B85" s="36" t="s">
        <v>901</v>
      </c>
      <c r="C85" s="36" t="s">
        <v>902</v>
      </c>
      <c r="D85" s="17" t="s">
        <v>903</v>
      </c>
      <c r="E85" s="18" t="s">
        <v>10</v>
      </c>
      <c r="F85" s="18">
        <f>VLOOKUP(N85,Revistas!$B$2:$H$63996,2,FALSE)</f>
        <v>2.1629999999999998</v>
      </c>
      <c r="G85" s="18" t="str">
        <f>VLOOKUP(N85,Revistas!$B$2:$H$63996,3,FALSE)</f>
        <v>Q3</v>
      </c>
      <c r="H85" s="18" t="str">
        <f>VLOOKUP(N85,Revistas!$B$2:$H$63996,4,FALSE)</f>
        <v>PERIPHERAL VASCULAR DISEASE - SCIE</v>
      </c>
      <c r="I85" s="18" t="str">
        <f>VLOOKUP(N85,Revistas!$B$2:$H$63996,5,FALSE)</f>
        <v>42/63</v>
      </c>
      <c r="J85" s="18" t="str">
        <f>VLOOKUP(N85,Revistas!$B$2:$H$63996,6,FALSE)</f>
        <v>NO</v>
      </c>
      <c r="K85" s="18" t="s">
        <v>904</v>
      </c>
      <c r="L85" s="18" t="s">
        <v>905</v>
      </c>
      <c r="M85" s="18">
        <v>0</v>
      </c>
      <c r="N85" s="18" t="s">
        <v>906</v>
      </c>
      <c r="O85" s="18"/>
      <c r="P85" s="18">
        <v>2017</v>
      </c>
      <c r="Q85" s="18">
        <v>26</v>
      </c>
      <c r="R85" s="18">
        <v>5</v>
      </c>
      <c r="S85" s="18">
        <v>279</v>
      </c>
      <c r="T85" s="18">
        <v>283</v>
      </c>
    </row>
    <row r="86" spans="2:21" ht="45">
      <c r="B86" s="36" t="s">
        <v>3845</v>
      </c>
      <c r="C86" s="36" t="s">
        <v>3846</v>
      </c>
      <c r="D86" s="17" t="s">
        <v>3847</v>
      </c>
      <c r="E86" s="18" t="s">
        <v>26</v>
      </c>
      <c r="F86" s="18">
        <f>VLOOKUP(N86,Revistas!$B$2:$H$63996,2,FALSE)</f>
        <v>11.855</v>
      </c>
      <c r="G86" s="18" t="str">
        <f>VLOOKUP(N86,Revistas!$B$2:$H$63996,3,FALSE)</f>
        <v>Q1</v>
      </c>
      <c r="H86" s="18" t="str">
        <f>VLOOKUP(N86,Revistas!$B$2:$H$63996,4,FALSE)</f>
        <v>ONCOLOGY</v>
      </c>
      <c r="I86" s="18" t="str">
        <f>VLOOKUP(N86,Revistas!$B$2:$H$63996,5,FALSE)</f>
        <v>10/217</v>
      </c>
      <c r="J86" s="18" t="str">
        <f>VLOOKUP(N86,Revistas!$B$2:$H$63996,6,FALSE)</f>
        <v>SI</v>
      </c>
      <c r="K86" s="18" t="s">
        <v>3848</v>
      </c>
      <c r="L86" s="18"/>
      <c r="M86" s="18">
        <v>0</v>
      </c>
      <c r="N86" s="18" t="s">
        <v>3849</v>
      </c>
      <c r="O86" s="18" t="s">
        <v>154</v>
      </c>
      <c r="P86" s="18">
        <v>2017</v>
      </c>
      <c r="Q86" s="18">
        <v>28</v>
      </c>
      <c r="R86" s="18"/>
      <c r="S86" s="18"/>
      <c r="T86" s="18"/>
    </row>
    <row r="87" spans="2:21" ht="30">
      <c r="B87" s="36" t="s">
        <v>4086</v>
      </c>
      <c r="C87" s="36" t="s">
        <v>4087</v>
      </c>
      <c r="D87" s="17" t="s">
        <v>4082</v>
      </c>
      <c r="E87" s="18" t="s">
        <v>26</v>
      </c>
      <c r="F87" s="18">
        <f>VLOOKUP(N87,Revistas!$B$2:$H$63996,2,FALSE)</f>
        <v>2.3220000000000001</v>
      </c>
      <c r="G87" s="18" t="str">
        <f>VLOOKUP(N87,Revistas!$B$2:$H$63996,3,FALSE)</f>
        <v>Q2</v>
      </c>
      <c r="H87" s="18" t="str">
        <f>VLOOKUP(N87,Revistas!$B$2:$H$63996,4,FALSE)</f>
        <v>PUBLIC, ENVIRONMENTAL &amp; OCCUPATIONAL HEALTH - SCIE;</v>
      </c>
      <c r="I87" s="18" t="str">
        <f>VLOOKUP(N87,Revistas!$B$2:$H$63996,5,FALSE)</f>
        <v>60/176</v>
      </c>
      <c r="J87" s="18" t="str">
        <f>VLOOKUP(N87,Revistas!$B$2:$H$63996,6,FALSE)</f>
        <v>NO</v>
      </c>
      <c r="K87" s="18" t="s">
        <v>4088</v>
      </c>
      <c r="L87" s="18"/>
      <c r="M87" s="18">
        <v>0</v>
      </c>
      <c r="N87" s="18" t="s">
        <v>4084</v>
      </c>
      <c r="O87" s="18" t="s">
        <v>35</v>
      </c>
      <c r="P87" s="18">
        <v>2017</v>
      </c>
      <c r="Q87" s="18">
        <v>26</v>
      </c>
      <c r="R87" s="18">
        <v>4</v>
      </c>
      <c r="S87" s="18" t="s">
        <v>4085</v>
      </c>
      <c r="T87" s="18" t="s">
        <v>4089</v>
      </c>
    </row>
    <row r="88" spans="2:21">
      <c r="B88" s="36" t="s">
        <v>4080</v>
      </c>
      <c r="C88" s="36" t="s">
        <v>4081</v>
      </c>
      <c r="D88" s="17" t="s">
        <v>4082</v>
      </c>
      <c r="E88" s="18" t="s">
        <v>26</v>
      </c>
      <c r="F88" s="18">
        <f>VLOOKUP(N88,Revistas!$B$2:$H$63996,2,FALSE)</f>
        <v>2.3220000000000001</v>
      </c>
      <c r="G88" s="18" t="str">
        <f>VLOOKUP(N88,Revistas!$B$2:$H$63996,3,FALSE)</f>
        <v>Q2</v>
      </c>
      <c r="H88" s="18" t="str">
        <f>VLOOKUP(N88,Revistas!$B$2:$H$63996,4,FALSE)</f>
        <v>PUBLIC, ENVIRONMENTAL &amp; OCCUPATIONAL HEALTH - SCIE;</v>
      </c>
      <c r="I88" s="18" t="str">
        <f>VLOOKUP(N88,Revistas!$B$2:$H$63996,5,FALSE)</f>
        <v>60/176</v>
      </c>
      <c r="J88" s="18" t="str">
        <f>VLOOKUP(N88,Revistas!$B$2:$H$63996,6,FALSE)</f>
        <v>NO</v>
      </c>
      <c r="K88" s="18" t="s">
        <v>4083</v>
      </c>
      <c r="L88" s="18"/>
      <c r="M88" s="18">
        <v>0</v>
      </c>
      <c r="N88" s="18" t="s">
        <v>4084</v>
      </c>
      <c r="O88" s="18" t="s">
        <v>35</v>
      </c>
      <c r="P88" s="18">
        <v>2017</v>
      </c>
      <c r="Q88" s="18">
        <v>26</v>
      </c>
      <c r="R88" s="18">
        <v>4</v>
      </c>
      <c r="S88" s="18" t="s">
        <v>4085</v>
      </c>
      <c r="T88" s="18" t="s">
        <v>4085</v>
      </c>
    </row>
    <row r="89" spans="2:21" ht="120">
      <c r="B89" s="36" t="s">
        <v>1237</v>
      </c>
      <c r="C89" s="36" t="s">
        <v>1238</v>
      </c>
      <c r="D89" s="17" t="s">
        <v>1239</v>
      </c>
      <c r="E89" s="18" t="s">
        <v>10</v>
      </c>
      <c r="F89" s="18">
        <f>VLOOKUP(N89,Revistas!$B$2:$H$63996,2,FALSE)</f>
        <v>5.6269999999999998</v>
      </c>
      <c r="G89" s="18" t="str">
        <f>VLOOKUP(N89,Revistas!$B$2:$H$63996,3,FALSE)</f>
        <v>Q1</v>
      </c>
      <c r="H89" s="18" t="str">
        <f>VLOOKUP(N89,Revistas!$B$2:$H$63996,4,FALSE)</f>
        <v>PERIPHERAL VASCULAR DISEASE</v>
      </c>
      <c r="I89" s="18" t="str">
        <f>VLOOKUP(N89,Revistas!$B$2:$H$63996,5,FALSE)</f>
        <v>6 DE 63</v>
      </c>
      <c r="J89" s="18" t="str">
        <f>VLOOKUP(N89,Revistas!$B$2:$H$63996,6,FALSE)</f>
        <v>SI</v>
      </c>
      <c r="K89" s="18" t="s">
        <v>1240</v>
      </c>
      <c r="L89" s="18" t="s">
        <v>1241</v>
      </c>
      <c r="M89" s="18">
        <v>2</v>
      </c>
      <c r="N89" s="18" t="s">
        <v>1242</v>
      </c>
      <c r="O89" s="18" t="s">
        <v>344</v>
      </c>
      <c r="P89" s="18">
        <v>2017</v>
      </c>
      <c r="Q89" s="18">
        <v>117</v>
      </c>
      <c r="R89" s="18">
        <v>1</v>
      </c>
      <c r="S89" s="18">
        <v>66</v>
      </c>
      <c r="T89" s="18">
        <v>74</v>
      </c>
      <c r="U89" s="23">
        <v>27734074</v>
      </c>
    </row>
    <row r="90" spans="2:21" ht="45">
      <c r="B90" s="36" t="s">
        <v>2898</v>
      </c>
      <c r="C90" s="36" t="s">
        <v>2899</v>
      </c>
      <c r="D90" s="17" t="s">
        <v>2900</v>
      </c>
      <c r="E90" s="18" t="s">
        <v>10</v>
      </c>
      <c r="F90" s="18">
        <f>VLOOKUP(N90,Revistas!$B$2:$H$63996,2,FALSE)</f>
        <v>1.431</v>
      </c>
      <c r="G90" s="18" t="str">
        <f>VLOOKUP(N90,Revistas!$B$2:$H$63996,3,FALSE)</f>
        <v>Q2</v>
      </c>
      <c r="H90" s="18" t="str">
        <f>VLOOKUP(N90,Revistas!$B$2:$H$63996,4,FALSE)</f>
        <v>ANATOMY &amp; MORPHOLOGY - SCIE</v>
      </c>
      <c r="I90" s="18" t="str">
        <f>VLOOKUP(N90,Revistas!$B$2:$H$63996,5,FALSE)</f>
        <v>9 DE 21</v>
      </c>
      <c r="J90" s="18" t="str">
        <f>VLOOKUP(N90,Revistas!$B$2:$H$63996,6,FALSE)</f>
        <v>NO</v>
      </c>
      <c r="K90" s="18" t="s">
        <v>2901</v>
      </c>
      <c r="L90" s="18" t="s">
        <v>2902</v>
      </c>
      <c r="M90" s="18">
        <v>4</v>
      </c>
      <c r="N90" s="18" t="s">
        <v>2903</v>
      </c>
      <c r="O90" s="18" t="s">
        <v>62</v>
      </c>
      <c r="P90" s="18">
        <v>2017</v>
      </c>
      <c r="Q90" s="18">
        <v>300</v>
      </c>
      <c r="R90" s="18">
        <v>2</v>
      </c>
      <c r="S90" s="18">
        <v>255</v>
      </c>
      <c r="T90" s="18">
        <v>264</v>
      </c>
      <c r="U90" s="23">
        <v>27762077</v>
      </c>
    </row>
    <row r="91" spans="2:21" ht="30">
      <c r="B91" s="36" t="s">
        <v>2854</v>
      </c>
      <c r="C91" s="36" t="s">
        <v>2855</v>
      </c>
      <c r="D91" s="17" t="s">
        <v>2856</v>
      </c>
      <c r="E91" s="18" t="s">
        <v>10</v>
      </c>
      <c r="F91" s="18">
        <f>VLOOKUP(N91,Revistas!$B$2:$H$63996,2,FALSE)</f>
        <v>3.9319999999999999</v>
      </c>
      <c r="G91" s="18" t="str">
        <f>VLOOKUP(N91,Revistas!$B$2:$H$63996,3,FALSE)</f>
        <v>Q2</v>
      </c>
      <c r="H91" s="18" t="str">
        <f>VLOOKUP(N91,Revistas!$B$2:$H$63996,4,FALSE)</f>
        <v>EVOLUTIONARY BIOLOGY - SCIE</v>
      </c>
      <c r="I91" s="18" t="str">
        <f>VLOOKUP(N91,Revistas!$B$2:$H$63996,5,FALSE)</f>
        <v>16/48</v>
      </c>
      <c r="J91" s="18" t="str">
        <f>VLOOKUP(N91,Revistas!$B$2:$H$63996,6,FALSE)</f>
        <v>NO</v>
      </c>
      <c r="K91" s="18" t="s">
        <v>2857</v>
      </c>
      <c r="L91" s="18" t="s">
        <v>2858</v>
      </c>
      <c r="M91" s="18">
        <v>0</v>
      </c>
      <c r="N91" s="18" t="s">
        <v>2859</v>
      </c>
      <c r="O91" s="18" t="s">
        <v>14</v>
      </c>
      <c r="P91" s="18">
        <v>2017</v>
      </c>
      <c r="Q91" s="18">
        <v>113</v>
      </c>
      <c r="R91" s="18"/>
      <c r="S91" s="18">
        <v>10</v>
      </c>
      <c r="T91" s="18">
        <v>23</v>
      </c>
      <c r="U91" s="23">
        <v>29054160</v>
      </c>
    </row>
    <row r="92" spans="2:21" ht="60">
      <c r="B92" s="36" t="s">
        <v>773</v>
      </c>
      <c r="C92" s="36" t="s">
        <v>774</v>
      </c>
      <c r="D92" s="17" t="s">
        <v>758</v>
      </c>
      <c r="E92" s="18" t="s">
        <v>26</v>
      </c>
      <c r="F92" s="18">
        <f>VLOOKUP(N92,Revistas!$B$2:$H$63996,2,FALSE)</f>
        <v>6.968</v>
      </c>
      <c r="G92" s="18" t="str">
        <f>VLOOKUP(N92,Revistas!$B$2:$H$63996,3,FALSE)</f>
        <v>Q1</v>
      </c>
      <c r="H92" s="18" t="str">
        <f>VLOOKUP(N92,Revistas!$B$2:$H$63996,4,FALSE)</f>
        <v>CARDIAC &amp; CARDIOVASCULAR SYSTEM</v>
      </c>
      <c r="I92" s="18" t="str">
        <f>VLOOKUP(N92,Revistas!$B$2:$H$63996,5,FALSE)</f>
        <v>12/126</v>
      </c>
      <c r="J92" s="18" t="str">
        <f>VLOOKUP(N92,Revistas!$B$2:$H$63996,6,FALSE)</f>
        <v>SI</v>
      </c>
      <c r="K92" s="18" t="s">
        <v>775</v>
      </c>
      <c r="L92" s="18"/>
      <c r="M92" s="18">
        <v>0</v>
      </c>
      <c r="N92" s="18" t="s">
        <v>761</v>
      </c>
      <c r="O92" s="18" t="s">
        <v>250</v>
      </c>
      <c r="P92" s="18">
        <v>2017</v>
      </c>
      <c r="Q92" s="18">
        <v>19</v>
      </c>
      <c r="R92" s="18"/>
      <c r="S92" s="18">
        <v>143</v>
      </c>
      <c r="T92" s="18">
        <v>144</v>
      </c>
    </row>
    <row r="93" spans="2:21" ht="30">
      <c r="B93" s="36" t="s">
        <v>776</v>
      </c>
      <c r="C93" s="36" t="s">
        <v>777</v>
      </c>
      <c r="D93" s="17" t="s">
        <v>758</v>
      </c>
      <c r="E93" s="18" t="s">
        <v>26</v>
      </c>
      <c r="F93" s="18">
        <f>VLOOKUP(N93,Revistas!$B$2:$H$63996,2,FALSE)</f>
        <v>6.968</v>
      </c>
      <c r="G93" s="18" t="str">
        <f>VLOOKUP(N93,Revistas!$B$2:$H$63996,3,FALSE)</f>
        <v>Q1</v>
      </c>
      <c r="H93" s="18" t="str">
        <f>VLOOKUP(N93,Revistas!$B$2:$H$63996,4,FALSE)</f>
        <v>CARDIAC &amp; CARDIOVASCULAR SYSTEM</v>
      </c>
      <c r="I93" s="18" t="str">
        <f>VLOOKUP(N93,Revistas!$B$2:$H$63996,5,FALSE)</f>
        <v>12/126</v>
      </c>
      <c r="J93" s="18" t="str">
        <f>VLOOKUP(N93,Revistas!$B$2:$H$63996,6,FALSE)</f>
        <v>SI</v>
      </c>
      <c r="K93" s="18" t="s">
        <v>778</v>
      </c>
      <c r="L93" s="18"/>
      <c r="M93" s="18">
        <v>0</v>
      </c>
      <c r="N93" s="18" t="s">
        <v>761</v>
      </c>
      <c r="O93" s="18" t="s">
        <v>250</v>
      </c>
      <c r="P93" s="18">
        <v>2017</v>
      </c>
      <c r="Q93" s="18">
        <v>19</v>
      </c>
      <c r="R93" s="18"/>
      <c r="S93" s="18">
        <v>194</v>
      </c>
      <c r="T93" s="18">
        <v>194</v>
      </c>
    </row>
    <row r="94" spans="2:21" ht="90">
      <c r="B94" s="36" t="s">
        <v>2222</v>
      </c>
      <c r="C94" s="36" t="s">
        <v>2223</v>
      </c>
      <c r="D94" s="17" t="s">
        <v>195</v>
      </c>
      <c r="E94" s="18" t="s">
        <v>10</v>
      </c>
      <c r="F94" s="18">
        <f>VLOOKUP(N94,Revistas!$B$2:$H$63996,2,FALSE)</f>
        <v>1.1399999999999999</v>
      </c>
      <c r="G94" s="18" t="str">
        <f>VLOOKUP(N94,Revistas!$B$2:$H$63996,3,FALSE)</f>
        <v>Q3</v>
      </c>
      <c r="H94" s="18" t="str">
        <f>VLOOKUP(N94,Revistas!$B$2:$H$63996,4,FALSE)</f>
        <v>PEDIATRICS - SCIE</v>
      </c>
      <c r="I94" s="18" t="str">
        <f>VLOOKUP(N94,Revistas!$B$2:$H$63996,5,FALSE)</f>
        <v>88/121/</v>
      </c>
      <c r="J94" s="18" t="str">
        <f>VLOOKUP(N94,Revistas!$B$2:$H$63996,6,FALSE)</f>
        <v>NO</v>
      </c>
      <c r="K94" s="18" t="s">
        <v>2224</v>
      </c>
      <c r="L94" s="18" t="s">
        <v>2225</v>
      </c>
      <c r="M94" s="18">
        <v>0</v>
      </c>
      <c r="N94" s="18" t="s">
        <v>198</v>
      </c>
      <c r="O94" s="18" t="s">
        <v>154</v>
      </c>
      <c r="P94" s="18">
        <v>2017</v>
      </c>
      <c r="Q94" s="18">
        <v>87</v>
      </c>
      <c r="R94" s="18">
        <v>3</v>
      </c>
      <c r="S94" s="18">
        <v>155</v>
      </c>
      <c r="T94" s="18">
        <v>163</v>
      </c>
      <c r="U94" s="23">
        <v>28279690</v>
      </c>
    </row>
    <row r="95" spans="2:21" ht="45">
      <c r="B95" s="36" t="s">
        <v>1764</v>
      </c>
      <c r="C95" s="36" t="s">
        <v>1765</v>
      </c>
      <c r="D95" s="17" t="s">
        <v>217</v>
      </c>
      <c r="E95" s="18" t="s">
        <v>10</v>
      </c>
      <c r="F95" s="18">
        <f>VLOOKUP(N95,Revistas!$B$2:$H$63996,2,FALSE)</f>
        <v>2.806</v>
      </c>
      <c r="G95" s="18" t="str">
        <f>VLOOKUP(N95,Revistas!$B$2:$H$63996,3,FALSE)</f>
        <v>Q1</v>
      </c>
      <c r="H95" s="18" t="str">
        <f>VLOOKUP(N95,Revistas!$B$2:$H$63996,4,FALSE)</f>
        <v>MULTIDISCIPLINARY SCIENCES</v>
      </c>
      <c r="I95" s="18" t="str">
        <f>VLOOKUP(N95,Revistas!$B$2:$H$63996,5,FALSE)</f>
        <v>15/64</v>
      </c>
      <c r="J95" s="18" t="str">
        <f>VLOOKUP(N95,Revistas!$B$2:$H$63996,6,FALSE)</f>
        <v>NO</v>
      </c>
      <c r="K95" s="18" t="s">
        <v>1766</v>
      </c>
      <c r="L95" s="18" t="s">
        <v>1767</v>
      </c>
      <c r="M95" s="18">
        <v>0</v>
      </c>
      <c r="N95" s="18" t="s">
        <v>220</v>
      </c>
      <c r="O95" s="28">
        <v>38899</v>
      </c>
      <c r="P95" s="18">
        <v>2017</v>
      </c>
      <c r="Q95" s="18">
        <v>12</v>
      </c>
      <c r="R95" s="18">
        <v>7</v>
      </c>
      <c r="S95" s="18"/>
      <c r="T95" s="18" t="s">
        <v>1768</v>
      </c>
      <c r="U95" s="23">
        <v>28683133</v>
      </c>
    </row>
    <row r="96" spans="2:21" ht="45">
      <c r="B96" s="36" t="s">
        <v>1671</v>
      </c>
      <c r="C96" s="36" t="s">
        <v>1672</v>
      </c>
      <c r="D96" s="17" t="s">
        <v>1673</v>
      </c>
      <c r="E96" s="18" t="s">
        <v>26</v>
      </c>
      <c r="F96" s="18">
        <f>VLOOKUP(N96,Revistas!$B$2:$H$63996,2,FALSE)</f>
        <v>6.9180000000000001</v>
      </c>
      <c r="G96" s="18" t="str">
        <f>VLOOKUP(N96,Revistas!$B$2:$H$63996,3,FALSE)</f>
        <v>Q1</v>
      </c>
      <c r="H96" s="18" t="str">
        <f>VLOOKUP(N96,Revistas!$B$2:$H$63996,4,FALSE)</f>
        <v>RHEUMATOLOGY - SCIE</v>
      </c>
      <c r="I96" s="18" t="str">
        <f>VLOOKUP(N96,Revistas!$B$2:$H$63996,5,FALSE)</f>
        <v>30 de 3</v>
      </c>
      <c r="J96" s="18" t="str">
        <f>VLOOKUP(N96,Revistas!$B$2:$H$63996,6,FALSE)</f>
        <v>SI</v>
      </c>
      <c r="K96" s="18" t="s">
        <v>1674</v>
      </c>
      <c r="L96" s="18"/>
      <c r="M96" s="18">
        <v>0</v>
      </c>
      <c r="N96" s="18" t="s">
        <v>1675</v>
      </c>
      <c r="O96" s="18" t="s">
        <v>129</v>
      </c>
      <c r="P96" s="18">
        <v>2017</v>
      </c>
      <c r="Q96" s="18">
        <v>69</v>
      </c>
      <c r="R96" s="18"/>
      <c r="S96" s="18"/>
      <c r="T96" s="18"/>
    </row>
    <row r="97" spans="2:45" ht="45">
      <c r="B97" s="36" t="s">
        <v>1073</v>
      </c>
      <c r="C97" s="36" t="s">
        <v>1114</v>
      </c>
      <c r="D97" s="17" t="s">
        <v>217</v>
      </c>
      <c r="E97" s="18" t="s">
        <v>10</v>
      </c>
      <c r="F97" s="18">
        <f>VLOOKUP(N97,Revistas!$B$2:$H$63996,2,FALSE)</f>
        <v>2.806</v>
      </c>
      <c r="G97" s="18" t="str">
        <f>VLOOKUP(N97,Revistas!$B$2:$H$63996,3,FALSE)</f>
        <v>Q1</v>
      </c>
      <c r="H97" s="18" t="str">
        <f>VLOOKUP(N97,Revistas!$B$2:$H$63996,4,FALSE)</f>
        <v>MULTIDISCIPLINARY SCIENCES</v>
      </c>
      <c r="I97" s="18" t="str">
        <f>VLOOKUP(N97,Revistas!$B$2:$H$63996,5,FALSE)</f>
        <v>15/64</v>
      </c>
      <c r="J97" s="18" t="str">
        <f>VLOOKUP(N97,Revistas!$B$2:$H$63996,6,FALSE)</f>
        <v>NO</v>
      </c>
      <c r="K97" s="18" t="s">
        <v>1115</v>
      </c>
      <c r="L97" s="18" t="s">
        <v>1116</v>
      </c>
      <c r="M97" s="18">
        <v>1</v>
      </c>
      <c r="N97" s="18" t="s">
        <v>220</v>
      </c>
      <c r="O97" s="18" t="s">
        <v>1117</v>
      </c>
      <c r="P97" s="18">
        <v>2017</v>
      </c>
      <c r="Q97" s="18">
        <v>12</v>
      </c>
      <c r="R97" s="18">
        <v>1</v>
      </c>
      <c r="S97" s="18"/>
      <c r="T97" s="18" t="s">
        <v>1118</v>
      </c>
      <c r="U97" s="23">
        <v>28122033</v>
      </c>
    </row>
    <row r="98" spans="2:45" ht="45">
      <c r="B98" s="36" t="s">
        <v>1073</v>
      </c>
      <c r="C98" s="36" t="s">
        <v>1074</v>
      </c>
      <c r="D98" s="17" t="s">
        <v>217</v>
      </c>
      <c r="E98" s="18" t="s">
        <v>356</v>
      </c>
      <c r="F98" s="18">
        <f>VLOOKUP(N98,Revistas!$B$2:$H$63996,2,FALSE)</f>
        <v>2.806</v>
      </c>
      <c r="G98" s="18" t="str">
        <f>VLOOKUP(N98,Revistas!$B$2:$H$63996,3,FALSE)</f>
        <v>Q1</v>
      </c>
      <c r="H98" s="18" t="str">
        <f>VLOOKUP(N98,Revistas!$B$2:$H$63996,4,FALSE)</f>
        <v>MULTIDISCIPLINARY SCIENCES</v>
      </c>
      <c r="I98" s="18" t="str">
        <f>VLOOKUP(N98,Revistas!$B$2:$H$63996,5,FALSE)</f>
        <v>15/64</v>
      </c>
      <c r="J98" s="18" t="str">
        <f>VLOOKUP(N98,Revistas!$B$2:$H$63996,6,FALSE)</f>
        <v>NO</v>
      </c>
      <c r="K98" s="18"/>
      <c r="L98" s="18"/>
      <c r="M98" s="18">
        <v>0</v>
      </c>
      <c r="N98" s="18" t="s">
        <v>220</v>
      </c>
      <c r="O98" s="28">
        <v>39508</v>
      </c>
      <c r="P98" s="18">
        <v>2017</v>
      </c>
      <c r="Q98" s="18">
        <v>12</v>
      </c>
      <c r="R98" s="18">
        <v>3</v>
      </c>
      <c r="S98" s="18"/>
      <c r="T98" s="18" t="s">
        <v>1075</v>
      </c>
      <c r="U98" s="23">
        <v>28273148</v>
      </c>
    </row>
    <row r="99" spans="2:45" ht="45">
      <c r="B99" s="36" t="s">
        <v>5000</v>
      </c>
      <c r="C99" s="36" t="s">
        <v>5001</v>
      </c>
      <c r="D99" s="17" t="s">
        <v>4996</v>
      </c>
      <c r="E99" s="18" t="s">
        <v>571</v>
      </c>
      <c r="F99" s="18">
        <f>VLOOKUP(N99,Revistas!$B$2:$H$63996,2,FALSE)</f>
        <v>3.97</v>
      </c>
      <c r="G99" s="18" t="str">
        <f>VLOOKUP(N99,Revistas!$B$2:$H$63996,3,FALSE)</f>
        <v>Q1</v>
      </c>
      <c r="H99" s="18" t="str">
        <f>VLOOKUP(N99,Revistas!$B$2:$H$63996,4,FALSE)</f>
        <v>MEDICINE, RESEARCH &amp; EXPERIMENTAL - SCIE;</v>
      </c>
      <c r="I99" s="18" t="str">
        <f>VLOOKUP(N99,Revistas!$B$2:$H$63996,5,FALSE)</f>
        <v>25/128</v>
      </c>
      <c r="J99" s="18" t="str">
        <f>VLOOKUP(N99,Revistas!$B$2:$H$63996,6,FALSE)</f>
        <v>NO</v>
      </c>
      <c r="K99" s="18" t="s">
        <v>5002</v>
      </c>
      <c r="L99" s="18" t="s">
        <v>5003</v>
      </c>
      <c r="M99" s="18">
        <v>0</v>
      </c>
      <c r="N99" s="18" t="s">
        <v>4999</v>
      </c>
      <c r="O99" s="18" t="s">
        <v>154</v>
      </c>
      <c r="P99" s="18">
        <v>2017</v>
      </c>
      <c r="Q99" s="18">
        <v>40</v>
      </c>
      <c r="R99" s="18">
        <v>5</v>
      </c>
      <c r="S99" s="18">
        <v>751</v>
      </c>
      <c r="T99" s="18">
        <v>752</v>
      </c>
      <c r="U99" s="23">
        <v>28466427</v>
      </c>
    </row>
    <row r="100" spans="2:45" ht="30">
      <c r="B100" s="36" t="s">
        <v>969</v>
      </c>
      <c r="C100" s="36" t="s">
        <v>970</v>
      </c>
      <c r="D100" s="17" t="s">
        <v>971</v>
      </c>
      <c r="E100" s="18" t="s">
        <v>274</v>
      </c>
      <c r="F100" s="18">
        <f>VLOOKUP(N100,Revistas!$B$2:$H$63996,2,FALSE)</f>
        <v>2.96</v>
      </c>
      <c r="G100" s="18" t="str">
        <f>VLOOKUP(N100,Revistas!$B$2:$H$63996,3,FALSE)</f>
        <v>Q1</v>
      </c>
      <c r="H100" s="18" t="str">
        <f>VLOOKUP(N100,Revistas!$B$2:$H$63996,4,FALSE)</f>
        <v>MEDICINA, GENERAL &amp; INTERNAL</v>
      </c>
      <c r="I100" s="18" t="str">
        <f>VLOOKUP(N100,Revistas!$B$2:$H$63996,5,FALSE)</f>
        <v>28/154</v>
      </c>
      <c r="J100" s="18" t="str">
        <f>VLOOKUP(N100,Revistas!$B$2:$H$63996,6,FALSE)</f>
        <v>NO</v>
      </c>
      <c r="K100" s="18" t="s">
        <v>972</v>
      </c>
      <c r="L100" s="18" t="s">
        <v>973</v>
      </c>
      <c r="M100" s="18">
        <v>0</v>
      </c>
      <c r="N100" s="18" t="s">
        <v>974</v>
      </c>
      <c r="O100" s="18" t="s">
        <v>129</v>
      </c>
      <c r="P100" s="18">
        <v>2017</v>
      </c>
      <c r="Q100" s="18">
        <v>44</v>
      </c>
      <c r="R100" s="18"/>
      <c r="S100" s="18" t="s">
        <v>975</v>
      </c>
      <c r="T100" s="18" t="s">
        <v>976</v>
      </c>
      <c r="U100" s="23">
        <v>28747256</v>
      </c>
    </row>
    <row r="101" spans="2:45" ht="45">
      <c r="B101" s="36" t="s">
        <v>1789</v>
      </c>
      <c r="C101" s="36" t="s">
        <v>1790</v>
      </c>
      <c r="D101" s="17" t="s">
        <v>1660</v>
      </c>
      <c r="E101" s="18" t="s">
        <v>26</v>
      </c>
      <c r="F101" s="18">
        <f>VLOOKUP(N101,Revistas!$B$2:$H$63996,2,FALSE)</f>
        <v>12.811</v>
      </c>
      <c r="G101" s="18" t="str">
        <f>VLOOKUP(N101,Revistas!$B$2:$H$63996,3,FALSE)</f>
        <v>Q1</v>
      </c>
      <c r="H101" s="18" t="str">
        <f>VLOOKUP(N101,Revistas!$B$2:$H$63996,4,FALSE)</f>
        <v>RHEUMATOLOGY - SCIE</v>
      </c>
      <c r="I101" s="18" t="str">
        <f>VLOOKUP(N101,Revistas!$B$2:$H$63996,5,FALSE)</f>
        <v>1 DE 30</v>
      </c>
      <c r="J101" s="18" t="str">
        <f>VLOOKUP(N101,Revistas!$B$2:$H$63996,6,FALSE)</f>
        <v>SI</v>
      </c>
      <c r="K101" s="18" t="s">
        <v>1791</v>
      </c>
      <c r="L101" s="18"/>
      <c r="M101" s="18">
        <v>0</v>
      </c>
      <c r="N101" s="18" t="s">
        <v>1663</v>
      </c>
      <c r="O101" s="18" t="s">
        <v>226</v>
      </c>
      <c r="P101" s="18">
        <v>2017</v>
      </c>
      <c r="Q101" s="18">
        <v>76</v>
      </c>
      <c r="R101" s="18"/>
      <c r="S101" s="18">
        <v>501</v>
      </c>
      <c r="T101" s="18">
        <v>502</v>
      </c>
    </row>
    <row r="102" spans="2:45" ht="45">
      <c r="B102" s="36" t="s">
        <v>4279</v>
      </c>
      <c r="C102" s="36" t="s">
        <v>4280</v>
      </c>
      <c r="D102" s="17" t="s">
        <v>4281</v>
      </c>
      <c r="E102" s="18" t="s">
        <v>210</v>
      </c>
      <c r="F102" s="18">
        <f>VLOOKUP(N102,Revistas!$B$2:$H$63996,2,FALSE)</f>
        <v>2.4710000000000001</v>
      </c>
      <c r="G102" s="18" t="str">
        <f>VLOOKUP(N102,Revistas!$B$2:$H$63996,3,FALSE)</f>
        <v>Q3</v>
      </c>
      <c r="H102" s="18" t="str">
        <f>VLOOKUP(N102,Revistas!$B$2:$H$63996,4,FALSE)</f>
        <v>GENETICS &amp; HEREDITY - SCIE</v>
      </c>
      <c r="I102" s="18" t="str">
        <f>VLOOKUP(N102,Revistas!$B$2:$H$63996,5,FALSE)</f>
        <v>85/166</v>
      </c>
      <c r="J102" s="18" t="str">
        <f>VLOOKUP(N102,Revistas!$B$2:$H$63996,6,FALSE)</f>
        <v>NO</v>
      </c>
      <c r="K102" s="18" t="s">
        <v>4282</v>
      </c>
      <c r="L102" s="18" t="s">
        <v>4283</v>
      </c>
      <c r="M102" s="18">
        <v>1</v>
      </c>
      <c r="N102" s="18" t="s">
        <v>4284</v>
      </c>
      <c r="O102" s="18" t="s">
        <v>62</v>
      </c>
      <c r="P102" s="18">
        <v>2017</v>
      </c>
      <c r="Q102" s="18">
        <v>62</v>
      </c>
      <c r="R102" s="18">
        <v>2</v>
      </c>
      <c r="S102" s="18">
        <v>229</v>
      </c>
      <c r="T102" s="18">
        <v>234</v>
      </c>
      <c r="U102" s="23">
        <v>27604558</v>
      </c>
    </row>
    <row r="103" spans="2:45" ht="90">
      <c r="B103" s="36" t="s">
        <v>1435</v>
      </c>
      <c r="C103" s="36" t="s">
        <v>1436</v>
      </c>
      <c r="D103" s="17" t="s">
        <v>1410</v>
      </c>
      <c r="E103" s="18" t="s">
        <v>10</v>
      </c>
      <c r="F103" s="18">
        <f>VLOOKUP(N103,Revistas!$B$2:$H$63996,2,FALSE)</f>
        <v>13.246</v>
      </c>
      <c r="G103" s="18" t="str">
        <f>VLOOKUP(N103,Revistas!$B$2:$H$63996,3,FALSE)</f>
        <v>Q1</v>
      </c>
      <c r="H103" s="18" t="str">
        <f>VLOOKUP(N103,Revistas!$B$2:$H$63996,4,FALSE)</f>
        <v>GASTROENTEROLOGY &amp;HEPATOLOGY</v>
      </c>
      <c r="I103" s="18" t="str">
        <f>VLOOKUP(N103,Revistas!$B$2:$H$63996,5,FALSE)</f>
        <v>4DE 79</v>
      </c>
      <c r="J103" s="18" t="str">
        <f>VLOOKUP(N103,Revistas!$B$2:$H$63996,6,FALSE)</f>
        <v>SI</v>
      </c>
      <c r="K103" s="18" t="s">
        <v>1437</v>
      </c>
      <c r="L103" s="18" t="s">
        <v>1438</v>
      </c>
      <c r="M103" s="18">
        <v>1</v>
      </c>
      <c r="N103" s="18" t="s">
        <v>1412</v>
      </c>
      <c r="O103" s="18" t="s">
        <v>199</v>
      </c>
      <c r="P103" s="18">
        <v>2017</v>
      </c>
      <c r="Q103" s="18">
        <v>66</v>
      </c>
      <c r="R103" s="18">
        <v>2</v>
      </c>
      <c r="S103" s="18">
        <v>344</v>
      </c>
      <c r="T103" s="18">
        <v>356</v>
      </c>
      <c r="U103" s="23">
        <v>28109003</v>
      </c>
    </row>
    <row r="104" spans="2:45">
      <c r="B104" s="36" t="s">
        <v>860</v>
      </c>
      <c r="C104" s="36" t="s">
        <v>907</v>
      </c>
      <c r="D104" s="17" t="s">
        <v>674</v>
      </c>
      <c r="E104" s="18" t="s">
        <v>571</v>
      </c>
      <c r="F104" s="18">
        <f>VLOOKUP(N104,Revistas!$B$2:$H$63996,2,FALSE)</f>
        <v>4.4850000000000003</v>
      </c>
      <c r="G104" s="18" t="str">
        <f>VLOOKUP(N104,Revistas!$B$2:$H$63996,3,FALSE)</f>
        <v>Q2</v>
      </c>
      <c r="H104" s="18" t="str">
        <f>VLOOKUP(N104,Revistas!$B$2:$H$63996,4,FALSE)</f>
        <v>CARDIAC &amp; CARDIOVASCULAR SYSTEM</v>
      </c>
      <c r="I104" s="18" t="str">
        <f>VLOOKUP(N104,Revistas!$B$2:$H$63996,5,FALSE)</f>
        <v>33/126</v>
      </c>
      <c r="J104" s="18" t="str">
        <f>VLOOKUP(N104,Revistas!$B$2:$H$63996,6,FALSE)</f>
        <v>NO</v>
      </c>
      <c r="K104" s="18" t="s">
        <v>862</v>
      </c>
      <c r="L104" s="18" t="s">
        <v>863</v>
      </c>
      <c r="M104" s="18">
        <v>0</v>
      </c>
      <c r="N104" s="18" t="s">
        <v>677</v>
      </c>
      <c r="O104" s="18" t="s">
        <v>344</v>
      </c>
      <c r="P104" s="18">
        <v>2017</v>
      </c>
      <c r="Q104" s="18">
        <v>70</v>
      </c>
      <c r="R104" s="18">
        <v>1</v>
      </c>
      <c r="S104" s="18">
        <v>54</v>
      </c>
      <c r="T104" s="18">
        <v>54</v>
      </c>
    </row>
    <row r="105" spans="2:45">
      <c r="B105" s="36" t="s">
        <v>860</v>
      </c>
      <c r="C105" s="36" t="s">
        <v>861</v>
      </c>
      <c r="D105" s="17" t="s">
        <v>674</v>
      </c>
      <c r="E105" s="18" t="s">
        <v>571</v>
      </c>
      <c r="F105" s="18">
        <f>VLOOKUP(N105,Revistas!$B$2:$H$63996,2,FALSE)</f>
        <v>4.4850000000000003</v>
      </c>
      <c r="G105" s="18" t="str">
        <f>VLOOKUP(N105,Revistas!$B$2:$H$63996,3,FALSE)</f>
        <v>Q2</v>
      </c>
      <c r="H105" s="18" t="str">
        <f>VLOOKUP(N105,Revistas!$B$2:$H$63996,4,FALSE)</f>
        <v>CARDIAC &amp; CARDIOVASCULAR SYSTEM</v>
      </c>
      <c r="I105" s="18" t="str">
        <f>VLOOKUP(N105,Revistas!$B$2:$H$63996,5,FALSE)</f>
        <v>33/126</v>
      </c>
      <c r="J105" s="18" t="str">
        <f>VLOOKUP(N105,Revistas!$B$2:$H$63996,6,FALSE)</f>
        <v>NO</v>
      </c>
      <c r="K105" s="18" t="s">
        <v>862</v>
      </c>
      <c r="L105" s="18" t="s">
        <v>863</v>
      </c>
      <c r="M105" s="18">
        <v>0</v>
      </c>
      <c r="N105" s="18" t="s">
        <v>677</v>
      </c>
      <c r="O105" s="18" t="s">
        <v>62</v>
      </c>
      <c r="P105" s="18">
        <v>2017</v>
      </c>
      <c r="Q105" s="18">
        <v>70</v>
      </c>
      <c r="R105" s="18">
        <v>2</v>
      </c>
      <c r="S105" s="18">
        <v>120</v>
      </c>
      <c r="T105" s="18">
        <v>120</v>
      </c>
    </row>
    <row r="106" spans="2:45" ht="30">
      <c r="B106" s="36" t="s">
        <v>805</v>
      </c>
      <c r="C106" s="36" t="s">
        <v>806</v>
      </c>
      <c r="D106" s="17" t="s">
        <v>807</v>
      </c>
      <c r="E106" s="18" t="s">
        <v>571</v>
      </c>
      <c r="F106" s="18">
        <f>VLOOKUP(N106,Revistas!$B$2:$H$63996,2,FALSE)</f>
        <v>1.1950000000000001</v>
      </c>
      <c r="G106" s="18" t="str">
        <f>VLOOKUP(N106,Revistas!$B$2:$H$63996,3,FALSE)</f>
        <v>Q4</v>
      </c>
      <c r="H106" s="18" t="str">
        <f>VLOOKUP(N106,Revistas!$B$2:$H$63996,4,FALSE)</f>
        <v>CARDIAC &amp; CARDIOVASCULAR SYSTEM</v>
      </c>
      <c r="I106" s="18" t="str">
        <f>VLOOKUP(N106,Revistas!$B$2:$H$63996,5,FALSE)</f>
        <v>105/126</v>
      </c>
      <c r="J106" s="18" t="str">
        <f>VLOOKUP(N106,Revistas!$B$2:$H$63996,6,FALSE)</f>
        <v>NO</v>
      </c>
      <c r="K106" s="18" t="s">
        <v>808</v>
      </c>
      <c r="L106" s="18" t="s">
        <v>809</v>
      </c>
      <c r="M106" s="18">
        <v>0</v>
      </c>
      <c r="N106" s="18" t="s">
        <v>810</v>
      </c>
      <c r="O106" s="18" t="s">
        <v>35</v>
      </c>
      <c r="P106" s="18">
        <v>2017</v>
      </c>
      <c r="Q106" s="18">
        <v>36</v>
      </c>
      <c r="R106" s="18">
        <v>4</v>
      </c>
      <c r="S106" s="18">
        <v>319</v>
      </c>
      <c r="T106" s="18">
        <v>320</v>
      </c>
    </row>
    <row r="107" spans="2:45" ht="60">
      <c r="B107" s="36" t="s">
        <v>1227</v>
      </c>
      <c r="C107" s="36" t="s">
        <v>1228</v>
      </c>
      <c r="D107" s="17" t="s">
        <v>1177</v>
      </c>
      <c r="E107" s="18" t="s">
        <v>10</v>
      </c>
      <c r="F107" s="18">
        <f>VLOOKUP(N107,Revistas!$B$2:$H$63996,2,FALSE)</f>
        <v>3.569</v>
      </c>
      <c r="G107" s="18" t="str">
        <f>VLOOKUP(N107,Revistas!$B$2:$H$63996,3,FALSE)</f>
        <v>Q2</v>
      </c>
      <c r="H107" s="18" t="str">
        <f>VLOOKUP(N107,Revistas!$B$2:$H$63996,4,FALSE)</f>
        <v>HEMATOLOGY</v>
      </c>
      <c r="I107" s="18" t="str">
        <f>VLOOKUP(N107,Revistas!$B$2:$H$63996,5,FALSE)</f>
        <v>22/70</v>
      </c>
      <c r="J107" s="18" t="str">
        <f>VLOOKUP(N107,Revistas!$B$2:$H$63996,6,FALSE)</f>
        <v>NO</v>
      </c>
      <c r="K107" s="18" t="s">
        <v>1229</v>
      </c>
      <c r="L107" s="18" t="s">
        <v>1230</v>
      </c>
      <c r="M107" s="18">
        <v>3</v>
      </c>
      <c r="N107" s="18" t="s">
        <v>1180</v>
      </c>
      <c r="O107" s="18" t="s">
        <v>344</v>
      </c>
      <c r="P107" s="18">
        <v>2017</v>
      </c>
      <c r="Q107" s="18">
        <v>23</v>
      </c>
      <c r="R107" s="18">
        <v>1</v>
      </c>
      <c r="S107" s="18">
        <v>105</v>
      </c>
      <c r="T107" s="18">
        <v>114</v>
      </c>
      <c r="U107" s="23">
        <v>27761962</v>
      </c>
    </row>
    <row r="108" spans="2:45" ht="30">
      <c r="B108" s="36" t="s">
        <v>3605</v>
      </c>
      <c r="C108" s="36" t="s">
        <v>3606</v>
      </c>
      <c r="D108" s="17" t="s">
        <v>3597</v>
      </c>
      <c r="E108" s="18" t="s">
        <v>26</v>
      </c>
      <c r="F108" s="18">
        <f>VLOOKUP(N108,Revistas!$B$2:$H$63996,2,FALSE)</f>
        <v>13.081</v>
      </c>
      <c r="G108" s="18" t="str">
        <f>VLOOKUP(N108,Revistas!$B$2:$H$63996,3,FALSE)</f>
        <v>Q1</v>
      </c>
      <c r="H108" s="18" t="str">
        <f>VLOOKUP(N108,Revistas!$B$2:$H$63996,4,FALSE)</f>
        <v>IMMUNOLOGY</v>
      </c>
      <c r="I108" s="18" t="str">
        <f>VLOOKUP(N108,Revistas!$B$2:$H$63996,5,FALSE)</f>
        <v>6/150</v>
      </c>
      <c r="J108" s="18" t="str">
        <f>VLOOKUP(N108,Revistas!$B$2:$H$63996,6,FALSE)</f>
        <v>SI</v>
      </c>
      <c r="K108" s="18" t="s">
        <v>3607</v>
      </c>
      <c r="L108" s="18"/>
      <c r="M108" s="18">
        <v>0</v>
      </c>
      <c r="N108" s="18" t="s">
        <v>3599</v>
      </c>
      <c r="O108" s="18" t="s">
        <v>62</v>
      </c>
      <c r="P108" s="18">
        <v>2017</v>
      </c>
      <c r="Q108" s="18">
        <v>139</v>
      </c>
      <c r="R108" s="18">
        <v>2</v>
      </c>
      <c r="S108" s="18" t="s">
        <v>3608</v>
      </c>
      <c r="T108" s="18" t="s">
        <v>3608</v>
      </c>
    </row>
    <row r="109" spans="2:45" ht="30">
      <c r="B109" s="36" t="s">
        <v>3863</v>
      </c>
      <c r="C109" s="36" t="s">
        <v>3864</v>
      </c>
      <c r="D109" s="17" t="s">
        <v>3865</v>
      </c>
      <c r="E109" s="18" t="s">
        <v>274</v>
      </c>
      <c r="F109" s="18" t="str">
        <f>VLOOKUP(N109,Revistas!$B$2:$H$63996,2,FALSE)</f>
        <v>NO TIENE</v>
      </c>
      <c r="G109" s="18" t="str">
        <f>VLOOKUP(N109,Revistas!$B$2:$H$63996,3,FALSE)</f>
        <v>NO TIENE</v>
      </c>
      <c r="H109" s="18" t="str">
        <f>VLOOKUP(N109,Revistas!$B$2:$H$63996,4,FALSE)</f>
        <v>NO TIENE</v>
      </c>
      <c r="I109" s="18" t="str">
        <f>VLOOKUP(N109,Revistas!$B$2:$H$63996,5,FALSE)</f>
        <v>NO TIENE</v>
      </c>
      <c r="J109" s="18" t="str">
        <f>VLOOKUP(N109,Revistas!$B$2:$H$63996,6,FALSE)</f>
        <v>NO</v>
      </c>
      <c r="K109" s="18" t="s">
        <v>3866</v>
      </c>
      <c r="L109" s="18" t="s">
        <v>3867</v>
      </c>
      <c r="M109" s="18">
        <v>0</v>
      </c>
      <c r="N109" s="18" t="s">
        <v>3868</v>
      </c>
      <c r="O109" s="18" t="s">
        <v>1464</v>
      </c>
      <c r="P109" s="18">
        <v>2017</v>
      </c>
      <c r="Q109" s="18">
        <v>64</v>
      </c>
      <c r="R109" s="18">
        <v>6</v>
      </c>
      <c r="S109" s="18">
        <v>335</v>
      </c>
      <c r="T109" s="18">
        <v>337</v>
      </c>
      <c r="U109" s="23">
        <v>29056280</v>
      </c>
    </row>
    <row r="110" spans="2:45" ht="90">
      <c r="B110" s="36" t="s">
        <v>2284</v>
      </c>
      <c r="C110" s="36" t="s">
        <v>2283</v>
      </c>
      <c r="D110" s="17" t="s">
        <v>2285</v>
      </c>
      <c r="E110" s="18" t="s">
        <v>10</v>
      </c>
      <c r="F110" s="18">
        <f>VLOOKUP(N110,Revistas!$B$2:$H$63996,2,FALSE)</f>
        <v>2.1</v>
      </c>
      <c r="G110" s="18" t="str">
        <f>VLOOKUP(N110,Revistas!$B$2:$H$63996,3,FALSE)</f>
        <v>Q3</v>
      </c>
      <c r="H110" s="18" t="str">
        <f>VLOOKUP(N110,Revistas!$B$2:$H$63996,4,FALSE)</f>
        <v>BIOCHEMICAL RESEARCH METHODS - SCIE;</v>
      </c>
      <c r="I110" s="18" t="str">
        <f>VLOOKUP(N110,Revistas!$B$2:$H$63996,5,FALSE)</f>
        <v>48/78</v>
      </c>
      <c r="J110" s="18" t="str">
        <f>VLOOKUP(N110,Revistas!$B$2:$H$63996,6,FALSE)</f>
        <v>NO</v>
      </c>
      <c r="K110" s="18" t="s">
        <v>2287</v>
      </c>
      <c r="L110" s="18"/>
      <c r="M110" s="18" t="s">
        <v>586</v>
      </c>
      <c r="N110" s="18" t="s">
        <v>2288</v>
      </c>
      <c r="O110" s="18" t="s">
        <v>2286</v>
      </c>
      <c r="P110" s="18">
        <v>2017</v>
      </c>
      <c r="Q110" s="18"/>
      <c r="R110" s="18"/>
      <c r="S110" s="18"/>
      <c r="T110" s="18"/>
      <c r="U110" s="23">
        <v>28965920</v>
      </c>
      <c r="AS110" s="25"/>
    </row>
    <row r="111" spans="2:45" ht="30">
      <c r="B111" s="36" t="s">
        <v>4014</v>
      </c>
      <c r="C111" s="36" t="s">
        <v>4015</v>
      </c>
      <c r="D111" s="17" t="s">
        <v>3999</v>
      </c>
      <c r="E111" s="18" t="s">
        <v>210</v>
      </c>
      <c r="F111" s="18" t="str">
        <f>VLOOKUP(N111,Revistas!$B$2:$H$63996,2,FALSE)</f>
        <v>NO TIENE</v>
      </c>
      <c r="G111" s="18" t="str">
        <f>VLOOKUP(N111,Revistas!$B$2:$H$63996,3,FALSE)</f>
        <v>NO TIENE</v>
      </c>
      <c r="H111" s="18" t="str">
        <f>VLOOKUP(N111,Revistas!$B$2:$H$63996,4,FALSE)</f>
        <v>NO TIENE</v>
      </c>
      <c r="I111" s="18" t="str">
        <f>VLOOKUP(N111,Revistas!$B$2:$H$63996,5,FALSE)</f>
        <v>NO TIENE</v>
      </c>
      <c r="J111" s="18" t="str">
        <f>VLOOKUP(N111,Revistas!$B$2:$H$63996,6,FALSE)</f>
        <v>NO</v>
      </c>
      <c r="K111" s="18" t="s">
        <v>4016</v>
      </c>
      <c r="L111" s="18" t="s">
        <v>4017</v>
      </c>
      <c r="M111" s="18">
        <v>1</v>
      </c>
      <c r="N111" s="18" t="s">
        <v>4002</v>
      </c>
      <c r="O111" s="18"/>
      <c r="P111" s="18">
        <v>2017</v>
      </c>
      <c r="Q111" s="18">
        <v>70</v>
      </c>
      <c r="R111" s="18">
        <v>1</v>
      </c>
      <c r="S111" s="18">
        <v>93</v>
      </c>
      <c r="T111" s="18">
        <v>100</v>
      </c>
      <c r="U111" s="23">
        <v>28461996</v>
      </c>
    </row>
    <row r="112" spans="2:45" ht="60">
      <c r="B112" s="36" t="s">
        <v>4268</v>
      </c>
      <c r="C112" s="36" t="s">
        <v>4269</v>
      </c>
      <c r="D112" s="17" t="s">
        <v>217</v>
      </c>
      <c r="E112" s="18" t="s">
        <v>10</v>
      </c>
      <c r="F112" s="18">
        <f>VLOOKUP(N112,Revistas!$B$2:$H$63996,2,FALSE)</f>
        <v>2.806</v>
      </c>
      <c r="G112" s="18" t="str">
        <f>VLOOKUP(N112,Revistas!$B$2:$H$63996,3,FALSE)</f>
        <v>Q1</v>
      </c>
      <c r="H112" s="18" t="str">
        <f>VLOOKUP(N112,Revistas!$B$2:$H$63996,4,FALSE)</f>
        <v>MULTIDISCIPLINARY SCIENCES</v>
      </c>
      <c r="I112" s="18" t="str">
        <f>VLOOKUP(N112,Revistas!$B$2:$H$63996,5,FALSE)</f>
        <v>15/64</v>
      </c>
      <c r="J112" s="18" t="str">
        <f>VLOOKUP(N112,Revistas!$B$2:$H$63996,6,FALSE)</f>
        <v>NO</v>
      </c>
      <c r="K112" s="18" t="s">
        <v>4270</v>
      </c>
      <c r="L112" s="18" t="s">
        <v>4271</v>
      </c>
      <c r="M112" s="18">
        <v>1</v>
      </c>
      <c r="N112" s="18" t="s">
        <v>220</v>
      </c>
      <c r="O112" s="28">
        <v>44958</v>
      </c>
      <c r="P112" s="18">
        <v>2017</v>
      </c>
      <c r="Q112" s="18">
        <v>12</v>
      </c>
      <c r="R112" s="18">
        <v>2</v>
      </c>
      <c r="S112" s="18"/>
      <c r="T112" s="18" t="s">
        <v>4272</v>
      </c>
      <c r="U112" s="23">
        <v>28231309</v>
      </c>
    </row>
    <row r="113" spans="2:21" ht="45">
      <c r="B113" s="36" t="s">
        <v>4240</v>
      </c>
      <c r="C113" s="36" t="s">
        <v>4241</v>
      </c>
      <c r="D113" s="17" t="s">
        <v>174</v>
      </c>
      <c r="E113" s="18" t="s">
        <v>210</v>
      </c>
      <c r="F113" s="18">
        <f>VLOOKUP(N113,Revistas!$B$2:$H$63996,2,FALSE)</f>
        <v>0.74299999999999999</v>
      </c>
      <c r="G113" s="18" t="str">
        <f>VLOOKUP(N113,Revistas!$B$2:$H$63996,3,FALSE)</f>
        <v>Q4</v>
      </c>
      <c r="H113" s="18" t="str">
        <f>VLOOKUP(N113,Revistas!$B$2:$H$63996,4,FALSE)</f>
        <v>CLINICAL NEUROLOGY</v>
      </c>
      <c r="I113" s="18" t="str">
        <f>VLOOKUP(N113,Revistas!$B$2:$H$63996,5,FALSE)</f>
        <v>177/194</v>
      </c>
      <c r="J113" s="18" t="str">
        <f>VLOOKUP(N113,Revistas!$B$2:$H$63996,6,FALSE)</f>
        <v>NO</v>
      </c>
      <c r="K113" s="18" t="s">
        <v>4242</v>
      </c>
      <c r="L113" s="18" t="s">
        <v>4243</v>
      </c>
      <c r="M113" s="18">
        <v>1</v>
      </c>
      <c r="N113" s="18" t="s">
        <v>177</v>
      </c>
      <c r="O113" s="28">
        <v>37012</v>
      </c>
      <c r="P113" s="18">
        <v>2017</v>
      </c>
      <c r="Q113" s="18">
        <v>64</v>
      </c>
      <c r="R113" s="18">
        <v>9</v>
      </c>
      <c r="S113" s="18">
        <v>393</v>
      </c>
      <c r="T113" s="18">
        <v>400</v>
      </c>
      <c r="U113" s="23">
        <v>28444681</v>
      </c>
    </row>
    <row r="114" spans="2:21" ht="30">
      <c r="B114" s="36" t="s">
        <v>2484</v>
      </c>
      <c r="C114" s="36" t="s">
        <v>2485</v>
      </c>
      <c r="D114" s="17" t="s">
        <v>1459</v>
      </c>
      <c r="E114" s="18" t="s">
        <v>571</v>
      </c>
      <c r="F114" s="18">
        <f>VLOOKUP(N114,Revistas!$B$2:$H$63996,2,FALSE)</f>
        <v>1.714</v>
      </c>
      <c r="G114" s="18" t="str">
        <f>VLOOKUP(N114,Revistas!$B$2:$H$63996,3,FALSE)</f>
        <v>Q3</v>
      </c>
      <c r="H114" s="18" t="str">
        <f>VLOOKUP(N114,Revistas!$B$2:$H$63996,4,FALSE)</f>
        <v>MICROBIOLOGY</v>
      </c>
      <c r="I114" s="18" t="str">
        <f>VLOOKUP(N114,Revistas!$B$2:$H$63996,5,FALSE)</f>
        <v>88/124</v>
      </c>
      <c r="J114" s="18" t="str">
        <f>VLOOKUP(N114,Revistas!$B$2:$H$63996,6,FALSE)</f>
        <v>NO</v>
      </c>
      <c r="K114" s="18" t="s">
        <v>2486</v>
      </c>
      <c r="L114" s="18" t="s">
        <v>2487</v>
      </c>
      <c r="M114" s="18">
        <v>1</v>
      </c>
      <c r="N114" s="18" t="s">
        <v>1462</v>
      </c>
      <c r="O114" s="18" t="s">
        <v>344</v>
      </c>
      <c r="P114" s="18">
        <v>2017</v>
      </c>
      <c r="Q114" s="18">
        <v>35</v>
      </c>
      <c r="R114" s="18">
        <v>1</v>
      </c>
      <c r="S114" s="18">
        <v>54</v>
      </c>
      <c r="T114" s="18">
        <v>55</v>
      </c>
      <c r="U114" s="23">
        <v>26050910</v>
      </c>
    </row>
    <row r="115" spans="2:21" ht="75">
      <c r="B115" s="36" t="s">
        <v>4410</v>
      </c>
      <c r="C115" s="36" t="s">
        <v>4411</v>
      </c>
      <c r="D115" s="17" t="s">
        <v>2263</v>
      </c>
      <c r="E115" s="18" t="s">
        <v>10</v>
      </c>
      <c r="F115" s="18">
        <f>VLOOKUP(N115,Revistas!$B$2:$H$63996,2,FALSE)</f>
        <v>6.0289999999999999</v>
      </c>
      <c r="G115" s="18" t="str">
        <f>VLOOKUP(N115,Revistas!$B$2:$H$63996,3,FALSE)</f>
        <v>Q1</v>
      </c>
      <c r="H115" s="18" t="str">
        <f>VLOOKUP(N115,Revistas!$B$2:$H$63996,4,FALSE)</f>
        <v>ONCOLOGY - SCIE</v>
      </c>
      <c r="I115" s="18" t="str">
        <f>VLOOKUP(N115,Revistas!$B$2:$H$63996,5,FALSE)</f>
        <v>35/217</v>
      </c>
      <c r="J115" s="18" t="str">
        <f>VLOOKUP(N115,Revistas!$B$2:$H$63996,6,FALSE)</f>
        <v>NO</v>
      </c>
      <c r="K115" s="18" t="s">
        <v>4412</v>
      </c>
      <c r="L115" s="18" t="s">
        <v>4413</v>
      </c>
      <c r="M115" s="18">
        <v>0</v>
      </c>
      <c r="N115" s="18" t="s">
        <v>2265</v>
      </c>
      <c r="O115" s="18" t="s">
        <v>29</v>
      </c>
      <c r="P115" s="18">
        <v>2017</v>
      </c>
      <c r="Q115" s="18">
        <v>79</v>
      </c>
      <c r="R115" s="18"/>
      <c r="S115" s="18">
        <v>176</v>
      </c>
      <c r="T115" s="18">
        <v>184</v>
      </c>
      <c r="U115" s="23">
        <v>28501764</v>
      </c>
    </row>
    <row r="116" spans="2:21" ht="90">
      <c r="B116" s="36" t="s">
        <v>2603</v>
      </c>
      <c r="C116" s="36" t="s">
        <v>2602</v>
      </c>
      <c r="D116" s="17" t="s">
        <v>2625</v>
      </c>
      <c r="E116" s="18" t="s">
        <v>10</v>
      </c>
      <c r="F116" s="18">
        <f>VLOOKUP(N116,Revistas!$B$2:$H$63996,2,FALSE)</f>
        <v>1.8260000000000001</v>
      </c>
      <c r="G116" s="18" t="str">
        <f>VLOOKUP(N116,Revistas!$B$2:$H$63996,3,FALSE)</f>
        <v>Q3</v>
      </c>
      <c r="H116" s="18" t="str">
        <f>VLOOKUP(N116,Revistas!$B$2:$H$63996,4,FALSE)</f>
        <v>OBSTETRICS &amp; GYNECOLOGY - SCIE</v>
      </c>
      <c r="I116" s="18" t="str">
        <f>VLOOKUP(N116,Revistas!$B$2:$H$63996,5,FALSE)</f>
        <v>45/80</v>
      </c>
      <c r="J116" s="18" t="str">
        <f>VLOOKUP(N116,Revistas!$B$2:$H$63996,6,FALSE)</f>
        <v>NO</v>
      </c>
      <c r="K116" s="18" t="s">
        <v>2605</v>
      </c>
      <c r="L116" s="18"/>
      <c r="M116" s="18" t="s">
        <v>586</v>
      </c>
      <c r="N116" s="18" t="s">
        <v>2606</v>
      </c>
      <c r="O116" s="18" t="s">
        <v>2604</v>
      </c>
      <c r="P116" s="18">
        <v>2017</v>
      </c>
      <c r="Q116" s="18"/>
      <c r="R116" s="18"/>
      <c r="S116" s="18">
        <v>1</v>
      </c>
      <c r="T116" s="18">
        <v>9</v>
      </c>
      <c r="U116" s="23">
        <v>28978246</v>
      </c>
    </row>
    <row r="117" spans="2:21" ht="45">
      <c r="B117" s="36" t="s">
        <v>3907</v>
      </c>
      <c r="C117" s="36" t="s">
        <v>3908</v>
      </c>
      <c r="D117" s="17" t="s">
        <v>3909</v>
      </c>
      <c r="E117" s="18" t="s">
        <v>10</v>
      </c>
      <c r="F117" s="18">
        <f>VLOOKUP(N117,Revistas!$B$2:$H$63996,2,FALSE)</f>
        <v>13.164</v>
      </c>
      <c r="G117" s="18" t="str">
        <f>VLOOKUP(N117,Revistas!$B$2:$H$63996,3,FALSE)</f>
        <v>Q1</v>
      </c>
      <c r="H117" s="18" t="str">
        <f>VLOOKUP(N117,Revistas!$B$2:$H$63996,4,FALSE)</f>
        <v>HEMATOLOGY</v>
      </c>
      <c r="I117" s="18" t="str">
        <f>VLOOKUP(N117,Revistas!$B$2:$H$63996,5,FALSE)</f>
        <v>2 DE 70</v>
      </c>
      <c r="J117" s="18" t="str">
        <f>VLOOKUP(N117,Revistas!$B$2:$H$63996,6,FALSE)</f>
        <v>SI</v>
      </c>
      <c r="K117" s="18" t="s">
        <v>3910</v>
      </c>
      <c r="L117" s="18" t="s">
        <v>3911</v>
      </c>
      <c r="M117" s="18">
        <v>0</v>
      </c>
      <c r="N117" s="18" t="s">
        <v>3912</v>
      </c>
      <c r="O117" s="28">
        <v>39326</v>
      </c>
      <c r="P117" s="18">
        <v>2017</v>
      </c>
      <c r="Q117" s="18">
        <v>130</v>
      </c>
      <c r="R117" s="18">
        <v>10</v>
      </c>
      <c r="S117" s="18">
        <v>1205</v>
      </c>
      <c r="T117" s="18">
        <v>1208</v>
      </c>
      <c r="U117" s="23">
        <v>28743717</v>
      </c>
    </row>
    <row r="118" spans="2:21" ht="45">
      <c r="B118" s="36" t="s">
        <v>1792</v>
      </c>
      <c r="C118" s="36" t="s">
        <v>1801</v>
      </c>
      <c r="D118" s="17" t="s">
        <v>1660</v>
      </c>
      <c r="E118" s="18" t="s">
        <v>26</v>
      </c>
      <c r="F118" s="18">
        <f>VLOOKUP(N118,Revistas!$B$2:$H$63996,2,FALSE)</f>
        <v>12.811</v>
      </c>
      <c r="G118" s="18" t="str">
        <f>VLOOKUP(N118,Revistas!$B$2:$H$63996,3,FALSE)</f>
        <v>Q1</v>
      </c>
      <c r="H118" s="18" t="str">
        <f>VLOOKUP(N118,Revistas!$B$2:$H$63996,4,FALSE)</f>
        <v>RHEUMATOLOGY - SCIE</v>
      </c>
      <c r="I118" s="18" t="str">
        <f>VLOOKUP(N118,Revistas!$B$2:$H$63996,5,FALSE)</f>
        <v>1 DE 30</v>
      </c>
      <c r="J118" s="18" t="str">
        <f>VLOOKUP(N118,Revistas!$B$2:$H$63996,6,FALSE)</f>
        <v>SI</v>
      </c>
      <c r="K118" s="18" t="s">
        <v>1794</v>
      </c>
      <c r="L118" s="18"/>
      <c r="M118" s="18">
        <v>0</v>
      </c>
      <c r="N118" s="18" t="s">
        <v>1663</v>
      </c>
      <c r="O118" s="18" t="s">
        <v>226</v>
      </c>
      <c r="P118" s="18">
        <v>2017</v>
      </c>
      <c r="Q118" s="18">
        <v>76</v>
      </c>
      <c r="R118" s="18"/>
      <c r="S118" s="18">
        <v>559</v>
      </c>
      <c r="T118" s="18">
        <v>559</v>
      </c>
    </row>
    <row r="119" spans="2:21" ht="45">
      <c r="B119" s="36" t="s">
        <v>1792</v>
      </c>
      <c r="C119" s="36" t="s">
        <v>1805</v>
      </c>
      <c r="D119" s="17" t="s">
        <v>1660</v>
      </c>
      <c r="E119" s="18" t="s">
        <v>26</v>
      </c>
      <c r="F119" s="18">
        <f>VLOOKUP(N119,Revistas!$B$2:$H$63996,2,FALSE)</f>
        <v>12.811</v>
      </c>
      <c r="G119" s="18" t="str">
        <f>VLOOKUP(N119,Revistas!$B$2:$H$63996,3,FALSE)</f>
        <v>Q1</v>
      </c>
      <c r="H119" s="18" t="str">
        <f>VLOOKUP(N119,Revistas!$B$2:$H$63996,4,FALSE)</f>
        <v>RHEUMATOLOGY - SCIE</v>
      </c>
      <c r="I119" s="18" t="str">
        <f>VLOOKUP(N119,Revistas!$B$2:$H$63996,5,FALSE)</f>
        <v>1 DE 30</v>
      </c>
      <c r="J119" s="18" t="str">
        <f>VLOOKUP(N119,Revistas!$B$2:$H$63996,6,FALSE)</f>
        <v>SI</v>
      </c>
      <c r="K119" s="18" t="s">
        <v>1806</v>
      </c>
      <c r="L119" s="18"/>
      <c r="M119" s="18">
        <v>0</v>
      </c>
      <c r="N119" s="18" t="s">
        <v>1663</v>
      </c>
      <c r="O119" s="18" t="s">
        <v>226</v>
      </c>
      <c r="P119" s="18">
        <v>2017</v>
      </c>
      <c r="Q119" s="18">
        <v>76</v>
      </c>
      <c r="R119" s="18"/>
      <c r="S119" s="18">
        <v>833</v>
      </c>
      <c r="T119" s="18">
        <v>834</v>
      </c>
    </row>
    <row r="120" spans="2:21" ht="45">
      <c r="B120" s="36" t="s">
        <v>1792</v>
      </c>
      <c r="C120" s="36" t="s">
        <v>1793</v>
      </c>
      <c r="D120" s="17" t="s">
        <v>1660</v>
      </c>
      <c r="E120" s="18" t="s">
        <v>26</v>
      </c>
      <c r="F120" s="18">
        <f>VLOOKUP(N120,Revistas!$B$2:$H$63996,2,FALSE)</f>
        <v>12.811</v>
      </c>
      <c r="G120" s="18" t="str">
        <f>VLOOKUP(N120,Revistas!$B$2:$H$63996,3,FALSE)</f>
        <v>Q1</v>
      </c>
      <c r="H120" s="18" t="str">
        <f>VLOOKUP(N120,Revistas!$B$2:$H$63996,4,FALSE)</f>
        <v>RHEUMATOLOGY - SCIE</v>
      </c>
      <c r="I120" s="18" t="str">
        <f>VLOOKUP(N120,Revistas!$B$2:$H$63996,5,FALSE)</f>
        <v>1 DE 30</v>
      </c>
      <c r="J120" s="18" t="str">
        <f>VLOOKUP(N120,Revistas!$B$2:$H$63996,6,FALSE)</f>
        <v>SI</v>
      </c>
      <c r="K120" s="18" t="s">
        <v>1794</v>
      </c>
      <c r="L120" s="18"/>
      <c r="M120" s="18">
        <v>0</v>
      </c>
      <c r="N120" s="18" t="s">
        <v>1663</v>
      </c>
      <c r="O120" s="18" t="s">
        <v>226</v>
      </c>
      <c r="P120" s="18">
        <v>2017</v>
      </c>
      <c r="Q120" s="18">
        <v>76</v>
      </c>
      <c r="R120" s="18"/>
      <c r="S120" s="18">
        <v>551</v>
      </c>
      <c r="T120" s="18">
        <v>552</v>
      </c>
    </row>
    <row r="121" spans="2:21" ht="30">
      <c r="B121" s="36" t="s">
        <v>1676</v>
      </c>
      <c r="C121" s="36" t="s">
        <v>1677</v>
      </c>
      <c r="D121" s="17" t="s">
        <v>1673</v>
      </c>
      <c r="E121" s="18" t="s">
        <v>26</v>
      </c>
      <c r="F121" s="18">
        <f>VLOOKUP(N121,Revistas!$B$2:$H$63996,2,FALSE)</f>
        <v>6.9180000000000001</v>
      </c>
      <c r="G121" s="18" t="str">
        <f>VLOOKUP(N121,Revistas!$B$2:$H$63996,3,FALSE)</f>
        <v>Q1</v>
      </c>
      <c r="H121" s="18" t="str">
        <f>VLOOKUP(N121,Revistas!$B$2:$H$63996,4,FALSE)</f>
        <v>RHEUMATOLOGY - SCIE</v>
      </c>
      <c r="I121" s="18" t="str">
        <f>VLOOKUP(N121,Revistas!$B$2:$H$63996,5,FALSE)</f>
        <v>30 de 3</v>
      </c>
      <c r="J121" s="18" t="str">
        <f>VLOOKUP(N121,Revistas!$B$2:$H$63996,6,FALSE)</f>
        <v>SI</v>
      </c>
      <c r="K121" s="18" t="s">
        <v>1678</v>
      </c>
      <c r="L121" s="18"/>
      <c r="M121" s="18">
        <v>0</v>
      </c>
      <c r="N121" s="18" t="s">
        <v>1675</v>
      </c>
      <c r="O121" s="18" t="s">
        <v>129</v>
      </c>
      <c r="P121" s="18">
        <v>2017</v>
      </c>
      <c r="Q121" s="18">
        <v>69</v>
      </c>
      <c r="R121" s="18"/>
      <c r="S121" s="18"/>
      <c r="T121" s="18"/>
    </row>
    <row r="122" spans="2:21" ht="45">
      <c r="B122" s="36" t="s">
        <v>1679</v>
      </c>
      <c r="C122" s="36" t="s">
        <v>1680</v>
      </c>
      <c r="D122" s="17" t="s">
        <v>1673</v>
      </c>
      <c r="E122" s="18" t="s">
        <v>26</v>
      </c>
      <c r="F122" s="18">
        <f>VLOOKUP(N122,Revistas!$B$2:$H$63996,2,FALSE)</f>
        <v>6.9180000000000001</v>
      </c>
      <c r="G122" s="18" t="str">
        <f>VLOOKUP(N122,Revistas!$B$2:$H$63996,3,FALSE)</f>
        <v>Q1</v>
      </c>
      <c r="H122" s="18" t="str">
        <f>VLOOKUP(N122,Revistas!$B$2:$H$63996,4,FALSE)</f>
        <v>RHEUMATOLOGY - SCIE</v>
      </c>
      <c r="I122" s="18" t="str">
        <f>VLOOKUP(N122,Revistas!$B$2:$H$63996,5,FALSE)</f>
        <v>30 de 3</v>
      </c>
      <c r="J122" s="18" t="str">
        <f>VLOOKUP(N122,Revistas!$B$2:$H$63996,6,FALSE)</f>
        <v>SI</v>
      </c>
      <c r="K122" s="18" t="s">
        <v>1681</v>
      </c>
      <c r="L122" s="18"/>
      <c r="M122" s="18">
        <v>0</v>
      </c>
      <c r="N122" s="18" t="s">
        <v>1675</v>
      </c>
      <c r="O122" s="18" t="s">
        <v>129</v>
      </c>
      <c r="P122" s="18">
        <v>2017</v>
      </c>
      <c r="Q122" s="18">
        <v>69</v>
      </c>
      <c r="R122" s="18"/>
      <c r="S122" s="18"/>
      <c r="T122" s="18"/>
    </row>
    <row r="123" spans="2:21" ht="60">
      <c r="B123" s="36" t="s">
        <v>4370</v>
      </c>
      <c r="C123" s="36" t="s">
        <v>4371</v>
      </c>
      <c r="D123" s="17" t="s">
        <v>3847</v>
      </c>
      <c r="E123" s="18" t="s">
        <v>26</v>
      </c>
      <c r="F123" s="18">
        <f>VLOOKUP(N123,Revistas!$B$2:$H$63996,2,FALSE)</f>
        <v>11.855</v>
      </c>
      <c r="G123" s="18" t="str">
        <f>VLOOKUP(N123,Revistas!$B$2:$H$63996,3,FALSE)</f>
        <v>Q1</v>
      </c>
      <c r="H123" s="18" t="str">
        <f>VLOOKUP(N123,Revistas!$B$2:$H$63996,4,FALSE)</f>
        <v>ONCOLOGY</v>
      </c>
      <c r="I123" s="18" t="str">
        <f>VLOOKUP(N123,Revistas!$B$2:$H$63996,5,FALSE)</f>
        <v>10/217</v>
      </c>
      <c r="J123" s="18" t="str">
        <f>VLOOKUP(N123,Revistas!$B$2:$H$63996,6,FALSE)</f>
        <v>SI</v>
      </c>
      <c r="K123" s="18" t="s">
        <v>4372</v>
      </c>
      <c r="L123" s="18"/>
      <c r="M123" s="18">
        <v>0</v>
      </c>
      <c r="N123" s="18" t="s">
        <v>3849</v>
      </c>
      <c r="O123" s="18" t="s">
        <v>154</v>
      </c>
      <c r="P123" s="18">
        <v>2017</v>
      </c>
      <c r="Q123" s="18">
        <v>28</v>
      </c>
      <c r="R123" s="18"/>
      <c r="S123" s="18"/>
      <c r="T123" s="18"/>
    </row>
    <row r="124" spans="2:21" ht="30">
      <c r="B124" s="36" t="s">
        <v>4790</v>
      </c>
      <c r="C124" s="36" t="s">
        <v>4791</v>
      </c>
      <c r="D124" s="17" t="s">
        <v>3923</v>
      </c>
      <c r="E124" s="18" t="s">
        <v>26</v>
      </c>
      <c r="F124" s="18">
        <f>VLOOKUP(N124,Revistas!$B$2:$H$63996,2,FALSE)</f>
        <v>2.8479999999999999</v>
      </c>
      <c r="G124" s="18" t="str">
        <f>VLOOKUP(N124,Revistas!$B$2:$H$63996,3,FALSE)</f>
        <v>Q2</v>
      </c>
      <c r="H124" s="18" t="str">
        <f>VLOOKUP(N124,Revistas!$B$2:$H$63996,4,FALSE)</f>
        <v>PATHOLOGY - SCIE</v>
      </c>
      <c r="I124" s="18" t="str">
        <f>VLOOKUP(N124,Revistas!$B$2:$H$63996,5,FALSE)</f>
        <v>20/79</v>
      </c>
      <c r="J124" s="18" t="str">
        <f>VLOOKUP(N124,Revistas!$B$2:$H$63996,6,FALSE)</f>
        <v>NO</v>
      </c>
      <c r="K124" s="18" t="s">
        <v>4792</v>
      </c>
      <c r="L124" s="18"/>
      <c r="M124" s="18">
        <v>0</v>
      </c>
      <c r="N124" s="18" t="s">
        <v>3925</v>
      </c>
      <c r="O124" s="18" t="s">
        <v>154</v>
      </c>
      <c r="P124" s="18">
        <v>2017</v>
      </c>
      <c r="Q124" s="18">
        <v>471</v>
      </c>
      <c r="R124" s="18"/>
      <c r="S124" s="18" t="s">
        <v>4793</v>
      </c>
      <c r="T124" s="18" t="s">
        <v>4794</v>
      </c>
    </row>
    <row r="125" spans="2:21" ht="45">
      <c r="B125" s="36" t="s">
        <v>2687</v>
      </c>
      <c r="C125" s="36" t="s">
        <v>2688</v>
      </c>
      <c r="D125" s="17" t="s">
        <v>570</v>
      </c>
      <c r="E125" s="18" t="s">
        <v>10</v>
      </c>
      <c r="F125" s="18">
        <f>VLOOKUP(N125,Revistas!$B$2:$H$63996,2,FALSE)</f>
        <v>5.1680000000000001</v>
      </c>
      <c r="G125" s="18" t="str">
        <f>VLOOKUP(N125,Revistas!$B$2:$H$63996,3,FALSE)</f>
        <v>Q1</v>
      </c>
      <c r="H125" s="18" t="str">
        <f>VLOOKUP(N125,Revistas!$B$2:$H$63996,4,FALSE)</f>
        <v>ONCOLOGY</v>
      </c>
      <c r="I125" s="18" t="str">
        <f>VLOOKUP(N125,Revistas!$B$2:$H$63996,5,FALSE)</f>
        <v>44/217</v>
      </c>
      <c r="J125" s="18" t="str">
        <f>VLOOKUP(N125,Revistas!$B$2:$H$63996,6,FALSE)</f>
        <v>NO</v>
      </c>
      <c r="K125" s="18" t="s">
        <v>2689</v>
      </c>
      <c r="L125" s="18" t="s">
        <v>2690</v>
      </c>
      <c r="M125" s="18">
        <v>0</v>
      </c>
      <c r="N125" s="18" t="s">
        <v>574</v>
      </c>
      <c r="O125" s="28">
        <v>42248</v>
      </c>
      <c r="P125" s="18">
        <v>2017</v>
      </c>
      <c r="Q125" s="18">
        <v>8</v>
      </c>
      <c r="R125" s="18">
        <v>40</v>
      </c>
      <c r="S125" s="18">
        <v>67878</v>
      </c>
      <c r="T125" s="18">
        <v>67890</v>
      </c>
      <c r="U125" s="23">
        <v>28699914</v>
      </c>
    </row>
    <row r="126" spans="2:21" ht="30">
      <c r="B126" s="36" t="s">
        <v>3956</v>
      </c>
      <c r="C126" s="36" t="s">
        <v>3957</v>
      </c>
      <c r="D126" s="17" t="s">
        <v>3958</v>
      </c>
      <c r="E126" s="18" t="s">
        <v>10</v>
      </c>
      <c r="F126" s="18">
        <f>VLOOKUP(N126,Revistas!$B$2:$H$63996,2,FALSE)</f>
        <v>2.7429999999999999</v>
      </c>
      <c r="G126" s="18" t="str">
        <f>VLOOKUP(N126,Revistas!$B$2:$H$63996,3,FALSE)</f>
        <v>Q2</v>
      </c>
      <c r="H126" s="18" t="str">
        <f>VLOOKUP(N126,Revistas!$B$2:$H$63996,4,FALSE)</f>
        <v>UROLOGY &amp; NEPHROLOGY - SCIE</v>
      </c>
      <c r="I126" s="18" t="str">
        <f>VLOOKUP(N126,Revistas!$B$2:$H$63996,5,FALSE)</f>
        <v>25/77</v>
      </c>
      <c r="J126" s="18" t="str">
        <f>VLOOKUP(N126,Revistas!$B$2:$H$63996,6,FALSE)</f>
        <v>NO</v>
      </c>
      <c r="K126" s="18" t="s">
        <v>3959</v>
      </c>
      <c r="L126" s="18" t="s">
        <v>3960</v>
      </c>
      <c r="M126" s="18">
        <v>1</v>
      </c>
      <c r="N126" s="18" t="s">
        <v>3961</v>
      </c>
      <c r="O126" s="18" t="s">
        <v>226</v>
      </c>
      <c r="P126" s="18">
        <v>2017</v>
      </c>
      <c r="Q126" s="18">
        <v>35</v>
      </c>
      <c r="R126" s="18">
        <v>6</v>
      </c>
      <c r="S126" s="18">
        <v>967</v>
      </c>
      <c r="T126" s="18">
        <v>972</v>
      </c>
      <c r="U126" s="23">
        <v>27761715</v>
      </c>
    </row>
    <row r="127" spans="2:21" ht="60">
      <c r="B127" s="36" t="s">
        <v>4321</v>
      </c>
      <c r="C127" s="36" t="s">
        <v>4320</v>
      </c>
      <c r="D127" s="17" t="s">
        <v>4322</v>
      </c>
      <c r="E127" s="18" t="s">
        <v>10</v>
      </c>
      <c r="F127" s="18">
        <f>VLOOKUP(N127,Revistas!$B$2:$H$63996,2,FALSE)</f>
        <v>0.86</v>
      </c>
      <c r="G127" s="18" t="str">
        <f>VLOOKUP(N127,Revistas!$B$2:$H$63996,3,FALSE)</f>
        <v>Q4</v>
      </c>
      <c r="H127" s="18" t="str">
        <f>VLOOKUP(N127,Revistas!$B$2:$H$63996,4,FALSE)</f>
        <v>MEDICINE, RESEARCH &amp; EXPERIMENTAL - SCIE</v>
      </c>
      <c r="I127" s="18" t="str">
        <f>VLOOKUP(N127,Revistas!$B$2:$H$63996,5,FALSE)</f>
        <v>114/128</v>
      </c>
      <c r="J127" s="18" t="str">
        <f>VLOOKUP(N127,Revistas!$B$2:$H$63996,6,FALSE)</f>
        <v>NO</v>
      </c>
      <c r="K127" s="18" t="s">
        <v>4324</v>
      </c>
      <c r="L127" s="18"/>
      <c r="M127" s="18" t="s">
        <v>586</v>
      </c>
      <c r="N127" s="18" t="s">
        <v>4325</v>
      </c>
      <c r="O127" s="18" t="s">
        <v>4323</v>
      </c>
      <c r="P127" s="18">
        <v>2017</v>
      </c>
      <c r="Q127" s="18"/>
      <c r="R127" s="18"/>
      <c r="S127" s="18"/>
      <c r="T127" s="18"/>
      <c r="U127" s="23">
        <v>29193749</v>
      </c>
    </row>
    <row r="128" spans="2:21" ht="165">
      <c r="B128" s="36" t="s">
        <v>1169</v>
      </c>
      <c r="C128" s="36" t="s">
        <v>1170</v>
      </c>
      <c r="D128" s="17" t="s">
        <v>1171</v>
      </c>
      <c r="E128" s="18" t="s">
        <v>10</v>
      </c>
      <c r="F128" s="18">
        <f>VLOOKUP(N128,Revistas!$B$2:$H$63996,2,FALSE)</f>
        <v>7.702</v>
      </c>
      <c r="G128" s="18" t="str">
        <f>VLOOKUP(N128,Revistas!$B$2:$H$63996,3,FALSE)</f>
        <v>Q1</v>
      </c>
      <c r="H128" s="18" t="str">
        <f>VLOOKUP(N128,Revistas!$B$2:$H$63996,4,FALSE)</f>
        <v>HEMATOLOGY - SCIE</v>
      </c>
      <c r="I128" s="18" t="str">
        <f>VLOOKUP(N128,Revistas!$B$2:$H$63996,5,FALSE)</f>
        <v>4 de 70</v>
      </c>
      <c r="J128" s="18" t="str">
        <f>VLOOKUP(N128,Revistas!$B$2:$H$63996,6,FALSE)</f>
        <v>SI</v>
      </c>
      <c r="K128" s="18" t="s">
        <v>1172</v>
      </c>
      <c r="L128" s="18" t="s">
        <v>1173</v>
      </c>
      <c r="M128" s="18">
        <v>0</v>
      </c>
      <c r="N128" s="18" t="s">
        <v>1174</v>
      </c>
      <c r="O128" s="18" t="s">
        <v>14</v>
      </c>
      <c r="P128" s="18">
        <v>2017</v>
      </c>
      <c r="Q128" s="18">
        <v>102</v>
      </c>
      <c r="R128" s="18">
        <v>12</v>
      </c>
      <c r="S128" s="18">
        <v>2005</v>
      </c>
      <c r="T128" s="18">
        <v>2014</v>
      </c>
      <c r="U128" s="23">
        <v>28971901</v>
      </c>
    </row>
    <row r="129" spans="2:51" ht="60">
      <c r="B129" s="36" t="s">
        <v>5051</v>
      </c>
      <c r="C129" s="36" t="s">
        <v>5052</v>
      </c>
      <c r="D129" s="17" t="s">
        <v>4138</v>
      </c>
      <c r="E129" s="18" t="s">
        <v>10</v>
      </c>
      <c r="F129" s="18">
        <f>VLOOKUP(N129,Revistas!$B$2:$H$63996,2,FALSE)</f>
        <v>4.601</v>
      </c>
      <c r="G129" s="18" t="str">
        <f>VLOOKUP(N129,Revistas!$B$2:$H$63996,3,FALSE)</f>
        <v>Q1</v>
      </c>
      <c r="H129" s="18" t="str">
        <f>VLOOKUP(N129,Revistas!$B$2:$H$63996,4,FALSE)</f>
        <v>GENETICS &amp; HEREDITY - SCIE</v>
      </c>
      <c r="I129" s="18" t="str">
        <f>VLOOKUP(N129,Revistas!$B$2:$H$63996,5,FALSE)</f>
        <v>29/167</v>
      </c>
      <c r="J129" s="18" t="str">
        <f>VLOOKUP(N129,Revistas!$B$2:$H$63996,6,FALSE)</f>
        <v>NO</v>
      </c>
      <c r="K129" s="18" t="s">
        <v>5053</v>
      </c>
      <c r="L129" s="18" t="s">
        <v>5054</v>
      </c>
      <c r="M129" s="18">
        <v>0</v>
      </c>
      <c r="N129" s="18" t="s">
        <v>4139</v>
      </c>
      <c r="O129" s="18" t="s">
        <v>226</v>
      </c>
      <c r="P129" s="18">
        <v>2017</v>
      </c>
      <c r="Q129" s="18">
        <v>38</v>
      </c>
      <c r="R129" s="18">
        <v>6</v>
      </c>
      <c r="S129" s="18">
        <v>678</v>
      </c>
      <c r="T129" s="18">
        <v>691</v>
      </c>
      <c r="U129" s="23">
        <v>28244183</v>
      </c>
    </row>
    <row r="130" spans="2:51" ht="45">
      <c r="B130" s="36" t="s">
        <v>2109</v>
      </c>
      <c r="C130" s="36" t="s">
        <v>2108</v>
      </c>
      <c r="D130" s="17" t="s">
        <v>2110</v>
      </c>
      <c r="E130" s="18" t="s">
        <v>10</v>
      </c>
      <c r="F130" s="18">
        <f>VLOOKUP(N130,Revistas!$B$2:$H$63996,2,FALSE)</f>
        <v>9.452</v>
      </c>
      <c r="G130" s="18" t="str">
        <f>VLOOKUP(N130,Revistas!$B$2:$H$63996,3,FALSE)</f>
        <v>Q1</v>
      </c>
      <c r="H130" s="18" t="str">
        <f>VLOOKUP(N130,Revistas!$B$2:$H$63996,4,FALSE)</f>
        <v>BIOCHEMISTRY &amp; MOLECULAR BIOLOGY - SCIE;</v>
      </c>
      <c r="I130" s="18" t="str">
        <f>VLOOKUP(N130,Revistas!$B$2:$H$63996,5,FALSE)</f>
        <v>18/290</v>
      </c>
      <c r="J130" s="18" t="str">
        <f>VLOOKUP(N130,Revistas!$B$2:$H$63996,6,FALSE)</f>
        <v>NO</v>
      </c>
      <c r="K130" s="18" t="s">
        <v>2113</v>
      </c>
      <c r="L130" s="18"/>
      <c r="M130" s="18" t="s">
        <v>586</v>
      </c>
      <c r="N130" s="18" t="s">
        <v>2114</v>
      </c>
      <c r="O130" s="18" t="s">
        <v>2112</v>
      </c>
      <c r="P130" s="18">
        <v>2017</v>
      </c>
      <c r="Q130" s="18">
        <v>1864</v>
      </c>
      <c r="R130" s="18">
        <v>2</v>
      </c>
      <c r="S130" s="18" t="s">
        <v>2111</v>
      </c>
      <c r="T130" s="18"/>
      <c r="U130" s="23">
        <v>29109031</v>
      </c>
      <c r="AO130" s="20" t="s">
        <v>2115</v>
      </c>
      <c r="AR130" s="20" t="s">
        <v>371</v>
      </c>
      <c r="AW130" s="25">
        <v>43042</v>
      </c>
      <c r="AY130" s="20" t="s">
        <v>2116</v>
      </c>
    </row>
    <row r="131" spans="2:51" ht="30">
      <c r="B131" s="36" t="s">
        <v>1285</v>
      </c>
      <c r="C131" s="36" t="s">
        <v>1286</v>
      </c>
      <c r="D131" s="17" t="s">
        <v>1287</v>
      </c>
      <c r="E131" s="18" t="s">
        <v>26</v>
      </c>
      <c r="F131" s="18">
        <f>VLOOKUP(N131,Revistas!$B$2:$H$63996,2,FALSE)</f>
        <v>3.1760000000000002</v>
      </c>
      <c r="G131" s="18" t="str">
        <f>VLOOKUP(N131,Revistas!$B$2:$H$63996,3,FALSE)</f>
        <v>Q2</v>
      </c>
      <c r="H131" s="18" t="str">
        <f>VLOOKUP(N131,Revistas!$B$2:$H$63996,4,FALSE)</f>
        <v>PHARMACOLOGY &amp; PHARMACY - SCIE;</v>
      </c>
      <c r="I131" s="18" t="str">
        <f>VLOOKUP(N131,Revistas!$B$2:$H$63996,5,FALSE)</f>
        <v>75/257</v>
      </c>
      <c r="J131" s="18" t="str">
        <f>VLOOKUP(N131,Revistas!$B$2:$H$63996,6,FALSE)</f>
        <v>NO</v>
      </c>
      <c r="K131" s="18" t="s">
        <v>1288</v>
      </c>
      <c r="L131" s="18"/>
      <c r="M131" s="18">
        <v>0</v>
      </c>
      <c r="N131" s="18" t="s">
        <v>1289</v>
      </c>
      <c r="O131" s="18" t="s">
        <v>199</v>
      </c>
      <c r="P131" s="18">
        <v>2017</v>
      </c>
      <c r="Q131" s="18">
        <v>121</v>
      </c>
      <c r="R131" s="18"/>
      <c r="S131" s="18">
        <v>13</v>
      </c>
      <c r="T131" s="18">
        <v>13</v>
      </c>
    </row>
    <row r="132" spans="2:51" ht="90">
      <c r="B132" s="36" t="s">
        <v>2216</v>
      </c>
      <c r="C132" s="36" t="s">
        <v>2217</v>
      </c>
      <c r="D132" s="17" t="s">
        <v>1673</v>
      </c>
      <c r="E132" s="18" t="s">
        <v>26</v>
      </c>
      <c r="F132" s="18">
        <f>VLOOKUP(N132,Revistas!$B$2:$H$63996,2,FALSE)</f>
        <v>6.9180000000000001</v>
      </c>
      <c r="G132" s="18" t="str">
        <f>VLOOKUP(N132,Revistas!$B$2:$H$63996,3,FALSE)</f>
        <v>Q1</v>
      </c>
      <c r="H132" s="18" t="str">
        <f>VLOOKUP(N132,Revistas!$B$2:$H$63996,4,FALSE)</f>
        <v>RHEUMATOLOGY - SCIE</v>
      </c>
      <c r="I132" s="18" t="str">
        <f>VLOOKUP(N132,Revistas!$B$2:$H$63996,5,FALSE)</f>
        <v>30 de 3</v>
      </c>
      <c r="J132" s="18" t="str">
        <f>VLOOKUP(N132,Revistas!$B$2:$H$63996,6,FALSE)</f>
        <v>SI</v>
      </c>
      <c r="K132" s="18" t="s">
        <v>2218</v>
      </c>
      <c r="L132" s="18"/>
      <c r="M132" s="18">
        <v>0</v>
      </c>
      <c r="N132" s="18" t="s">
        <v>1675</v>
      </c>
      <c r="O132" s="18" t="s">
        <v>129</v>
      </c>
      <c r="P132" s="18">
        <v>2017</v>
      </c>
      <c r="Q132" s="18">
        <v>69</v>
      </c>
      <c r="R132" s="18"/>
      <c r="S132" s="18"/>
      <c r="T132" s="18"/>
    </row>
    <row r="133" spans="2:51" ht="45">
      <c r="B133" s="36" t="s">
        <v>3401</v>
      </c>
      <c r="C133" s="36" t="s">
        <v>3400</v>
      </c>
      <c r="D133" s="17" t="s">
        <v>3402</v>
      </c>
      <c r="E133" s="18" t="s">
        <v>356</v>
      </c>
      <c r="F133" s="18">
        <f>VLOOKUP(N133,Revistas!$B$2:$H$63996,2,FALSE)</f>
        <v>0.91700000000000004</v>
      </c>
      <c r="G133" s="18" t="str">
        <f>VLOOKUP(N133,Revistas!$B$2:$H$63996,3,FALSE)</f>
        <v>Q4</v>
      </c>
      <c r="H133" s="18" t="str">
        <f>VLOOKUP(N133,Revistas!$B$2:$H$63996,4,FALSE)</f>
        <v>GASTROENTEROLOGY &amp; HEPATOLOGY - SCIE</v>
      </c>
      <c r="I133" s="18" t="str">
        <f>VLOOKUP(N133,Revistas!$B$2:$H$63996,5,FALSE)</f>
        <v>72/79</v>
      </c>
      <c r="J133" s="18" t="str">
        <f>VLOOKUP(N133,Revistas!$B$2:$H$63996,6,FALSE)</f>
        <v>NO</v>
      </c>
      <c r="K133" s="18" t="s">
        <v>3404</v>
      </c>
      <c r="L133" s="18"/>
      <c r="M133" s="18" t="s">
        <v>586</v>
      </c>
      <c r="N133" s="18" t="s">
        <v>3405</v>
      </c>
      <c r="O133" s="18" t="s">
        <v>3403</v>
      </c>
      <c r="P133" s="18">
        <v>2017</v>
      </c>
      <c r="Q133" s="18">
        <v>40</v>
      </c>
      <c r="R133" s="18">
        <v>5</v>
      </c>
      <c r="S133" s="18">
        <v>377</v>
      </c>
      <c r="T133" s="18"/>
      <c r="U133" s="23">
        <v>28365004</v>
      </c>
    </row>
    <row r="134" spans="2:51" ht="30">
      <c r="B134" s="36" t="s">
        <v>4103</v>
      </c>
      <c r="C134" s="36" t="s">
        <v>4104</v>
      </c>
      <c r="D134" s="17" t="s">
        <v>4105</v>
      </c>
      <c r="E134" s="18" t="s">
        <v>10</v>
      </c>
      <c r="F134" s="18">
        <f>VLOOKUP(N134,Revistas!$B$2:$H$63996,2,FALSE)</f>
        <v>2.48</v>
      </c>
      <c r="G134" s="18" t="str">
        <f>VLOOKUP(N134,Revistas!$B$2:$H$63996,3,FALSE)</f>
        <v>Q2</v>
      </c>
      <c r="H134" s="18" t="str">
        <f>VLOOKUP(N134,Revistas!$B$2:$H$63996,4,FALSE)</f>
        <v>OBSTETRICS &amp; GYNECOLOGY - SCIE</v>
      </c>
      <c r="I134" s="18" t="str">
        <f>VLOOKUP(N134,Revistas!$B$2:$H$63996,5,FALSE)</f>
        <v>27/80</v>
      </c>
      <c r="J134" s="18" t="str">
        <f>VLOOKUP(N134,Revistas!$B$2:$H$63996,6,FALSE)</f>
        <v>NO</v>
      </c>
      <c r="K134" s="18" t="s">
        <v>4106</v>
      </c>
      <c r="L134" s="18" t="s">
        <v>4107</v>
      </c>
      <c r="M134" s="18">
        <v>2</v>
      </c>
      <c r="N134" s="18" t="s">
        <v>4108</v>
      </c>
      <c r="O134" s="18" t="s">
        <v>62</v>
      </c>
      <c r="P134" s="18">
        <v>2017</v>
      </c>
      <c r="Q134" s="18">
        <v>96</v>
      </c>
      <c r="R134" s="18">
        <v>2</v>
      </c>
      <c r="S134" s="18">
        <v>207</v>
      </c>
      <c r="T134" s="18">
        <v>215</v>
      </c>
      <c r="U134" s="23">
        <v>27861720</v>
      </c>
    </row>
    <row r="135" spans="2:51" ht="30">
      <c r="B135" s="36" t="s">
        <v>3530</v>
      </c>
      <c r="C135" s="36" t="s">
        <v>3531</v>
      </c>
      <c r="D135" s="17" t="s">
        <v>1983</v>
      </c>
      <c r="E135" s="18" t="s">
        <v>571</v>
      </c>
      <c r="F135" s="18">
        <f>VLOOKUP(N135,Revistas!$B$2:$H$63996,2,FALSE)</f>
        <v>10.569000000000001</v>
      </c>
      <c r="G135" s="18" t="str">
        <f>VLOOKUP(N135,Revistas!$B$2:$H$63996,3,FALSE)</f>
        <v>Q1</v>
      </c>
      <c r="H135" s="18" t="str">
        <f>VLOOKUP(N135,Revistas!$B$2:$H$63996,4,FALSE)</f>
        <v>RESPIRATORY SYSTEM - SCIE</v>
      </c>
      <c r="I135" s="18" t="str">
        <f>VLOOKUP(N135,Revistas!$B$2:$H$63996,5,FALSE)</f>
        <v>3 DE 59</v>
      </c>
      <c r="J135" s="18" t="str">
        <f>VLOOKUP(N135,Revistas!$B$2:$H$63996,6,FALSE)</f>
        <v>SI</v>
      </c>
      <c r="K135" s="18" t="s">
        <v>3532</v>
      </c>
      <c r="L135" s="18" t="s">
        <v>3533</v>
      </c>
      <c r="M135" s="18">
        <v>3</v>
      </c>
      <c r="N135" s="18" t="s">
        <v>1986</v>
      </c>
      <c r="O135" s="18" t="s">
        <v>250</v>
      </c>
      <c r="P135" s="18">
        <v>2017</v>
      </c>
      <c r="Q135" s="18">
        <v>49</v>
      </c>
      <c r="R135" s="18">
        <v>5</v>
      </c>
      <c r="S135" s="18"/>
      <c r="T135" s="18">
        <v>1700634</v>
      </c>
    </row>
    <row r="136" spans="2:51" ht="30">
      <c r="B136" s="36" t="s">
        <v>2713</v>
      </c>
      <c r="C136" s="36" t="s">
        <v>2714</v>
      </c>
      <c r="D136" s="17" t="s">
        <v>1660</v>
      </c>
      <c r="E136" s="18" t="s">
        <v>26</v>
      </c>
      <c r="F136" s="18">
        <f>VLOOKUP(N136,Revistas!$B$2:$H$63996,2,FALSE)</f>
        <v>12.811</v>
      </c>
      <c r="G136" s="18" t="str">
        <f>VLOOKUP(N136,Revistas!$B$2:$H$63996,3,FALSE)</f>
        <v>Q1</v>
      </c>
      <c r="H136" s="18" t="str">
        <f>VLOOKUP(N136,Revistas!$B$2:$H$63996,4,FALSE)</f>
        <v>RHEUMATOLOGY - SCIE</v>
      </c>
      <c r="I136" s="18" t="str">
        <f>VLOOKUP(N136,Revistas!$B$2:$H$63996,5,FALSE)</f>
        <v>1 DE 30</v>
      </c>
      <c r="J136" s="18" t="str">
        <f>VLOOKUP(N136,Revistas!$B$2:$H$63996,6,FALSE)</f>
        <v>SI</v>
      </c>
      <c r="K136" s="18" t="s">
        <v>2715</v>
      </c>
      <c r="L136" s="18"/>
      <c r="M136" s="18">
        <v>0</v>
      </c>
      <c r="N136" s="18" t="s">
        <v>1663</v>
      </c>
      <c r="O136" s="18" t="s">
        <v>226</v>
      </c>
      <c r="P136" s="18">
        <v>2017</v>
      </c>
      <c r="Q136" s="18">
        <v>76</v>
      </c>
      <c r="R136" s="18"/>
      <c r="S136" s="18">
        <v>1245</v>
      </c>
      <c r="T136" s="18">
        <v>1245</v>
      </c>
    </row>
    <row r="137" spans="2:51" ht="30">
      <c r="B137" s="36" t="s">
        <v>2716</v>
      </c>
      <c r="C137" s="36" t="s">
        <v>2717</v>
      </c>
      <c r="D137" s="17" t="s">
        <v>1660</v>
      </c>
      <c r="E137" s="18" t="s">
        <v>26</v>
      </c>
      <c r="F137" s="18">
        <f>VLOOKUP(N137,Revistas!$B$2:$H$63996,2,FALSE)</f>
        <v>12.811</v>
      </c>
      <c r="G137" s="18" t="str">
        <f>VLOOKUP(N137,Revistas!$B$2:$H$63996,3,FALSE)</f>
        <v>Q1</v>
      </c>
      <c r="H137" s="18" t="str">
        <f>VLOOKUP(N137,Revistas!$B$2:$H$63996,4,FALSE)</f>
        <v>RHEUMATOLOGY - SCIE</v>
      </c>
      <c r="I137" s="18" t="str">
        <f>VLOOKUP(N137,Revistas!$B$2:$H$63996,5,FALSE)</f>
        <v>1 DE 30</v>
      </c>
      <c r="J137" s="18" t="str">
        <f>VLOOKUP(N137,Revistas!$B$2:$H$63996,6,FALSE)</f>
        <v>SI</v>
      </c>
      <c r="K137" s="18" t="s">
        <v>2718</v>
      </c>
      <c r="L137" s="18"/>
      <c r="M137" s="18">
        <v>0</v>
      </c>
      <c r="N137" s="18" t="s">
        <v>1663</v>
      </c>
      <c r="O137" s="18" t="s">
        <v>226</v>
      </c>
      <c r="P137" s="18">
        <v>2017</v>
      </c>
      <c r="Q137" s="18">
        <v>76</v>
      </c>
      <c r="R137" s="18"/>
      <c r="S137" s="18">
        <v>1266</v>
      </c>
      <c r="T137" s="18">
        <v>1267</v>
      </c>
    </row>
    <row r="138" spans="2:51" ht="30">
      <c r="B138" s="36" t="s">
        <v>2430</v>
      </c>
      <c r="C138" s="36" t="s">
        <v>2431</v>
      </c>
      <c r="D138" s="17" t="s">
        <v>2432</v>
      </c>
      <c r="E138" s="18" t="s">
        <v>10</v>
      </c>
      <c r="F138" s="18">
        <f>VLOOKUP(N138,Revistas!$B$2:$H$63996,2,FALSE)</f>
        <v>1.921</v>
      </c>
      <c r="G138" s="18" t="str">
        <f>VLOOKUP(N138,Revistas!$B$2:$H$63996,3,FALSE)</f>
        <v>Q2</v>
      </c>
      <c r="H138" s="18" t="str">
        <f>VLOOKUP(N138,Revistas!$B$2:$H$63996,4,FALSE)</f>
        <v>PEDIATRICS - SCIE</v>
      </c>
      <c r="I138" s="18" t="str">
        <f>VLOOKUP(N138,Revistas!$B$2:$H$63996,5,FALSE)</f>
        <v>53/121</v>
      </c>
      <c r="J138" s="18" t="str">
        <f>VLOOKUP(N138,Revistas!$B$2:$H$63996,6,FALSE)</f>
        <v>NO</v>
      </c>
      <c r="K138" s="18" t="s">
        <v>2433</v>
      </c>
      <c r="L138" s="18" t="s">
        <v>2434</v>
      </c>
      <c r="M138" s="18">
        <v>0</v>
      </c>
      <c r="N138" s="18" t="s">
        <v>2435</v>
      </c>
      <c r="O138" s="18" t="s">
        <v>129</v>
      </c>
      <c r="P138" s="18">
        <v>2017</v>
      </c>
      <c r="Q138" s="18">
        <v>176</v>
      </c>
      <c r="R138" s="18">
        <v>10</v>
      </c>
      <c r="S138" s="18">
        <v>1425</v>
      </c>
      <c r="T138" s="18">
        <v>1428</v>
      </c>
      <c r="U138" s="23">
        <v>28852864</v>
      </c>
    </row>
    <row r="139" spans="2:51" ht="30">
      <c r="B139" s="36" t="s">
        <v>3406</v>
      </c>
      <c r="C139" s="36" t="s">
        <v>3407</v>
      </c>
      <c r="D139" s="17" t="s">
        <v>3408</v>
      </c>
      <c r="E139" s="18" t="s">
        <v>210</v>
      </c>
      <c r="F139" s="18" t="str">
        <f>VLOOKUP(N139,Revistas!$B$2:$H$63996,2,FALSE)</f>
        <v>NO TIENE</v>
      </c>
      <c r="G139" s="18" t="str">
        <f>VLOOKUP(N139,Revistas!$B$2:$H$63996,3,FALSE)</f>
        <v>NO TIENE</v>
      </c>
      <c r="H139" s="18" t="str">
        <f>VLOOKUP(N139,Revistas!$B$2:$H$63996,4,FALSE)</f>
        <v>NO TIENE</v>
      </c>
      <c r="I139" s="18" t="str">
        <f>VLOOKUP(N139,Revistas!$B$2:$H$63996,5,FALSE)</f>
        <v>NO TIENE</v>
      </c>
      <c r="J139" s="18" t="str">
        <f>VLOOKUP(N139,Revistas!$B$2:$H$63996,6,FALSE)</f>
        <v>NO</v>
      </c>
      <c r="K139" s="18" t="s">
        <v>3409</v>
      </c>
      <c r="L139" s="18" t="s">
        <v>3410</v>
      </c>
      <c r="M139" s="18">
        <v>0</v>
      </c>
      <c r="N139" s="18" t="s">
        <v>3411</v>
      </c>
      <c r="O139" s="18" t="s">
        <v>3412</v>
      </c>
      <c r="P139" s="18">
        <v>2017</v>
      </c>
      <c r="Q139" s="18">
        <v>4</v>
      </c>
      <c r="R139" s="18"/>
      <c r="S139" s="18"/>
      <c r="T139" s="18">
        <v>212</v>
      </c>
      <c r="U139" s="23">
        <v>29255709</v>
      </c>
    </row>
    <row r="140" spans="2:51" ht="30">
      <c r="B140" s="36" t="s">
        <v>15</v>
      </c>
      <c r="C140" s="36" t="s">
        <v>16</v>
      </c>
      <c r="D140" s="17" t="s">
        <v>17</v>
      </c>
      <c r="E140" s="18" t="s">
        <v>10</v>
      </c>
      <c r="F140" s="18">
        <f>VLOOKUP(N140,Revistas!$B$2:$H$63996,2,FALSE)</f>
        <v>6.9560000000000004</v>
      </c>
      <c r="G140" s="18" t="str">
        <f>VLOOKUP(N140,Revistas!$B$2:$H$63996,3,FALSE)</f>
        <v>Q1</v>
      </c>
      <c r="H140" s="18" t="str">
        <f>VLOOKUP(N140,Revistas!$B$2:$H$63996,4,FALSE)</f>
        <v>MICROBIOLOGY - SCIE</v>
      </c>
      <c r="I140" s="18" t="str">
        <f>VLOOKUP(N140,Revistas!$B$2:$H$63996,5,FALSE)</f>
        <v>11/125</v>
      </c>
      <c r="J140" s="18" t="str">
        <f>VLOOKUP(N140,Revistas!$B$2:$H$63996,6,FALSE)</f>
        <v>SI</v>
      </c>
      <c r="K140" s="18" t="s">
        <v>18</v>
      </c>
      <c r="L140" s="18" t="s">
        <v>19</v>
      </c>
      <c r="M140" s="18">
        <v>0</v>
      </c>
      <c r="N140" s="18" t="s">
        <v>20</v>
      </c>
      <c r="O140" s="18" t="s">
        <v>21</v>
      </c>
      <c r="P140" s="18">
        <v>2017</v>
      </c>
      <c r="Q140" s="18">
        <v>8</v>
      </c>
      <c r="R140" s="18">
        <v>5</v>
      </c>
      <c r="S140" s="18"/>
      <c r="T140" s="18" t="s">
        <v>22</v>
      </c>
    </row>
    <row r="141" spans="2:51" ht="30">
      <c r="B141" s="36" t="s">
        <v>3459</v>
      </c>
      <c r="C141" s="36" t="s">
        <v>3460</v>
      </c>
      <c r="D141" s="17" t="s">
        <v>2326</v>
      </c>
      <c r="E141" s="18" t="s">
        <v>26</v>
      </c>
      <c r="F141" s="18">
        <f>VLOOKUP(N141,Revistas!$B$2:$H$63996,2,FALSE)</f>
        <v>7.3609999999999998</v>
      </c>
      <c r="G141" s="18" t="str">
        <f>VLOOKUP(N141,Revistas!$B$2:$H$63996,3,FALSE)</f>
        <v>Q1</v>
      </c>
      <c r="H141" s="18" t="str">
        <f>VLOOKUP(N141,Revistas!$B$2:$H$63996,4,FALSE)</f>
        <v>ALLERGY - SCIE;</v>
      </c>
      <c r="I141" s="18" t="str">
        <f>VLOOKUP(N141,Revistas!$B$2:$H$63996,5,FALSE)</f>
        <v>2 DE 26</v>
      </c>
      <c r="J141" s="18" t="str">
        <f>VLOOKUP(N141,Revistas!$B$2:$H$63996,6,FALSE)</f>
        <v>SI</v>
      </c>
      <c r="K141" s="18" t="s">
        <v>3461</v>
      </c>
      <c r="L141" s="18"/>
      <c r="M141" s="18">
        <v>0</v>
      </c>
      <c r="N141" s="18" t="s">
        <v>2328</v>
      </c>
      <c r="O141" s="18" t="s">
        <v>199</v>
      </c>
      <c r="P141" s="18">
        <v>2017</v>
      </c>
      <c r="Q141" s="18">
        <v>72</v>
      </c>
      <c r="R141" s="18"/>
      <c r="S141" s="18">
        <v>475</v>
      </c>
      <c r="T141" s="18">
        <v>475</v>
      </c>
    </row>
    <row r="142" spans="2:51" ht="75">
      <c r="B142" s="36" t="s">
        <v>892</v>
      </c>
      <c r="C142" s="36" t="s">
        <v>893</v>
      </c>
      <c r="D142" s="17" t="s">
        <v>894</v>
      </c>
      <c r="E142" s="18" t="s">
        <v>10</v>
      </c>
      <c r="F142" s="18">
        <f>VLOOKUP(N142,Revistas!$B$2:$H$63996,2,FALSE)</f>
        <v>9.6609999999999996</v>
      </c>
      <c r="G142" s="18" t="str">
        <f>VLOOKUP(N142,Revistas!$B$2:$H$63996,3,FALSE)</f>
        <v>Q1</v>
      </c>
      <c r="H142" s="18" t="str">
        <f>VLOOKUP(N142,Revistas!$B$2:$H$63996,4,FALSE)</f>
        <v>MULTIDISCIPLINARY SCIENCES</v>
      </c>
      <c r="I142" s="18" t="str">
        <f>VLOOKUP(N142,Revistas!$B$2:$H$63996,5,FALSE)</f>
        <v>64 DE 4</v>
      </c>
      <c r="J142" s="18" t="str">
        <f>VLOOKUP(N142,Revistas!$B$2:$H$63996,6,FALSE)</f>
        <v>SI</v>
      </c>
      <c r="K142" s="18" t="s">
        <v>895</v>
      </c>
      <c r="L142" s="18" t="s">
        <v>896</v>
      </c>
      <c r="M142" s="18">
        <v>2</v>
      </c>
      <c r="N142" s="18" t="s">
        <v>897</v>
      </c>
      <c r="O142" s="18" t="s">
        <v>898</v>
      </c>
      <c r="P142" s="18">
        <v>2017</v>
      </c>
      <c r="Q142" s="18">
        <v>114</v>
      </c>
      <c r="R142" s="18">
        <v>3</v>
      </c>
      <c r="S142" s="18" t="s">
        <v>899</v>
      </c>
      <c r="T142" s="18" t="s">
        <v>900</v>
      </c>
    </row>
    <row r="143" spans="2:51" ht="30">
      <c r="B143" s="36" t="s">
        <v>3504</v>
      </c>
      <c r="C143" s="36" t="s">
        <v>3505</v>
      </c>
      <c r="D143" s="17" t="s">
        <v>3506</v>
      </c>
      <c r="E143" s="18" t="s">
        <v>10</v>
      </c>
      <c r="F143" s="18">
        <f>VLOOKUP(N143,Revistas!$B$2:$H$63996,2,FALSE)</f>
        <v>3.528</v>
      </c>
      <c r="G143" s="18" t="str">
        <f>VLOOKUP(N143,Revistas!$B$2:$H$63996,3,FALSE)</f>
        <v>Q1</v>
      </c>
      <c r="H143" s="18" t="str">
        <f>VLOOKUP(N143,Revistas!$B$2:$H$63996,4,FALSE)</f>
        <v>DERMATOLOGY - SCIE</v>
      </c>
      <c r="I143" s="18" t="str">
        <f>VLOOKUP(N143,Revistas!$B$2:$H$63996,5,FALSE)</f>
        <v>9 DE 63</v>
      </c>
      <c r="J143" s="18" t="str">
        <f>VLOOKUP(N143,Revistas!$B$2:$H$63996,6,FALSE)</f>
        <v>NO</v>
      </c>
      <c r="K143" s="18" t="s">
        <v>3507</v>
      </c>
      <c r="L143" s="18" t="s">
        <v>3508</v>
      </c>
      <c r="M143" s="18">
        <v>2</v>
      </c>
      <c r="N143" s="18" t="s">
        <v>3509</v>
      </c>
      <c r="O143" s="18" t="s">
        <v>29</v>
      </c>
      <c r="P143" s="18">
        <v>2017</v>
      </c>
      <c r="Q143" s="18">
        <v>31</v>
      </c>
      <c r="R143" s="18">
        <v>7</v>
      </c>
      <c r="S143" s="18">
        <v>1214</v>
      </c>
      <c r="T143" s="18">
        <v>1222</v>
      </c>
      <c r="U143" s="23">
        <v>28370444</v>
      </c>
    </row>
    <row r="144" spans="2:51" ht="30">
      <c r="B144" s="36" t="s">
        <v>3492</v>
      </c>
      <c r="C144" s="36" t="s">
        <v>3493</v>
      </c>
      <c r="D144" s="17" t="s">
        <v>3494</v>
      </c>
      <c r="E144" s="18" t="s">
        <v>10</v>
      </c>
      <c r="F144" s="18">
        <f>VLOOKUP(N144,Revistas!$B$2:$H$63996,2,FALSE)</f>
        <v>3.61</v>
      </c>
      <c r="G144" s="18" t="str">
        <f>VLOOKUP(N144,Revistas!$B$2:$H$63996,3,FALSE)</f>
        <v>Q2</v>
      </c>
      <c r="H144" s="18" t="str">
        <f>VLOOKUP(N144,Revistas!$B$2:$H$63996,4,FALSE)</f>
        <v>ALLERGY - SCIE;</v>
      </c>
      <c r="I144" s="18" t="str">
        <f>VLOOKUP(N144,Revistas!$B$2:$H$63996,5,FALSE)</f>
        <v>10 DE 26</v>
      </c>
      <c r="J144" s="18" t="str">
        <f>VLOOKUP(N144,Revistas!$B$2:$H$63996,6,FALSE)</f>
        <v>NO</v>
      </c>
      <c r="K144" s="18" t="s">
        <v>3495</v>
      </c>
      <c r="L144" s="18" t="s">
        <v>3496</v>
      </c>
      <c r="M144" s="18">
        <v>1</v>
      </c>
      <c r="N144" s="18" t="s">
        <v>3497</v>
      </c>
      <c r="O144" s="18" t="s">
        <v>199</v>
      </c>
      <c r="P144" s="18">
        <v>2017</v>
      </c>
      <c r="Q144" s="18">
        <v>37</v>
      </c>
      <c r="R144" s="18">
        <v>3</v>
      </c>
      <c r="S144" s="18">
        <v>597</v>
      </c>
      <c r="T144" s="18" t="s">
        <v>167</v>
      </c>
      <c r="U144" s="23">
        <v>28687112</v>
      </c>
    </row>
    <row r="145" spans="2:21" ht="45">
      <c r="B145" s="36" t="s">
        <v>3664</v>
      </c>
      <c r="C145" s="36" t="s">
        <v>3663</v>
      </c>
      <c r="D145" s="17" t="s">
        <v>7248</v>
      </c>
      <c r="E145" s="18" t="s">
        <v>10</v>
      </c>
      <c r="F145" s="18">
        <f>VLOOKUP(N145,Revistas!$B$2:$H$63996,2,FALSE)</f>
        <v>5.2640000000000002</v>
      </c>
      <c r="G145" s="18" t="str">
        <f>VLOOKUP(N145,Revistas!$B$2:$H$63996,3,FALSE)</f>
        <v>Q1</v>
      </c>
      <c r="H145" s="18" t="str">
        <f>VLOOKUP(N145,Revistas!$B$2:$H$63996,4,FALSE)</f>
        <v>ALLERGY - SCIE;</v>
      </c>
      <c r="I145" s="18" t="str">
        <f>VLOOKUP(N145,Revistas!$B$2:$H$63996,5,FALSE)</f>
        <v>4 DE 26</v>
      </c>
      <c r="J145" s="18" t="str">
        <f>VLOOKUP(N145,Revistas!$B$2:$H$63996,6,FALSE)</f>
        <v>NO</v>
      </c>
      <c r="K145" s="18" t="s">
        <v>3667</v>
      </c>
      <c r="L145" s="18"/>
      <c r="M145" s="18" t="s">
        <v>586</v>
      </c>
      <c r="N145" s="18" t="s">
        <v>3668</v>
      </c>
      <c r="O145" s="18" t="s">
        <v>3666</v>
      </c>
      <c r="P145" s="18">
        <v>2017</v>
      </c>
      <c r="Q145" s="18"/>
      <c r="R145" s="18"/>
      <c r="S145" s="18"/>
      <c r="T145" s="18"/>
      <c r="U145" s="23">
        <v>29265576</v>
      </c>
    </row>
    <row r="146" spans="2:21" ht="45">
      <c r="B146" s="36" t="s">
        <v>3664</v>
      </c>
      <c r="C146" s="36" t="s">
        <v>3663</v>
      </c>
      <c r="D146" s="17" t="s">
        <v>5268</v>
      </c>
      <c r="E146" s="18" t="s">
        <v>10</v>
      </c>
      <c r="F146" s="18">
        <f>VLOOKUP(N146,Revistas!$B$2:$H$63996,2,FALSE)</f>
        <v>5.2640000000000002</v>
      </c>
      <c r="G146" s="18" t="str">
        <f>VLOOKUP(N146,Revistas!$B$2:$H$63996,3,FALSE)</f>
        <v>Q1</v>
      </c>
      <c r="H146" s="18" t="str">
        <f>VLOOKUP(N146,Revistas!$B$2:$H$63996,4,FALSE)</f>
        <v>ALLERGY - SCIE;</v>
      </c>
      <c r="I146" s="18" t="str">
        <f>VLOOKUP(N146,Revistas!$B$2:$H$63996,5,FALSE)</f>
        <v>4 DE 26</v>
      </c>
      <c r="J146" s="18" t="str">
        <f>VLOOKUP(N146,Revistas!$B$2:$H$63996,6,FALSE)</f>
        <v>NO</v>
      </c>
      <c r="K146" s="18" t="s">
        <v>3667</v>
      </c>
      <c r="L146" s="18"/>
      <c r="M146" s="18" t="s">
        <v>586</v>
      </c>
      <c r="N146" s="18" t="s">
        <v>3668</v>
      </c>
      <c r="O146" s="18" t="s">
        <v>3666</v>
      </c>
      <c r="P146" s="18">
        <v>2017</v>
      </c>
      <c r="Q146" s="18"/>
      <c r="R146" s="18"/>
      <c r="S146" s="18"/>
      <c r="T146" s="18"/>
      <c r="U146" s="23">
        <v>29265576</v>
      </c>
    </row>
    <row r="147" spans="2:21" ht="150">
      <c r="B147" s="36" t="s">
        <v>5024</v>
      </c>
      <c r="C147" s="36" t="s">
        <v>5025</v>
      </c>
      <c r="D147" s="17" t="s">
        <v>3103</v>
      </c>
      <c r="E147" s="18" t="s">
        <v>10</v>
      </c>
      <c r="F147" s="18">
        <f>VLOOKUP(N147,Revistas!$B$2:$H$63996,2,FALSE)</f>
        <v>8.9659999999999993</v>
      </c>
      <c r="G147" s="18" t="str">
        <f>VLOOKUP(N147,Revistas!$B$2:$H$63996,3,FALSE)</f>
        <v>Q1</v>
      </c>
      <c r="H147" s="18" t="str">
        <f>VLOOKUP(N147,Revistas!$B$2:$H$63996,4,FALSE)</f>
        <v>UROLOGY &amp; NEPHROLOGY - SCIE</v>
      </c>
      <c r="I147" s="18" t="str">
        <f>VLOOKUP(N147,Revistas!$B$2:$H$63996,5,FALSE)</f>
        <v>3 DE 76</v>
      </c>
      <c r="J147" s="18" t="str">
        <f>VLOOKUP(N147,Revistas!$B$2:$H$63996,6,FALSE)</f>
        <v>SI</v>
      </c>
      <c r="K147" s="18" t="s">
        <v>5026</v>
      </c>
      <c r="L147" s="18" t="s">
        <v>5027</v>
      </c>
      <c r="M147" s="18">
        <v>4</v>
      </c>
      <c r="N147" s="18" t="s">
        <v>3106</v>
      </c>
      <c r="O147" s="18" t="s">
        <v>199</v>
      </c>
      <c r="P147" s="18">
        <v>2017</v>
      </c>
      <c r="Q147" s="18">
        <v>28</v>
      </c>
      <c r="R147" s="18">
        <v>8</v>
      </c>
      <c r="S147" s="18">
        <v>2529</v>
      </c>
      <c r="T147" s="18">
        <v>2539</v>
      </c>
      <c r="U147" s="23">
        <v>28373276</v>
      </c>
    </row>
    <row r="148" spans="2:21" ht="30">
      <c r="B148" s="36" t="s">
        <v>2478</v>
      </c>
      <c r="C148" s="36" t="s">
        <v>2479</v>
      </c>
      <c r="D148" s="17" t="s">
        <v>174</v>
      </c>
      <c r="E148" s="18" t="s">
        <v>10</v>
      </c>
      <c r="F148" s="18">
        <f>VLOOKUP(N148,Revistas!$B$2:$H$63996,2,FALSE)</f>
        <v>0.74299999999999999</v>
      </c>
      <c r="G148" s="18" t="str">
        <f>VLOOKUP(N148,Revistas!$B$2:$H$63996,3,FALSE)</f>
        <v>Q4</v>
      </c>
      <c r="H148" s="18" t="str">
        <f>VLOOKUP(N148,Revistas!$B$2:$H$63996,4,FALSE)</f>
        <v>CLINICAL NEUROLOGY</v>
      </c>
      <c r="I148" s="18" t="str">
        <f>VLOOKUP(N148,Revistas!$B$2:$H$63996,5,FALSE)</f>
        <v>177/194</v>
      </c>
      <c r="J148" s="18" t="str">
        <f>VLOOKUP(N148,Revistas!$B$2:$H$63996,6,FALSE)</f>
        <v>NO</v>
      </c>
      <c r="K148" s="18" t="s">
        <v>2480</v>
      </c>
      <c r="L148" s="18" t="s">
        <v>2481</v>
      </c>
      <c r="M148" s="18">
        <v>0</v>
      </c>
      <c r="N148" s="18" t="s">
        <v>177</v>
      </c>
      <c r="O148" s="18"/>
      <c r="P148" s="18">
        <v>2017</v>
      </c>
      <c r="Q148" s="18">
        <v>64</v>
      </c>
      <c r="R148" s="18"/>
      <c r="S148" s="18" t="s">
        <v>2482</v>
      </c>
      <c r="T148" s="18" t="s">
        <v>2483</v>
      </c>
      <c r="U148" s="23">
        <v>28524217</v>
      </c>
    </row>
    <row r="149" spans="2:21" ht="45">
      <c r="B149" s="36" t="s">
        <v>1611</v>
      </c>
      <c r="C149" s="36" t="s">
        <v>1612</v>
      </c>
      <c r="D149" s="17" t="s">
        <v>1613</v>
      </c>
      <c r="E149" s="18" t="s">
        <v>10</v>
      </c>
      <c r="F149" s="18">
        <f>VLOOKUP(N149,Revistas!$B$2:$H$63996,2,FALSE)</f>
        <v>1.9350000000000001</v>
      </c>
      <c r="G149" s="18" t="str">
        <f>VLOOKUP(N149,Revistas!$B$2:$H$63996,3,FALSE)</f>
        <v>Q3</v>
      </c>
      <c r="H149" s="18" t="str">
        <f>VLOOKUP(N149,Revistas!$B$2:$H$63996,4,FALSE)</f>
        <v>VIROLOGY - SCIE</v>
      </c>
      <c r="I149" s="18" t="str">
        <f>VLOOKUP(N149,Revistas!$B$2:$H$63996,5,FALSE)</f>
        <v>24 DE 34</v>
      </c>
      <c r="J149" s="18" t="str">
        <f>VLOOKUP(N149,Revistas!$B$2:$H$63996,6,FALSE)</f>
        <v>NO</v>
      </c>
      <c r="K149" s="18" t="s">
        <v>1614</v>
      </c>
      <c r="L149" s="18" t="s">
        <v>1615</v>
      </c>
      <c r="M149" s="18">
        <v>3</v>
      </c>
      <c r="N149" s="18" t="s">
        <v>1616</v>
      </c>
      <c r="O149" s="18" t="s">
        <v>300</v>
      </c>
      <c r="P149" s="18">
        <v>2017</v>
      </c>
      <c r="Q149" s="18">
        <v>89</v>
      </c>
      <c r="R149" s="18">
        <v>3</v>
      </c>
      <c r="S149" s="18">
        <v>435</v>
      </c>
      <c r="T149" s="18">
        <v>442</v>
      </c>
      <c r="U149" s="23">
        <v>27505281</v>
      </c>
    </row>
    <row r="150" spans="2:21" ht="60">
      <c r="B150" s="36" t="s">
        <v>2404</v>
      </c>
      <c r="C150" s="36" t="s">
        <v>2405</v>
      </c>
      <c r="D150" s="17" t="s">
        <v>2406</v>
      </c>
      <c r="E150" s="18" t="s">
        <v>10</v>
      </c>
      <c r="F150" s="18">
        <f>VLOOKUP(N150,Revistas!$B$2:$H$63996,2,FALSE)</f>
        <v>2.4860000000000002</v>
      </c>
      <c r="G150" s="18" t="str">
        <f>VLOOKUP(N150,Revistas!$B$2:$H$63996,3,FALSE)</f>
        <v>Q1</v>
      </c>
      <c r="H150" s="18" t="str">
        <f>VLOOKUP(N150,Revistas!$B$2:$H$63996,4,FALSE)</f>
        <v>PEDIATRICS - SCIE;</v>
      </c>
      <c r="I150" s="18" t="str">
        <f>VLOOKUP(N150,Revistas!$B$2:$H$63996,5,FALSE)</f>
        <v>27/121</v>
      </c>
      <c r="J150" s="18" t="str">
        <f>VLOOKUP(N150,Revistas!$B$2:$H$63996,6,FALSE)</f>
        <v>NO</v>
      </c>
      <c r="K150" s="18" t="s">
        <v>2407</v>
      </c>
      <c r="L150" s="18" t="s">
        <v>2408</v>
      </c>
      <c r="M150" s="18">
        <v>0</v>
      </c>
      <c r="N150" s="18" t="s">
        <v>2409</v>
      </c>
      <c r="O150" s="18" t="s">
        <v>14</v>
      </c>
      <c r="P150" s="18">
        <v>2017</v>
      </c>
      <c r="Q150" s="18">
        <v>36</v>
      </c>
      <c r="R150" s="18">
        <v>12</v>
      </c>
      <c r="S150" s="18">
        <v>1214</v>
      </c>
      <c r="T150" s="18">
        <v>1216</v>
      </c>
      <c r="U150" s="23">
        <v>28661963</v>
      </c>
    </row>
    <row r="151" spans="2:21" ht="45">
      <c r="B151" s="36" t="s">
        <v>240</v>
      </c>
      <c r="C151" s="36" t="s">
        <v>241</v>
      </c>
      <c r="D151" s="17" t="s">
        <v>242</v>
      </c>
      <c r="E151" s="18" t="s">
        <v>10</v>
      </c>
      <c r="F151" s="18">
        <f>VLOOKUP(N151,Revistas!$B$2:$H$63996,2,FALSE)</f>
        <v>1.909</v>
      </c>
      <c r="G151" s="18" t="str">
        <f>VLOOKUP(N151,Revistas!$B$2:$H$63996,3,FALSE)</f>
        <v>Q3</v>
      </c>
      <c r="H151" s="18" t="str">
        <f>VLOOKUP(N151,Revistas!$B$2:$H$63996,4,FALSE)</f>
        <v>GENETICS &amp; HEREDITY - SCIE;</v>
      </c>
      <c r="I151" s="18" t="str">
        <f>VLOOKUP(N151,Revistas!$B$2:$H$63996,5,FALSE)</f>
        <v>110/167</v>
      </c>
      <c r="J151" s="18" t="str">
        <f>VLOOKUP(N151,Revistas!$B$2:$H$63996,6,FALSE)</f>
        <v>NO</v>
      </c>
      <c r="K151" s="18" t="s">
        <v>243</v>
      </c>
      <c r="L151" s="18" t="s">
        <v>244</v>
      </c>
      <c r="M151" s="18">
        <v>0</v>
      </c>
      <c r="N151" s="18" t="s">
        <v>245</v>
      </c>
      <c r="O151" s="18" t="s">
        <v>226</v>
      </c>
      <c r="P151" s="18">
        <v>2017</v>
      </c>
      <c r="Q151" s="18">
        <v>21</v>
      </c>
      <c r="R151" s="18">
        <v>3</v>
      </c>
      <c r="S151" s="18">
        <v>303</v>
      </c>
      <c r="T151" s="18">
        <v>313</v>
      </c>
    </row>
    <row r="152" spans="2:21" ht="75">
      <c r="B152" s="36" t="s">
        <v>4414</v>
      </c>
      <c r="C152" s="36" t="s">
        <v>4415</v>
      </c>
      <c r="D152" s="17" t="s">
        <v>1171</v>
      </c>
      <c r="E152" s="18" t="s">
        <v>26</v>
      </c>
      <c r="F152" s="18">
        <f>VLOOKUP(N152,Revistas!$B$2:$H$63996,2,FALSE)</f>
        <v>7.702</v>
      </c>
      <c r="G152" s="18" t="str">
        <f>VLOOKUP(N152,Revistas!$B$2:$H$63996,3,FALSE)</f>
        <v>Q1</v>
      </c>
      <c r="H152" s="18" t="str">
        <f>VLOOKUP(N152,Revistas!$B$2:$H$63996,4,FALSE)</f>
        <v>HEMATOLOGY - SCIE</v>
      </c>
      <c r="I152" s="18" t="str">
        <f>VLOOKUP(N152,Revistas!$B$2:$H$63996,5,FALSE)</f>
        <v>4 de 70</v>
      </c>
      <c r="J152" s="18" t="str">
        <f>VLOOKUP(N152,Revistas!$B$2:$H$63996,6,FALSE)</f>
        <v>SI</v>
      </c>
      <c r="K152" s="18" t="s">
        <v>4416</v>
      </c>
      <c r="L152" s="18"/>
      <c r="M152" s="18">
        <v>0</v>
      </c>
      <c r="N152" s="18" t="s">
        <v>1174</v>
      </c>
      <c r="O152" s="28">
        <v>46174</v>
      </c>
      <c r="P152" s="18">
        <v>2017</v>
      </c>
      <c r="Q152" s="18">
        <v>102</v>
      </c>
      <c r="R152" s="18"/>
      <c r="S152" s="18">
        <v>484</v>
      </c>
      <c r="T152" s="18">
        <v>485</v>
      </c>
    </row>
    <row r="153" spans="2:21" ht="75">
      <c r="B153" s="36" t="s">
        <v>4948</v>
      </c>
      <c r="C153" s="36" t="s">
        <v>4949</v>
      </c>
      <c r="D153" s="17" t="s">
        <v>4945</v>
      </c>
      <c r="E153" s="18" t="s">
        <v>26</v>
      </c>
      <c r="F153" s="18">
        <f>VLOOKUP(N153,Revistas!$B$2:$H$63996,2,FALSE)</f>
        <v>2.5009999999999999</v>
      </c>
      <c r="G153" s="18" t="str">
        <f>VLOOKUP(N153,Revistas!$B$2:$H$63996,3,FALSE)</f>
        <v>Q3</v>
      </c>
      <c r="H153" s="18" t="str">
        <f>VLOOKUP(N153,Revistas!$B$2:$H$63996,4,FALSE)</f>
        <v>ONCOLOGY - SCIE;</v>
      </c>
      <c r="I153" s="18" t="str">
        <f>VLOOKUP(N153,Revistas!$B$2:$H$63996,5,FALSE)</f>
        <v>136/217</v>
      </c>
      <c r="J153" s="18" t="str">
        <f>VLOOKUP(N153,Revistas!$B$2:$H$63996,6,FALSE)</f>
        <v>NO</v>
      </c>
      <c r="K153" s="18" t="s">
        <v>4950</v>
      </c>
      <c r="L153" s="18"/>
      <c r="M153" s="18">
        <v>0</v>
      </c>
      <c r="N153" s="18" t="s">
        <v>4947</v>
      </c>
      <c r="O153" s="18" t="s">
        <v>35</v>
      </c>
      <c r="P153" s="18">
        <v>2017</v>
      </c>
      <c r="Q153" s="18">
        <v>55</v>
      </c>
      <c r="R153" s="18"/>
      <c r="S153" s="18" t="s">
        <v>4798</v>
      </c>
      <c r="T153" s="18" t="s">
        <v>4798</v>
      </c>
    </row>
    <row r="154" spans="2:21" ht="60">
      <c r="B154" s="36" t="s">
        <v>4636</v>
      </c>
      <c r="C154" s="36" t="s">
        <v>4637</v>
      </c>
      <c r="D154" s="17" t="s">
        <v>4431</v>
      </c>
      <c r="E154" s="18" t="s">
        <v>10</v>
      </c>
      <c r="F154" s="18">
        <f>VLOOKUP(N154,Revistas!$B$2:$H$63996,2,FALSE)</f>
        <v>2.3530000000000002</v>
      </c>
      <c r="G154" s="18" t="str">
        <f>VLOOKUP(N154,Revistas!$B$2:$H$63996,3,FALSE)</f>
        <v>Q3</v>
      </c>
      <c r="H154" s="18" t="str">
        <f>VLOOKUP(N154,Revistas!$B$2:$H$63996,4,FALSE)</f>
        <v>ONCOLOGY</v>
      </c>
      <c r="I154" s="18" t="str">
        <f>VLOOKUP(N154,Revistas!$B$2:$H$63996,5,FALSE)</f>
        <v>141/217</v>
      </c>
      <c r="J154" s="18" t="str">
        <f>VLOOKUP(N154,Revistas!$B$2:$H$63996,6,FALSE)</f>
        <v>NO</v>
      </c>
      <c r="K154" s="18" t="s">
        <v>4638</v>
      </c>
      <c r="L154" s="18" t="s">
        <v>4639</v>
      </c>
      <c r="M154" s="18">
        <v>0</v>
      </c>
      <c r="N154" s="18" t="s">
        <v>4434</v>
      </c>
      <c r="O154" s="18" t="s">
        <v>94</v>
      </c>
      <c r="P154" s="18">
        <v>2017</v>
      </c>
      <c r="Q154" s="18">
        <v>19</v>
      </c>
      <c r="R154" s="18">
        <v>11</v>
      </c>
      <c r="S154" s="18">
        <v>1312</v>
      </c>
      <c r="T154" s="18">
        <v>1319</v>
      </c>
      <c r="U154" s="23">
        <v>28497424</v>
      </c>
    </row>
    <row r="155" spans="2:21" ht="75">
      <c r="B155" s="36" t="s">
        <v>4664</v>
      </c>
      <c r="C155" s="36" t="s">
        <v>4665</v>
      </c>
      <c r="D155" s="17" t="s">
        <v>4666</v>
      </c>
      <c r="E155" s="18" t="s">
        <v>10</v>
      </c>
      <c r="F155" s="18">
        <f>VLOOKUP(N155,Revistas!$B$2:$H$63996,2,FALSE)</f>
        <v>0.871</v>
      </c>
      <c r="G155" s="18" t="str">
        <f>VLOOKUP(N155,Revistas!$B$2:$H$63996,3,FALSE)</f>
        <v>Q4</v>
      </c>
      <c r="H155" s="18" t="str">
        <f>VLOOKUP(N155,Revistas!$B$2:$H$63996,4,FALSE)</f>
        <v>PSYCHOLOGY - SCIE</v>
      </c>
      <c r="I155" s="18" t="str">
        <f>VLOOKUP(N155,Revistas!$B$2:$H$63996,5,FALSE)</f>
        <v>65/77</v>
      </c>
      <c r="J155" s="18" t="str">
        <f>VLOOKUP(N155,Revistas!$B$2:$H$63996,6,FALSE)</f>
        <v>NO</v>
      </c>
      <c r="K155" s="18" t="s">
        <v>4667</v>
      </c>
      <c r="L155" s="18" t="s">
        <v>4668</v>
      </c>
      <c r="M155" s="18">
        <v>0</v>
      </c>
      <c r="N155" s="18" t="s">
        <v>4669</v>
      </c>
      <c r="O155" s="18" t="s">
        <v>129</v>
      </c>
      <c r="P155" s="18">
        <v>2017</v>
      </c>
      <c r="Q155" s="18">
        <v>33</v>
      </c>
      <c r="R155" s="18">
        <v>3</v>
      </c>
      <c r="S155" s="18">
        <v>621</v>
      </c>
      <c r="T155" s="18">
        <v>629</v>
      </c>
    </row>
    <row r="156" spans="2:21" ht="30">
      <c r="B156" s="36" t="s">
        <v>328</v>
      </c>
      <c r="C156" s="36" t="s">
        <v>329</v>
      </c>
      <c r="D156" s="17" t="s">
        <v>330</v>
      </c>
      <c r="E156" s="18" t="s">
        <v>210</v>
      </c>
      <c r="F156" s="18" t="str">
        <f>VLOOKUP(N156,Revistas!$B$2:$H$63996,2,FALSE)</f>
        <v>NO TIENE</v>
      </c>
      <c r="G156" s="18" t="str">
        <f>VLOOKUP(N156,Revistas!$B$2:$H$63996,3,FALSE)</f>
        <v>NO TIENE</v>
      </c>
      <c r="H156" s="18" t="str">
        <f>VLOOKUP(N156,Revistas!$B$2:$H$63996,4,FALSE)</f>
        <v>NO TIENE</v>
      </c>
      <c r="I156" s="18" t="str">
        <f>VLOOKUP(N156,Revistas!$B$2:$H$63996,5,FALSE)</f>
        <v>NO TIENE</v>
      </c>
      <c r="J156" s="18" t="str">
        <f>VLOOKUP(N156,Revistas!$B$2:$H$63996,6,FALSE)</f>
        <v>NO</v>
      </c>
      <c r="K156" s="18" t="s">
        <v>331</v>
      </c>
      <c r="L156" s="18" t="s">
        <v>332</v>
      </c>
      <c r="M156" s="18">
        <v>0</v>
      </c>
      <c r="N156" s="18" t="s">
        <v>333</v>
      </c>
      <c r="O156" s="18"/>
      <c r="P156" s="18">
        <v>2017</v>
      </c>
      <c r="Q156" s="18">
        <v>4</v>
      </c>
      <c r="R156" s="18">
        <v>2</v>
      </c>
      <c r="S156" s="18">
        <v>198</v>
      </c>
      <c r="T156" s="18">
        <v>222</v>
      </c>
    </row>
    <row r="157" spans="2:21">
      <c r="B157" s="36" t="s">
        <v>2441</v>
      </c>
      <c r="C157" s="36" t="s">
        <v>2442</v>
      </c>
      <c r="D157" s="17" t="s">
        <v>195</v>
      </c>
      <c r="E157" s="18" t="s">
        <v>571</v>
      </c>
      <c r="F157" s="18">
        <f>VLOOKUP(N157,Revistas!$B$2:$H$63996,2,FALSE)</f>
        <v>1.1399999999999999</v>
      </c>
      <c r="G157" s="18" t="str">
        <f>VLOOKUP(N157,Revistas!$B$2:$H$63996,3,FALSE)</f>
        <v>Q3</v>
      </c>
      <c r="H157" s="18" t="str">
        <f>VLOOKUP(N157,Revistas!$B$2:$H$63996,4,FALSE)</f>
        <v>PEDIATRICS - SCIE</v>
      </c>
      <c r="I157" s="18" t="str">
        <f>VLOOKUP(N157,Revistas!$B$2:$H$63996,5,FALSE)</f>
        <v>88/121/</v>
      </c>
      <c r="J157" s="18" t="str">
        <f>VLOOKUP(N157,Revistas!$B$2:$H$63996,6,FALSE)</f>
        <v>NO</v>
      </c>
      <c r="K157" s="18" t="s">
        <v>2443</v>
      </c>
      <c r="L157" s="18" t="s">
        <v>2444</v>
      </c>
      <c r="M157" s="18">
        <v>0</v>
      </c>
      <c r="N157" s="18" t="s">
        <v>198</v>
      </c>
      <c r="O157" s="18" t="s">
        <v>29</v>
      </c>
      <c r="P157" s="18">
        <v>2017</v>
      </c>
      <c r="Q157" s="18">
        <v>87</v>
      </c>
      <c r="R157" s="18">
        <v>1</v>
      </c>
      <c r="S157" s="18">
        <v>1</v>
      </c>
      <c r="T157" s="18">
        <v>2</v>
      </c>
      <c r="U157" s="23">
        <v>28366697</v>
      </c>
    </row>
    <row r="158" spans="2:21" ht="45">
      <c r="B158" s="36" t="s">
        <v>3396</v>
      </c>
      <c r="C158" s="36" t="s">
        <v>3395</v>
      </c>
      <c r="D158" s="17" t="s">
        <v>367</v>
      </c>
      <c r="E158" s="18" t="s">
        <v>10</v>
      </c>
      <c r="F158" s="18">
        <f>VLOOKUP(N158,Revistas!$B$2:$H$63996,2,FALSE)</f>
        <v>1.125</v>
      </c>
      <c r="G158" s="18" t="str">
        <f>VLOOKUP(N158,Revistas!$B$2:$H$63996,3,FALSE)</f>
        <v>Q3</v>
      </c>
      <c r="H158" s="18" t="str">
        <f>VLOOKUP(N158,Revistas!$B$2:$H$63996,4,FALSE)</f>
        <v>MEDICINA, GENERAL &amp; INTERNAL</v>
      </c>
      <c r="I158" s="18" t="str">
        <f>VLOOKUP(N158,Revistas!$B$2:$H$63996,5,FALSE)</f>
        <v>91/154</v>
      </c>
      <c r="J158" s="18" t="str">
        <f>VLOOKUP(N158,Revistas!$B$2:$H$63996,6,FALSE)</f>
        <v>NO</v>
      </c>
      <c r="K158" s="18" t="s">
        <v>3399</v>
      </c>
      <c r="L158" s="18"/>
      <c r="M158" s="18" t="s">
        <v>586</v>
      </c>
      <c r="N158" s="18" t="s">
        <v>739</v>
      </c>
      <c r="O158" s="18" t="s">
        <v>3398</v>
      </c>
      <c r="P158" s="18">
        <v>2017</v>
      </c>
      <c r="Q158" s="18">
        <v>148</v>
      </c>
      <c r="R158" s="18">
        <v>9</v>
      </c>
      <c r="S158" s="18" t="s">
        <v>3397</v>
      </c>
      <c r="T158" s="18"/>
      <c r="U158" s="23">
        <v>28285817</v>
      </c>
    </row>
    <row r="159" spans="2:21" ht="30">
      <c r="B159" s="36" t="s">
        <v>1090</v>
      </c>
      <c r="C159" s="36" t="s">
        <v>1091</v>
      </c>
      <c r="D159" s="17" t="s">
        <v>1092</v>
      </c>
      <c r="E159" s="18" t="s">
        <v>10</v>
      </c>
      <c r="F159" s="18">
        <f>VLOOKUP(N159,Revistas!$B$2:$H$63996,2,FALSE)</f>
        <v>4.923</v>
      </c>
      <c r="G159" s="18" t="str">
        <f>VLOOKUP(N159,Revistas!$B$2:$H$63996,3,FALSE)</f>
        <v>Q1</v>
      </c>
      <c r="H159" s="18" t="str">
        <f>VLOOKUP(N159,Revistas!$B$2:$H$63996,4,FALSE)</f>
        <v>CLINICAL NEUROLOGY - SCIE;</v>
      </c>
      <c r="I159" s="18" t="str">
        <f>VLOOKUP(N159,Revistas!$B$2:$H$63996,5,FALSE)</f>
        <v>25/194</v>
      </c>
      <c r="J159" s="18" t="str">
        <f>VLOOKUP(N159,Revistas!$B$2:$H$63996,6,FALSE)</f>
        <v>NO</v>
      </c>
      <c r="K159" s="18" t="s">
        <v>1093</v>
      </c>
      <c r="L159" s="18" t="s">
        <v>1094</v>
      </c>
      <c r="M159" s="18">
        <v>0</v>
      </c>
      <c r="N159" s="18" t="s">
        <v>1095</v>
      </c>
      <c r="O159" s="28">
        <v>36951</v>
      </c>
      <c r="P159" s="18">
        <v>2017</v>
      </c>
      <c r="Q159" s="18">
        <v>40</v>
      </c>
      <c r="R159" s="18">
        <v>3</v>
      </c>
      <c r="S159" s="18"/>
      <c r="T159" s="18" t="s">
        <v>1096</v>
      </c>
      <c r="U159" s="23">
        <v>28364422</v>
      </c>
    </row>
    <row r="160" spans="2:21" ht="30">
      <c r="B160" s="36" t="s">
        <v>1020</v>
      </c>
      <c r="C160" s="36" t="s">
        <v>1021</v>
      </c>
      <c r="D160" s="17" t="s">
        <v>1022</v>
      </c>
      <c r="E160" s="18" t="s">
        <v>10</v>
      </c>
      <c r="F160" s="18">
        <f>VLOOKUP(N160,Revistas!$B$2:$H$63996,2,FALSE)</f>
        <v>3.391</v>
      </c>
      <c r="G160" s="18" t="str">
        <f>VLOOKUP(N160,Revistas!$B$2:$H$63996,3,FALSE)</f>
        <v>Q2</v>
      </c>
      <c r="H160" s="18" t="str">
        <f>VLOOKUP(N160,Revistas!$B$2:$H$63996,4,FALSE)</f>
        <v>CLINICAL NEUROLOGY - SCIE</v>
      </c>
      <c r="I160" s="18" t="str">
        <f>VLOOKUP(N160,Revistas!$B$2:$H$63996,5,FALSE)</f>
        <v>58/194</v>
      </c>
      <c r="J160" s="18" t="str">
        <f>VLOOKUP(N160,Revistas!$B$2:$H$63996,6,FALSE)</f>
        <v>NO</v>
      </c>
      <c r="K160" s="18" t="s">
        <v>1023</v>
      </c>
      <c r="L160" s="18" t="s">
        <v>1024</v>
      </c>
      <c r="M160" s="18">
        <v>1</v>
      </c>
      <c r="N160" s="18" t="s">
        <v>1025</v>
      </c>
      <c r="O160" s="18" t="s">
        <v>29</v>
      </c>
      <c r="P160" s="18">
        <v>2017</v>
      </c>
      <c r="Q160" s="18">
        <v>35</v>
      </c>
      <c r="R160" s="18"/>
      <c r="S160" s="18">
        <v>27</v>
      </c>
      <c r="T160" s="18">
        <v>34</v>
      </c>
      <c r="U160" s="23">
        <v>28619179</v>
      </c>
    </row>
    <row r="161" spans="2:21" ht="30">
      <c r="B161" s="36" t="s">
        <v>2810</v>
      </c>
      <c r="C161" s="36" t="s">
        <v>2811</v>
      </c>
      <c r="D161" s="17" t="s">
        <v>2467</v>
      </c>
      <c r="E161" s="18" t="s">
        <v>10</v>
      </c>
      <c r="F161" s="18">
        <f>VLOOKUP(N161,Revistas!$B$2:$H$63996,2,FALSE)</f>
        <v>1.2310000000000001</v>
      </c>
      <c r="G161" s="18" t="str">
        <f>VLOOKUP(N161,Revistas!$B$2:$H$63996,3,FALSE)</f>
        <v>Q4</v>
      </c>
      <c r="H161" s="18" t="str">
        <f>VLOOKUP(N161,Revistas!$B$2:$H$63996,4,FALSE)</f>
        <v>CRITICAL CARE MEDICINE - SCIE</v>
      </c>
      <c r="I161" s="18" t="str">
        <f>VLOOKUP(N161,Revistas!$B$2:$H$63996,5,FALSE)</f>
        <v>31/33</v>
      </c>
      <c r="J161" s="18" t="str">
        <f>VLOOKUP(N161,Revistas!$B$2:$H$63996,6,FALSE)</f>
        <v>NO</v>
      </c>
      <c r="K161" s="18" t="s">
        <v>2812</v>
      </c>
      <c r="L161" s="18" t="s">
        <v>2813</v>
      </c>
      <c r="M161" s="18">
        <v>0</v>
      </c>
      <c r="N161" s="18" t="s">
        <v>2470</v>
      </c>
      <c r="O161" s="18" t="s">
        <v>14</v>
      </c>
      <c r="P161" s="18">
        <v>2017</v>
      </c>
      <c r="Q161" s="18">
        <v>41</v>
      </c>
      <c r="R161" s="18">
        <v>9</v>
      </c>
      <c r="S161" s="18">
        <v>523</v>
      </c>
      <c r="T161" s="18">
        <v>531</v>
      </c>
      <c r="U161" s="23">
        <v>28389026</v>
      </c>
    </row>
    <row r="162" spans="2:21" ht="45">
      <c r="B162" s="36" t="s">
        <v>3538</v>
      </c>
      <c r="C162" s="36" t="s">
        <v>3539</v>
      </c>
      <c r="D162" s="17" t="s">
        <v>3540</v>
      </c>
      <c r="E162" s="18" t="s">
        <v>10</v>
      </c>
      <c r="F162" s="18">
        <f>VLOOKUP(N162,Revistas!$B$2:$H$63996,2,FALSE)</f>
        <v>4.0179999999999998</v>
      </c>
      <c r="G162" s="18" t="str">
        <f>VLOOKUP(N162,Revistas!$B$2:$H$63996,3,FALSE)</f>
        <v>Q2</v>
      </c>
      <c r="H162" s="18" t="str">
        <f>VLOOKUP(N162,Revistas!$B$2:$H$63996,4,FALSE)</f>
        <v>CELL BIOLOGY - SCIE;</v>
      </c>
      <c r="I162" s="18" t="str">
        <f>VLOOKUP(N162,Revistas!$B$2:$H$63996,5,FALSE)</f>
        <v>69/190</v>
      </c>
      <c r="J162" s="18" t="str">
        <f>VLOOKUP(N162,Revistas!$B$2:$H$63996,6,FALSE)</f>
        <v>NO</v>
      </c>
      <c r="K162" s="18" t="s">
        <v>3541</v>
      </c>
      <c r="L162" s="18" t="s">
        <v>3542</v>
      </c>
      <c r="M162" s="18">
        <v>1</v>
      </c>
      <c r="N162" s="18" t="s">
        <v>3543</v>
      </c>
      <c r="O162" s="18" t="s">
        <v>250</v>
      </c>
      <c r="P162" s="18">
        <v>2017</v>
      </c>
      <c r="Q162" s="18">
        <v>101</v>
      </c>
      <c r="R162" s="18">
        <v>5</v>
      </c>
      <c r="S162" s="18">
        <v>1191</v>
      </c>
      <c r="T162" s="18">
        <v>1199</v>
      </c>
      <c r="U162" s="23">
        <v>28096299</v>
      </c>
    </row>
    <row r="163" spans="2:21" ht="30">
      <c r="B163" s="36" t="s">
        <v>3441</v>
      </c>
      <c r="C163" s="36" t="s">
        <v>3442</v>
      </c>
      <c r="D163" s="17" t="s">
        <v>2326</v>
      </c>
      <c r="E163" s="18" t="s">
        <v>26</v>
      </c>
      <c r="F163" s="18">
        <f>VLOOKUP(N163,Revistas!$B$2:$H$63996,2,FALSE)</f>
        <v>7.3609999999999998</v>
      </c>
      <c r="G163" s="18" t="str">
        <f>VLOOKUP(N163,Revistas!$B$2:$H$63996,3,FALSE)</f>
        <v>Q1</v>
      </c>
      <c r="H163" s="18" t="str">
        <f>VLOOKUP(N163,Revistas!$B$2:$H$63996,4,FALSE)</f>
        <v>ALLERGY - SCIE;</v>
      </c>
      <c r="I163" s="18" t="str">
        <f>VLOOKUP(N163,Revistas!$B$2:$H$63996,5,FALSE)</f>
        <v>2 DE 26</v>
      </c>
      <c r="J163" s="18" t="str">
        <f>VLOOKUP(N163,Revistas!$B$2:$H$63996,6,FALSE)</f>
        <v>SI</v>
      </c>
      <c r="K163" s="18" t="s">
        <v>3443</v>
      </c>
      <c r="L163" s="18"/>
      <c r="M163" s="18">
        <v>0</v>
      </c>
      <c r="N163" s="18" t="s">
        <v>2328</v>
      </c>
      <c r="O163" s="18" t="s">
        <v>199</v>
      </c>
      <c r="P163" s="18">
        <v>2017</v>
      </c>
      <c r="Q163" s="18">
        <v>72</v>
      </c>
      <c r="R163" s="18"/>
      <c r="S163" s="18">
        <v>49</v>
      </c>
      <c r="T163" s="18">
        <v>49</v>
      </c>
    </row>
    <row r="164" spans="2:21">
      <c r="B164" s="36" t="s">
        <v>4003</v>
      </c>
      <c r="C164" s="36" t="s">
        <v>4004</v>
      </c>
      <c r="D164" s="17" t="s">
        <v>3999</v>
      </c>
      <c r="E164" s="18" t="s">
        <v>210</v>
      </c>
      <c r="F164" s="18" t="str">
        <f>VLOOKUP(N164,Revistas!$B$2:$H$63996,2,FALSE)</f>
        <v>NO TIENE</v>
      </c>
      <c r="G164" s="18" t="str">
        <f>VLOOKUP(N164,Revistas!$B$2:$H$63996,3,FALSE)</f>
        <v>NO TIENE</v>
      </c>
      <c r="H164" s="18" t="str">
        <f>VLOOKUP(N164,Revistas!$B$2:$H$63996,4,FALSE)</f>
        <v>NO TIENE</v>
      </c>
      <c r="I164" s="18" t="str">
        <f>VLOOKUP(N164,Revistas!$B$2:$H$63996,5,FALSE)</f>
        <v>NO TIENE</v>
      </c>
      <c r="J164" s="18" t="str">
        <f>VLOOKUP(N164,Revistas!$B$2:$H$63996,6,FALSE)</f>
        <v>NO</v>
      </c>
      <c r="K164" s="18" t="s">
        <v>4005</v>
      </c>
      <c r="L164" s="18" t="s">
        <v>4006</v>
      </c>
      <c r="M164" s="18">
        <v>0</v>
      </c>
      <c r="N164" s="18" t="s">
        <v>4002</v>
      </c>
      <c r="O164" s="18"/>
      <c r="P164" s="18">
        <v>2017</v>
      </c>
      <c r="Q164" s="18">
        <v>70</v>
      </c>
      <c r="R164" s="18">
        <v>2</v>
      </c>
      <c r="S164" s="18">
        <v>170</v>
      </c>
      <c r="T164" s="18">
        <v>174</v>
      </c>
      <c r="U164" s="23">
        <v>28721284</v>
      </c>
    </row>
    <row r="165" spans="2:21" ht="105">
      <c r="B165" s="36" t="s">
        <v>4296</v>
      </c>
      <c r="C165" s="36" t="s">
        <v>4297</v>
      </c>
      <c r="D165" s="17" t="s">
        <v>4298</v>
      </c>
      <c r="E165" s="18" t="s">
        <v>10</v>
      </c>
      <c r="F165" s="18" t="str">
        <f>VLOOKUP(N165,Revistas!$B$2:$H$63996,2,FALSE)</f>
        <v>NO TIENE</v>
      </c>
      <c r="G165" s="18" t="str">
        <f>VLOOKUP(N165,Revistas!$B$2:$H$63996,3,FALSE)</f>
        <v>NO TIENE</v>
      </c>
      <c r="H165" s="18" t="str">
        <f>VLOOKUP(N165,Revistas!$B$2:$H$63996,4,FALSE)</f>
        <v>NO TIENE</v>
      </c>
      <c r="I165" s="18" t="str">
        <f>VLOOKUP(N165,Revistas!$B$2:$H$63996,5,FALSE)</f>
        <v>NO TIENE</v>
      </c>
      <c r="J165" s="18" t="str">
        <f>VLOOKUP(N165,Revistas!$B$2:$H$63996,6,FALSE)</f>
        <v>NO</v>
      </c>
      <c r="K165" s="18" t="s">
        <v>4299</v>
      </c>
      <c r="L165" s="18" t="s">
        <v>4300</v>
      </c>
      <c r="M165" s="18">
        <v>0</v>
      </c>
      <c r="N165" s="18" t="s">
        <v>4301</v>
      </c>
      <c r="O165" s="18" t="s">
        <v>344</v>
      </c>
      <c r="P165" s="18">
        <v>2017</v>
      </c>
      <c r="Q165" s="18">
        <v>5</v>
      </c>
      <c r="R165" s="18">
        <v>1</v>
      </c>
      <c r="S165" s="18">
        <v>28</v>
      </c>
      <c r="T165" s="18">
        <v>39</v>
      </c>
      <c r="U165" s="23">
        <v>28116328</v>
      </c>
    </row>
    <row r="166" spans="2:21" ht="30">
      <c r="B166" s="36" t="s">
        <v>5369</v>
      </c>
      <c r="C166" s="36" t="s">
        <v>5368</v>
      </c>
      <c r="D166" s="17" t="s">
        <v>5370</v>
      </c>
      <c r="E166" s="18" t="s">
        <v>10</v>
      </c>
      <c r="F166" s="18" t="str">
        <f>VLOOKUP(N166,Revistas!$B$2:$H$63996,2,FALSE)</f>
        <v>NO TIENE</v>
      </c>
      <c r="G166" s="18" t="str">
        <f>VLOOKUP(N166,Revistas!$B$2:$H$63996,3,FALSE)</f>
        <v>NO TIENE</v>
      </c>
      <c r="H166" s="18" t="str">
        <f>VLOOKUP(N166,Revistas!$B$2:$H$63996,4,FALSE)</f>
        <v>NO TIENE</v>
      </c>
      <c r="I166" s="18" t="str">
        <f>VLOOKUP(N166,Revistas!$B$2:$H$63996,5,FALSE)</f>
        <v>NO TIENE</v>
      </c>
      <c r="J166" s="18" t="str">
        <f>VLOOKUP(N166,Revistas!$B$2:$H$63996,6,FALSE)</f>
        <v>NO</v>
      </c>
      <c r="K166" s="18" t="s">
        <v>5372</v>
      </c>
      <c r="L166" s="18"/>
      <c r="M166" s="18" t="s">
        <v>586</v>
      </c>
      <c r="N166" s="18" t="s">
        <v>5373</v>
      </c>
      <c r="O166" s="18" t="s">
        <v>3341</v>
      </c>
      <c r="P166" s="18">
        <v>2017</v>
      </c>
      <c r="Q166" s="18">
        <v>8</v>
      </c>
      <c r="R166" s="18">
        <v>4</v>
      </c>
      <c r="S166" s="18" t="s">
        <v>5371</v>
      </c>
      <c r="T166" s="18"/>
      <c r="U166" s="23">
        <v>29062214</v>
      </c>
    </row>
    <row r="167" spans="2:21" ht="105">
      <c r="B167" s="36" t="s">
        <v>3075</v>
      </c>
      <c r="C167" s="36" t="s">
        <v>3076</v>
      </c>
      <c r="D167" s="17" t="s">
        <v>3077</v>
      </c>
      <c r="E167" s="18" t="s">
        <v>10</v>
      </c>
      <c r="F167" s="18">
        <f>VLOOKUP(N167,Revistas!$B$2:$H$63996,2,FALSE)</f>
        <v>3.6110000000000002</v>
      </c>
      <c r="G167" s="18" t="str">
        <f>VLOOKUP(N167,Revistas!$B$2:$H$63996,3,FALSE)</f>
        <v>Q1</v>
      </c>
      <c r="H167" s="18" t="str">
        <f>VLOOKUP(N167,Revistas!$B$2:$H$63996,4,FALSE)</f>
        <v>PHYSIOLOGY - SCIE;</v>
      </c>
      <c r="I167" s="18" t="str">
        <f>VLOOKUP(N167,Revistas!$B$2:$H$63996,5,FALSE)</f>
        <v>17/84</v>
      </c>
      <c r="J167" s="18" t="str">
        <f>VLOOKUP(N167,Revistas!$B$2:$H$63996,6,FALSE)</f>
        <v>NO</v>
      </c>
      <c r="K167" s="18" t="s">
        <v>3078</v>
      </c>
      <c r="L167" s="18" t="s">
        <v>3079</v>
      </c>
      <c r="M167" s="18">
        <v>1</v>
      </c>
      <c r="N167" s="18" t="s">
        <v>3080</v>
      </c>
      <c r="O167" s="18" t="s">
        <v>35</v>
      </c>
      <c r="P167" s="18">
        <v>2017</v>
      </c>
      <c r="Q167" s="18">
        <v>312</v>
      </c>
      <c r="R167" s="18">
        <v>4</v>
      </c>
      <c r="S167" s="18" t="s">
        <v>3081</v>
      </c>
      <c r="T167" s="18" t="s">
        <v>3082</v>
      </c>
      <c r="U167" s="23">
        <v>28077371</v>
      </c>
    </row>
    <row r="168" spans="2:21" ht="60">
      <c r="B168" s="36" t="s">
        <v>1846</v>
      </c>
      <c r="C168" s="36" t="s">
        <v>1847</v>
      </c>
      <c r="D168" s="17" t="s">
        <v>181</v>
      </c>
      <c r="E168" s="18" t="s">
        <v>356</v>
      </c>
      <c r="F168" s="18">
        <f>VLOOKUP(N168,Revistas!$B$2:$H$63996,2,FALSE)</f>
        <v>4.2590000000000003</v>
      </c>
      <c r="G168" s="18" t="str">
        <f>VLOOKUP(N168,Revistas!$B$2:$H$63996,3,FALSE)</f>
        <v>Q1</v>
      </c>
      <c r="H168" s="18" t="str">
        <f>VLOOKUP(N168,Revistas!$B$2:$H$63996,4,FALSE)</f>
        <v>MULTIDISCIPLINARY SCIENCES</v>
      </c>
      <c r="I168" s="18" t="str">
        <f>VLOOKUP(N168,Revistas!$B$2:$H$63996,5,FALSE)</f>
        <v>10 DE 64</v>
      </c>
      <c r="J168" s="18" t="str">
        <f>VLOOKUP(N168,Revistas!$B$2:$H$63996,6,FALSE)</f>
        <v>NO</v>
      </c>
      <c r="K168" s="18" t="s">
        <v>1848</v>
      </c>
      <c r="L168" s="18"/>
      <c r="M168" s="18">
        <v>0</v>
      </c>
      <c r="N168" s="18" t="s">
        <v>184</v>
      </c>
      <c r="O168" s="18" t="s">
        <v>1849</v>
      </c>
      <c r="P168" s="18">
        <v>2017</v>
      </c>
      <c r="Q168" s="18">
        <v>7</v>
      </c>
      <c r="R168" s="18"/>
      <c r="S168" s="18"/>
      <c r="T168" s="18">
        <v>46012</v>
      </c>
      <c r="U168" s="23">
        <v>28378796</v>
      </c>
    </row>
    <row r="169" spans="2:21" ht="45">
      <c r="B169" s="36" t="s">
        <v>4721</v>
      </c>
      <c r="C169" s="36" t="s">
        <v>4722</v>
      </c>
      <c r="D169" s="17" t="s">
        <v>4431</v>
      </c>
      <c r="E169" s="18" t="s">
        <v>10</v>
      </c>
      <c r="F169" s="18">
        <f>VLOOKUP(N169,Revistas!$B$2:$H$63996,2,FALSE)</f>
        <v>2.3530000000000002</v>
      </c>
      <c r="G169" s="18" t="str">
        <f>VLOOKUP(N169,Revistas!$B$2:$H$63996,3,FALSE)</f>
        <v>Q3</v>
      </c>
      <c r="H169" s="18" t="str">
        <f>VLOOKUP(N169,Revistas!$B$2:$H$63996,4,FALSE)</f>
        <v>ONCOLOGY</v>
      </c>
      <c r="I169" s="18" t="str">
        <f>VLOOKUP(N169,Revistas!$B$2:$H$63996,5,FALSE)</f>
        <v>141/217</v>
      </c>
      <c r="J169" s="18" t="str">
        <f>VLOOKUP(N169,Revistas!$B$2:$H$63996,6,FALSE)</f>
        <v>NO</v>
      </c>
      <c r="K169" s="18" t="s">
        <v>4723</v>
      </c>
      <c r="L169" s="18" t="s">
        <v>4724</v>
      </c>
      <c r="M169" s="18">
        <v>4</v>
      </c>
      <c r="N169" s="18" t="s">
        <v>4434</v>
      </c>
      <c r="O169" s="18" t="s">
        <v>62</v>
      </c>
      <c r="P169" s="18">
        <v>2017</v>
      </c>
      <c r="Q169" s="18">
        <v>19</v>
      </c>
      <c r="R169" s="18">
        <v>2</v>
      </c>
      <c r="S169" s="18">
        <v>236</v>
      </c>
      <c r="T169" s="18">
        <v>250</v>
      </c>
      <c r="U169" s="23">
        <v>27443415</v>
      </c>
    </row>
    <row r="170" spans="2:21" ht="45">
      <c r="B170" s="36" t="s">
        <v>4640</v>
      </c>
      <c r="C170" s="36" t="s">
        <v>4641</v>
      </c>
      <c r="D170" s="17" t="s">
        <v>4642</v>
      </c>
      <c r="E170" s="18" t="s">
        <v>210</v>
      </c>
      <c r="F170" s="18">
        <f>VLOOKUP(N170,Revistas!$B$2:$H$63996,2,FALSE)</f>
        <v>2.6080000000000001</v>
      </c>
      <c r="G170" s="18" t="str">
        <f>VLOOKUP(N170,Revistas!$B$2:$H$63996,3,FALSE)</f>
        <v>Q3</v>
      </c>
      <c r="H170" s="18" t="str">
        <f>VLOOKUP(N170,Revistas!$B$2:$H$63996,4,FALSE)</f>
        <v>ONCOLOGY - SCIE</v>
      </c>
      <c r="I170" s="18" t="str">
        <f>VLOOKUP(N170,Revistas!$B$2:$H$63996,5,FALSE)</f>
        <v>129/217</v>
      </c>
      <c r="J170" s="18" t="str">
        <f>VLOOKUP(N170,Revistas!$B$2:$H$63996,6,FALSE)</f>
        <v>NO</v>
      </c>
      <c r="K170" s="18" t="s">
        <v>4643</v>
      </c>
      <c r="L170" s="18" t="s">
        <v>4644</v>
      </c>
      <c r="M170" s="18">
        <v>0</v>
      </c>
      <c r="N170" s="18" t="s">
        <v>4645</v>
      </c>
      <c r="O170" s="18" t="s">
        <v>94</v>
      </c>
      <c r="P170" s="18">
        <v>2017</v>
      </c>
      <c r="Q170" s="18">
        <v>19</v>
      </c>
      <c r="R170" s="18">
        <v>11</v>
      </c>
      <c r="S170" s="18"/>
      <c r="T170" s="18">
        <v>72</v>
      </c>
      <c r="U170" s="23">
        <v>28920153</v>
      </c>
    </row>
    <row r="171" spans="2:21" ht="75">
      <c r="B171" s="36" t="s">
        <v>4674</v>
      </c>
      <c r="C171" s="36" t="s">
        <v>4675</v>
      </c>
      <c r="D171" s="17" t="s">
        <v>3847</v>
      </c>
      <c r="E171" s="18" t="s">
        <v>26</v>
      </c>
      <c r="F171" s="18">
        <f>VLOOKUP(N171,Revistas!$B$2:$H$63996,2,FALSE)</f>
        <v>11.855</v>
      </c>
      <c r="G171" s="18" t="str">
        <f>VLOOKUP(N171,Revistas!$B$2:$H$63996,3,FALSE)</f>
        <v>Q1</v>
      </c>
      <c r="H171" s="18" t="str">
        <f>VLOOKUP(N171,Revistas!$B$2:$H$63996,4,FALSE)</f>
        <v>ONCOLOGY</v>
      </c>
      <c r="I171" s="18" t="str">
        <f>VLOOKUP(N171,Revistas!$B$2:$H$63996,5,FALSE)</f>
        <v>10/217</v>
      </c>
      <c r="J171" s="18" t="str">
        <f>VLOOKUP(N171,Revistas!$B$2:$H$63996,6,FALSE)</f>
        <v>SI</v>
      </c>
      <c r="K171" s="18" t="s">
        <v>4676</v>
      </c>
      <c r="L171" s="18"/>
      <c r="M171" s="18">
        <v>0</v>
      </c>
      <c r="N171" s="18" t="s">
        <v>3849</v>
      </c>
      <c r="O171" s="18" t="s">
        <v>154</v>
      </c>
      <c r="P171" s="18">
        <v>2017</v>
      </c>
      <c r="Q171" s="18">
        <v>28</v>
      </c>
      <c r="R171" s="18"/>
      <c r="S171" s="18"/>
      <c r="T171" s="18"/>
    </row>
    <row r="172" spans="2:21" ht="30">
      <c r="B172" s="36" t="s">
        <v>730</v>
      </c>
      <c r="C172" s="36" t="s">
        <v>731</v>
      </c>
      <c r="D172" s="17" t="s">
        <v>674</v>
      </c>
      <c r="E172" s="18" t="s">
        <v>274</v>
      </c>
      <c r="F172" s="18">
        <f>VLOOKUP(N172,Revistas!$B$2:$H$63996,2,FALSE)</f>
        <v>4.4850000000000003</v>
      </c>
      <c r="G172" s="18" t="str">
        <f>VLOOKUP(N172,Revistas!$B$2:$H$63996,3,FALSE)</f>
        <v>Q2</v>
      </c>
      <c r="H172" s="18" t="str">
        <f>VLOOKUP(N172,Revistas!$B$2:$H$63996,4,FALSE)</f>
        <v>CARDIAC &amp; CARDIOVASCULAR SYSTEM</v>
      </c>
      <c r="I172" s="18" t="str">
        <f>VLOOKUP(N172,Revistas!$B$2:$H$63996,5,FALSE)</f>
        <v>33/126</v>
      </c>
      <c r="J172" s="18" t="str">
        <f>VLOOKUP(N172,Revistas!$B$2:$H$63996,6,FALSE)</f>
        <v>NO</v>
      </c>
      <c r="K172" s="18" t="s">
        <v>732</v>
      </c>
      <c r="L172" s="18" t="s">
        <v>733</v>
      </c>
      <c r="M172" s="18">
        <v>0</v>
      </c>
      <c r="N172" s="18" t="s">
        <v>677</v>
      </c>
      <c r="O172" s="18" t="s">
        <v>29</v>
      </c>
      <c r="P172" s="18">
        <v>2017</v>
      </c>
      <c r="Q172" s="18">
        <v>70</v>
      </c>
      <c r="R172" s="18">
        <v>7</v>
      </c>
      <c r="S172" s="18">
        <v>596</v>
      </c>
      <c r="T172" s="18">
        <v>598</v>
      </c>
    </row>
    <row r="173" spans="2:21" ht="30">
      <c r="B173" s="36" t="s">
        <v>2669</v>
      </c>
      <c r="C173" s="36" t="s">
        <v>2670</v>
      </c>
      <c r="D173" s="17" t="s">
        <v>195</v>
      </c>
      <c r="E173" s="18" t="s">
        <v>10</v>
      </c>
      <c r="F173" s="18">
        <f>VLOOKUP(N173,Revistas!$B$2:$H$63996,2,FALSE)</f>
        <v>1.1399999999999999</v>
      </c>
      <c r="G173" s="18" t="str">
        <f>VLOOKUP(N173,Revistas!$B$2:$H$63996,3,FALSE)</f>
        <v>Q3</v>
      </c>
      <c r="H173" s="18" t="str">
        <f>VLOOKUP(N173,Revistas!$B$2:$H$63996,4,FALSE)</f>
        <v>PEDIATRICS - SCIE</v>
      </c>
      <c r="I173" s="18" t="str">
        <f>VLOOKUP(N173,Revistas!$B$2:$H$63996,5,FALSE)</f>
        <v>88/121/</v>
      </c>
      <c r="J173" s="18" t="str">
        <f>VLOOKUP(N173,Revistas!$B$2:$H$63996,6,FALSE)</f>
        <v>NO</v>
      </c>
      <c r="K173" s="18" t="s">
        <v>2671</v>
      </c>
      <c r="L173" s="18" t="s">
        <v>2672</v>
      </c>
      <c r="M173" s="18">
        <v>0</v>
      </c>
      <c r="N173" s="18" t="s">
        <v>198</v>
      </c>
      <c r="O173" s="18" t="s">
        <v>344</v>
      </c>
      <c r="P173" s="18">
        <v>2017</v>
      </c>
      <c r="Q173" s="18">
        <v>86</v>
      </c>
      <c r="R173" s="18">
        <v>1</v>
      </c>
      <c r="S173" s="18">
        <v>20</v>
      </c>
      <c r="T173" s="18">
        <v>27</v>
      </c>
    </row>
    <row r="174" spans="2:21" ht="30">
      <c r="B174" s="36" t="s">
        <v>3706</v>
      </c>
      <c r="C174" s="36" t="s">
        <v>3707</v>
      </c>
      <c r="D174" s="17" t="s">
        <v>3708</v>
      </c>
      <c r="E174" s="18" t="s">
        <v>10</v>
      </c>
      <c r="F174" s="18">
        <f>VLOOKUP(N174,Revistas!$B$2:$H$63996,2,FALSE)</f>
        <v>0.92500000000000004</v>
      </c>
      <c r="G174" s="18" t="str">
        <f>VLOOKUP(N174,Revistas!$B$2:$H$63996,3,FALSE)</f>
        <v>Q4</v>
      </c>
      <c r="H174" s="18" t="str">
        <f>VLOOKUP(N174,Revistas!$B$2:$H$63996,4,FALSE)</f>
        <v>OBSTETRICS &amp; GYNECOLOGY - SCIE</v>
      </c>
      <c r="I174" s="18" t="str">
        <f>VLOOKUP(N174,Revistas!$B$2:$H$63996,5,FALSE)</f>
        <v>73/80</v>
      </c>
      <c r="J174" s="18" t="str">
        <f>VLOOKUP(N174,Revistas!$B$2:$H$63996,6,FALSE)</f>
        <v>NO</v>
      </c>
      <c r="K174" s="18" t="s">
        <v>3709</v>
      </c>
      <c r="L174" s="18" t="s">
        <v>3710</v>
      </c>
      <c r="M174" s="18">
        <v>1</v>
      </c>
      <c r="N174" s="18" t="s">
        <v>3711</v>
      </c>
      <c r="O174" s="18" t="s">
        <v>35</v>
      </c>
      <c r="P174" s="18">
        <v>2017</v>
      </c>
      <c r="Q174" s="18">
        <v>56</v>
      </c>
      <c r="R174" s="18">
        <v>2</v>
      </c>
      <c r="S174" s="18">
        <v>243</v>
      </c>
      <c r="T174" s="18">
        <v>246</v>
      </c>
      <c r="U174" s="23">
        <v>28420517</v>
      </c>
    </row>
    <row r="175" spans="2:21" ht="30">
      <c r="B175" s="36" t="s">
        <v>4530</v>
      </c>
      <c r="C175" s="36" t="s">
        <v>4531</v>
      </c>
      <c r="D175" s="17" t="s">
        <v>1171</v>
      </c>
      <c r="E175" s="18" t="s">
        <v>26</v>
      </c>
      <c r="F175" s="18">
        <f>VLOOKUP(N175,Revistas!$B$2:$H$63996,2,FALSE)</f>
        <v>7.702</v>
      </c>
      <c r="G175" s="18" t="str">
        <f>VLOOKUP(N175,Revistas!$B$2:$H$63996,3,FALSE)</f>
        <v>Q1</v>
      </c>
      <c r="H175" s="18" t="str">
        <f>VLOOKUP(N175,Revistas!$B$2:$H$63996,4,FALSE)</f>
        <v>HEMATOLOGY - SCIE</v>
      </c>
      <c r="I175" s="18" t="str">
        <f>VLOOKUP(N175,Revistas!$B$2:$H$63996,5,FALSE)</f>
        <v>4 de 70</v>
      </c>
      <c r="J175" s="18" t="str">
        <f>VLOOKUP(N175,Revistas!$B$2:$H$63996,6,FALSE)</f>
        <v>SI</v>
      </c>
      <c r="K175" s="18" t="s">
        <v>4532</v>
      </c>
      <c r="L175" s="18"/>
      <c r="M175" s="18">
        <v>0</v>
      </c>
      <c r="N175" s="18" t="s">
        <v>1174</v>
      </c>
      <c r="O175" s="28">
        <v>46174</v>
      </c>
      <c r="P175" s="18">
        <v>2017</v>
      </c>
      <c r="Q175" s="18">
        <v>102</v>
      </c>
      <c r="R175" s="18"/>
      <c r="S175" s="18">
        <v>61</v>
      </c>
      <c r="T175" s="18">
        <v>62</v>
      </c>
    </row>
    <row r="176" spans="2:21" ht="30">
      <c r="B176" s="36" t="s">
        <v>4488</v>
      </c>
      <c r="C176" s="36" t="s">
        <v>4489</v>
      </c>
      <c r="D176" s="17" t="s">
        <v>4490</v>
      </c>
      <c r="E176" s="18" t="s">
        <v>26</v>
      </c>
      <c r="F176" s="18">
        <f>VLOOKUP(N176,Revistas!$B$2:$H$63996,2,FALSE)</f>
        <v>4.1870000000000003</v>
      </c>
      <c r="G176" s="18" t="str">
        <f>VLOOKUP(N176,Revistas!$B$2:$H$63996,3,FALSE)</f>
        <v>Q1</v>
      </c>
      <c r="H176" s="18" t="str">
        <f>VLOOKUP(N176,Revistas!$B$2:$H$63996,4,FALSE)</f>
        <v>BIOTECHNOLOGY &amp; APPLIED MICROBIOLOGY - SCIE;</v>
      </c>
      <c r="I176" s="18" t="str">
        <f>VLOOKUP(N176,Revistas!$B$2:$H$63996,5,FALSE)</f>
        <v>26/160</v>
      </c>
      <c r="J176" s="18" t="str">
        <f>VLOOKUP(N176,Revistas!$B$2:$H$63996,6,FALSE)</f>
        <v>NO</v>
      </c>
      <c r="K176" s="18" t="s">
        <v>4491</v>
      </c>
      <c r="L176" s="18"/>
      <c r="M176" s="18">
        <v>0</v>
      </c>
      <c r="N176" s="18" t="s">
        <v>4492</v>
      </c>
      <c r="O176" s="18" t="s">
        <v>14</v>
      </c>
      <c r="P176" s="18">
        <v>2017</v>
      </c>
      <c r="Q176" s="18">
        <v>28</v>
      </c>
      <c r="R176" s="18">
        <v>12</v>
      </c>
      <c r="S176" s="18" t="s">
        <v>4493</v>
      </c>
      <c r="T176" s="18" t="s">
        <v>4493</v>
      </c>
    </row>
    <row r="177" spans="2:21" ht="30">
      <c r="B177" s="36" t="s">
        <v>3234</v>
      </c>
      <c r="C177" s="36" t="s">
        <v>3235</v>
      </c>
      <c r="D177" s="17" t="s">
        <v>3236</v>
      </c>
      <c r="E177" s="18" t="s">
        <v>10</v>
      </c>
      <c r="F177" s="18" t="str">
        <f>VLOOKUP(N177,Revistas!$B$2:$H$63996,2,FALSE)</f>
        <v>NO TIENE</v>
      </c>
      <c r="G177" s="18" t="str">
        <f>VLOOKUP(N177,Revistas!$B$2:$H$63996,3,FALSE)</f>
        <v>NO TIENE</v>
      </c>
      <c r="H177" s="18" t="str">
        <f>VLOOKUP(N177,Revistas!$B$2:$H$63996,4,FALSE)</f>
        <v>NO TIENE</v>
      </c>
      <c r="I177" s="18" t="str">
        <f>VLOOKUP(N177,Revistas!$B$2:$H$63996,5,FALSE)</f>
        <v>NO TIENE</v>
      </c>
      <c r="J177" s="18" t="str">
        <f>VLOOKUP(N177,Revistas!$B$2:$H$63996,6,FALSE)</f>
        <v>NO</v>
      </c>
      <c r="K177" s="18" t="s">
        <v>3237</v>
      </c>
      <c r="L177" s="18" t="s">
        <v>3238</v>
      </c>
      <c r="M177" s="18">
        <v>0</v>
      </c>
      <c r="N177" s="18" t="s">
        <v>3239</v>
      </c>
      <c r="O177" s="18" t="s">
        <v>344</v>
      </c>
      <c r="P177" s="18">
        <v>2017</v>
      </c>
      <c r="Q177" s="18">
        <v>5</v>
      </c>
      <c r="R177" s="18">
        <v>1</v>
      </c>
      <c r="S177" s="18">
        <v>99</v>
      </c>
      <c r="T177" s="18">
        <v>111</v>
      </c>
    </row>
    <row r="178" spans="2:21" ht="60">
      <c r="B178" s="36" t="s">
        <v>2240</v>
      </c>
      <c r="C178" s="36" t="s">
        <v>2241</v>
      </c>
      <c r="D178" s="17" t="s">
        <v>2242</v>
      </c>
      <c r="E178" s="18" t="s">
        <v>10</v>
      </c>
      <c r="F178" s="18">
        <f>VLOOKUP(N178,Revistas!$B$2:$H$63996,2,FALSE)</f>
        <v>5.34</v>
      </c>
      <c r="G178" s="18" t="str">
        <f>VLOOKUP(N178,Revistas!$B$2:$H$63996,3,FALSE)</f>
        <v>Q2</v>
      </c>
      <c r="H178" s="18" t="str">
        <f>VLOOKUP(N178,Revistas!$B$2:$H$63996,4,FALSE)</f>
        <v>BIOCHEMISTRY &amp; MOLECULAR BIOLOGY</v>
      </c>
      <c r="I178" s="18" t="str">
        <f>VLOOKUP(N178,Revistas!$B$2:$H$63996,5,FALSE)</f>
        <v>46/286</v>
      </c>
      <c r="J178" s="18" t="str">
        <f>VLOOKUP(N178,Revistas!$B$2:$H$63996,6,FALSE)</f>
        <v>NO</v>
      </c>
      <c r="K178" s="18" t="s">
        <v>2243</v>
      </c>
      <c r="L178" s="18" t="s">
        <v>2244</v>
      </c>
      <c r="M178" s="18">
        <v>1</v>
      </c>
      <c r="N178" s="18" t="s">
        <v>2245</v>
      </c>
      <c r="O178" s="28">
        <v>42125</v>
      </c>
      <c r="P178" s="18">
        <v>2017</v>
      </c>
      <c r="Q178" s="18">
        <v>26</v>
      </c>
      <c r="R178" s="18">
        <v>10</v>
      </c>
      <c r="S178" s="18">
        <v>1900</v>
      </c>
      <c r="T178" s="18">
        <v>1914</v>
      </c>
      <c r="U178" s="23">
        <v>28369633</v>
      </c>
    </row>
    <row r="179" spans="2:21" ht="30">
      <c r="B179" s="36" t="s">
        <v>4034</v>
      </c>
      <c r="C179" s="36" t="s">
        <v>4033</v>
      </c>
      <c r="D179" s="17" t="s">
        <v>4035</v>
      </c>
      <c r="E179" s="18" t="s">
        <v>10</v>
      </c>
      <c r="F179" s="18">
        <f>VLOOKUP(N179,Revistas!$B$2:$H$63996,2,FALSE)</f>
        <v>0.32300000000000001</v>
      </c>
      <c r="G179" s="18" t="str">
        <f>VLOOKUP(N179,Revistas!$B$2:$H$63996,3,FALSE)</f>
        <v>Q4</v>
      </c>
      <c r="H179" s="18" t="str">
        <f>VLOOKUP(N179,Revistas!$B$2:$H$63996,4,FALSE)</f>
        <v>UROLOGY &amp; NEPHROLOGY - SCIE</v>
      </c>
      <c r="I179" s="18" t="str">
        <f>VLOOKUP(N179,Revistas!$B$2:$H$63996,5,FALSE)</f>
        <v>73/76</v>
      </c>
      <c r="J179" s="18" t="str">
        <f>VLOOKUP(N179,Revistas!$B$2:$H$63996,6,FALSE)</f>
        <v>NO</v>
      </c>
      <c r="K179" s="18" t="s">
        <v>4037</v>
      </c>
      <c r="L179" s="18"/>
      <c r="M179" s="18" t="s">
        <v>586</v>
      </c>
      <c r="N179" s="18" t="s">
        <v>3902</v>
      </c>
      <c r="O179" s="18" t="s">
        <v>2677</v>
      </c>
      <c r="P179" s="18">
        <v>2017</v>
      </c>
      <c r="Q179" s="18">
        <v>70</v>
      </c>
      <c r="R179" s="18">
        <v>10</v>
      </c>
      <c r="S179" s="18" t="s">
        <v>4036</v>
      </c>
      <c r="T179" s="18"/>
      <c r="U179" s="23">
        <v>29205163</v>
      </c>
    </row>
    <row r="180" spans="2:21" ht="30">
      <c r="B180" s="36" t="s">
        <v>3997</v>
      </c>
      <c r="C180" s="36" t="s">
        <v>3998</v>
      </c>
      <c r="D180" s="17" t="s">
        <v>3999</v>
      </c>
      <c r="E180" s="18" t="s">
        <v>10</v>
      </c>
      <c r="F180" s="18" t="str">
        <f>VLOOKUP(N180,Revistas!$B$2:$H$63996,2,FALSE)</f>
        <v>NO TIENE</v>
      </c>
      <c r="G180" s="18" t="str">
        <f>VLOOKUP(N180,Revistas!$B$2:$H$63996,3,FALSE)</f>
        <v>NO TIENE</v>
      </c>
      <c r="H180" s="18" t="str">
        <f>VLOOKUP(N180,Revistas!$B$2:$H$63996,4,FALSE)</f>
        <v>NO TIENE</v>
      </c>
      <c r="I180" s="18" t="str">
        <f>VLOOKUP(N180,Revistas!$B$2:$H$63996,5,FALSE)</f>
        <v>NO TIENE</v>
      </c>
      <c r="J180" s="18" t="str">
        <f>VLOOKUP(N180,Revistas!$B$2:$H$63996,6,FALSE)</f>
        <v>NO</v>
      </c>
      <c r="K180" s="18" t="s">
        <v>4000</v>
      </c>
      <c r="L180" s="18" t="s">
        <v>4001</v>
      </c>
      <c r="M180" s="18">
        <v>0</v>
      </c>
      <c r="N180" s="18" t="s">
        <v>4002</v>
      </c>
      <c r="O180" s="18"/>
      <c r="P180" s="18">
        <v>2017</v>
      </c>
      <c r="Q180" s="18">
        <v>70</v>
      </c>
      <c r="R180" s="18">
        <v>4</v>
      </c>
      <c r="S180" s="18">
        <v>362</v>
      </c>
      <c r="T180" s="18">
        <v>367</v>
      </c>
    </row>
    <row r="181" spans="2:21" ht="30">
      <c r="B181" s="36" t="s">
        <v>5007</v>
      </c>
      <c r="C181" s="36" t="s">
        <v>5008</v>
      </c>
      <c r="D181" s="17" t="s">
        <v>5009</v>
      </c>
      <c r="E181" s="18" t="s">
        <v>10</v>
      </c>
      <c r="F181" s="18">
        <f>VLOOKUP(N181,Revistas!$B$2:$H$63996,2,FALSE)</f>
        <v>1.917</v>
      </c>
      <c r="G181" s="18" t="str">
        <f>VLOOKUP(N181,Revistas!$B$2:$H$63996,3,FALSE)</f>
        <v>Q3</v>
      </c>
      <c r="H181" s="18" t="str">
        <f>VLOOKUP(N181,Revistas!$B$2:$H$63996,4,FALSE)</f>
        <v>CHEMISTRY, ANALYTICAL - SCIE</v>
      </c>
      <c r="I181" s="18" t="str">
        <f>VLOOKUP(N181,Revistas!$B$2:$H$63996,5,FALSE)</f>
        <v>42/76</v>
      </c>
      <c r="J181" s="18" t="str">
        <f>VLOOKUP(N181,Revistas!$B$2:$H$63996,6,FALSE)</f>
        <v>NO</v>
      </c>
      <c r="K181" s="18" t="s">
        <v>5010</v>
      </c>
      <c r="L181" s="18" t="s">
        <v>5011</v>
      </c>
      <c r="M181" s="18">
        <v>0</v>
      </c>
      <c r="N181" s="18" t="s">
        <v>5012</v>
      </c>
      <c r="O181" s="18" t="s">
        <v>154</v>
      </c>
      <c r="P181" s="18">
        <v>2017</v>
      </c>
      <c r="Q181" s="18">
        <v>36</v>
      </c>
      <c r="R181" s="18">
        <v>3</v>
      </c>
      <c r="S181" s="18"/>
      <c r="T181" s="18" t="s">
        <v>5013</v>
      </c>
    </row>
    <row r="182" spans="2:21" ht="60">
      <c r="B182" s="36" t="s">
        <v>2415</v>
      </c>
      <c r="C182" s="36" t="s">
        <v>2416</v>
      </c>
      <c r="D182" s="17" t="s">
        <v>1561</v>
      </c>
      <c r="E182" s="18" t="s">
        <v>10</v>
      </c>
      <c r="F182" s="18">
        <f>VLOOKUP(N182,Revistas!$B$2:$H$63996,2,FALSE)</f>
        <v>5.2919999999999998</v>
      </c>
      <c r="G182" s="18" t="str">
        <f>VLOOKUP(N182,Revistas!$B$2:$H$63996,3,FALSE)</f>
        <v>Q1</v>
      </c>
      <c r="H182" s="18" t="str">
        <f>VLOOKUP(N182,Revistas!$B$2:$H$63996,4,FALSE)</f>
        <v>INFECTIOUS DISEASES - SCIE;</v>
      </c>
      <c r="I182" s="18" t="str">
        <f>VLOOKUP(N182,Revistas!$B$2:$H$63996,5,FALSE)</f>
        <v>8 DE 84</v>
      </c>
      <c r="J182" s="18" t="str">
        <f>VLOOKUP(N182,Revistas!$B$2:$H$63996,6,FALSE)</f>
        <v>SI</v>
      </c>
      <c r="K182" s="18" t="s">
        <v>2417</v>
      </c>
      <c r="L182" s="18" t="s">
        <v>2418</v>
      </c>
      <c r="M182" s="18">
        <v>0</v>
      </c>
      <c r="N182" s="18" t="s">
        <v>1564</v>
      </c>
      <c r="O182" s="18" t="s">
        <v>94</v>
      </c>
      <c r="P182" s="18">
        <v>2017</v>
      </c>
      <c r="Q182" s="18">
        <v>23</v>
      </c>
      <c r="R182" s="18">
        <v>11</v>
      </c>
      <c r="S182" s="18">
        <v>874</v>
      </c>
      <c r="T182" s="18">
        <v>881</v>
      </c>
      <c r="U182" s="23">
        <v>28344164</v>
      </c>
    </row>
    <row r="183" spans="2:21" ht="30">
      <c r="B183" s="36" t="s">
        <v>521</v>
      </c>
      <c r="C183" s="36" t="s">
        <v>522</v>
      </c>
      <c r="D183" s="17" t="s">
        <v>523</v>
      </c>
      <c r="E183" s="18" t="s">
        <v>10</v>
      </c>
      <c r="F183" s="18">
        <f>VLOOKUP(N183,Revistas!$B$2:$H$63996,2,FALSE)</f>
        <v>3.0049999999999999</v>
      </c>
      <c r="G183" s="18" t="str">
        <f>VLOOKUP(N183,Revistas!$B$2:$H$63996,3,FALSE)</f>
        <v>Q2</v>
      </c>
      <c r="H183" s="18" t="str">
        <f>VLOOKUP(N183,Revistas!$B$2:$H$63996,4,FALSE)</f>
        <v>NEUROSCIENCES - SCIE</v>
      </c>
      <c r="I183" s="18" t="str">
        <f>VLOOKUP(N183,Revistas!$B$2:$H$63996,5,FALSE)</f>
        <v>121/259</v>
      </c>
      <c r="J183" s="18" t="str">
        <f>VLOOKUP(N183,Revistas!$B$2:$H$63996,6,FALSE)</f>
        <v>NO</v>
      </c>
      <c r="K183" s="18" t="s">
        <v>524</v>
      </c>
      <c r="L183" s="18" t="s">
        <v>525</v>
      </c>
      <c r="M183" s="18">
        <v>0</v>
      </c>
      <c r="N183" s="18" t="s">
        <v>526</v>
      </c>
      <c r="O183" s="28">
        <v>46631</v>
      </c>
      <c r="P183" s="18">
        <v>2017</v>
      </c>
      <c r="Q183" s="18">
        <v>11</v>
      </c>
      <c r="R183" s="18"/>
      <c r="S183" s="18"/>
      <c r="T183" s="18">
        <v>69</v>
      </c>
    </row>
    <row r="184" spans="2:21" ht="45">
      <c r="B184" s="36" t="s">
        <v>2860</v>
      </c>
      <c r="C184" s="36" t="s">
        <v>2861</v>
      </c>
      <c r="D184" s="17" t="s">
        <v>1983</v>
      </c>
      <c r="E184" s="18" t="s">
        <v>10</v>
      </c>
      <c r="F184" s="18">
        <f>VLOOKUP(N184,Revistas!$B$2:$H$63996,2,FALSE)</f>
        <v>10.569000000000001</v>
      </c>
      <c r="G184" s="18" t="str">
        <f>VLOOKUP(N184,Revistas!$B$2:$H$63996,3,FALSE)</f>
        <v>Q1</v>
      </c>
      <c r="H184" s="18" t="str">
        <f>VLOOKUP(N184,Revistas!$B$2:$H$63996,4,FALSE)</f>
        <v>RESPIRATORY SYSTEM - SCIE</v>
      </c>
      <c r="I184" s="18" t="str">
        <f>VLOOKUP(N184,Revistas!$B$2:$H$63996,5,FALSE)</f>
        <v>3 DE 59</v>
      </c>
      <c r="J184" s="18" t="str">
        <f>VLOOKUP(N184,Revistas!$B$2:$H$63996,6,FALSE)</f>
        <v>SI</v>
      </c>
      <c r="K184" s="18" t="s">
        <v>2862</v>
      </c>
      <c r="L184" s="18" t="s">
        <v>2863</v>
      </c>
      <c r="M184" s="18">
        <v>0</v>
      </c>
      <c r="N184" s="18" t="s">
        <v>1986</v>
      </c>
      <c r="O184" s="28">
        <v>37196</v>
      </c>
      <c r="P184" s="18">
        <v>2017</v>
      </c>
      <c r="Q184" s="18">
        <v>50</v>
      </c>
      <c r="R184" s="18">
        <v>5</v>
      </c>
      <c r="S184" s="18"/>
      <c r="T184" s="18">
        <v>1701261</v>
      </c>
      <c r="U184" s="23">
        <v>29146604</v>
      </c>
    </row>
    <row r="185" spans="2:21" ht="30">
      <c r="B185" s="36" t="s">
        <v>1682</v>
      </c>
      <c r="C185" s="36" t="s">
        <v>1683</v>
      </c>
      <c r="D185" s="17" t="s">
        <v>1673</v>
      </c>
      <c r="E185" s="18" t="s">
        <v>26</v>
      </c>
      <c r="F185" s="18">
        <f>VLOOKUP(N185,Revistas!$B$2:$H$63996,2,FALSE)</f>
        <v>6.9180000000000001</v>
      </c>
      <c r="G185" s="18" t="str">
        <f>VLOOKUP(N185,Revistas!$B$2:$H$63996,3,FALSE)</f>
        <v>Q1</v>
      </c>
      <c r="H185" s="18" t="str">
        <f>VLOOKUP(N185,Revistas!$B$2:$H$63996,4,FALSE)</f>
        <v>RHEUMATOLOGY - SCIE</v>
      </c>
      <c r="I185" s="18" t="str">
        <f>VLOOKUP(N185,Revistas!$B$2:$H$63996,5,FALSE)</f>
        <v>30 de 3</v>
      </c>
      <c r="J185" s="18" t="str">
        <f>VLOOKUP(N185,Revistas!$B$2:$H$63996,6,FALSE)</f>
        <v>SI</v>
      </c>
      <c r="K185" s="18" t="s">
        <v>1684</v>
      </c>
      <c r="L185" s="18"/>
      <c r="M185" s="18">
        <v>0</v>
      </c>
      <c r="N185" s="18" t="s">
        <v>1675</v>
      </c>
      <c r="O185" s="18" t="s">
        <v>129</v>
      </c>
      <c r="P185" s="18">
        <v>2017</v>
      </c>
      <c r="Q185" s="18">
        <v>69</v>
      </c>
      <c r="R185" s="18"/>
      <c r="S185" s="18"/>
      <c r="T185" s="18"/>
    </row>
    <row r="186" spans="2:21" ht="45">
      <c r="B186" s="36" t="s">
        <v>3966</v>
      </c>
      <c r="C186" s="36" t="s">
        <v>3967</v>
      </c>
      <c r="D186" s="17" t="s">
        <v>3968</v>
      </c>
      <c r="E186" s="18" t="s">
        <v>26</v>
      </c>
      <c r="F186" s="18">
        <f>VLOOKUP(N186,Revistas!$B$2:$H$63996,2,FALSE)</f>
        <v>1.9370000000000001</v>
      </c>
      <c r="G186" s="18" t="str">
        <f>VLOOKUP(N186,Revistas!$B$2:$H$63996,3,FALSE)</f>
        <v>Q3</v>
      </c>
      <c r="H186" s="18" t="str">
        <f>VLOOKUP(N186,Revistas!$B$2:$H$63996,4,FALSE)</f>
        <v>ONCOLOGY</v>
      </c>
      <c r="I186" s="18" t="str">
        <f>VLOOKUP(N186,Revistas!$B$2:$H$63996,5,FALSE)</f>
        <v>160/217</v>
      </c>
      <c r="J186" s="18" t="str">
        <f>VLOOKUP(N186,Revistas!$B$2:$H$63996,6,FALSE)</f>
        <v>NO</v>
      </c>
      <c r="K186" s="18" t="s">
        <v>3969</v>
      </c>
      <c r="L186" s="18"/>
      <c r="M186" s="18">
        <v>0</v>
      </c>
      <c r="N186" s="18" t="s">
        <v>3970</v>
      </c>
      <c r="O186" s="18" t="s">
        <v>35</v>
      </c>
      <c r="P186" s="18">
        <v>2017</v>
      </c>
      <c r="Q186" s="18">
        <v>37</v>
      </c>
      <c r="R186" s="18">
        <v>4</v>
      </c>
      <c r="S186" s="18">
        <v>2090</v>
      </c>
      <c r="T186" s="18">
        <v>2090</v>
      </c>
    </row>
    <row r="187" spans="2:21" ht="60">
      <c r="B187" s="36" t="s">
        <v>4039</v>
      </c>
      <c r="C187" s="36" t="s">
        <v>4038</v>
      </c>
      <c r="D187" s="17" t="s">
        <v>4040</v>
      </c>
      <c r="E187" s="18" t="s">
        <v>10</v>
      </c>
      <c r="F187" s="18">
        <f>VLOOKUP(N187,Revistas!$B$2:$H$63996,2,FALSE)</f>
        <v>0.98399999999999999</v>
      </c>
      <c r="G187" s="18" t="str">
        <f>VLOOKUP(N187,Revistas!$B$2:$H$63996,3,FALSE)</f>
        <v>Q4</v>
      </c>
      <c r="H187" s="18" t="str">
        <f>VLOOKUP(N187,Revistas!$B$2:$H$63996,4,FALSE)</f>
        <v>UROLOGY &amp; NEPHROLOGY - SCIE</v>
      </c>
      <c r="I187" s="18" t="str">
        <f>VLOOKUP(N187,Revistas!$B$2:$H$63996,5,FALSE)</f>
        <v>64/77</v>
      </c>
      <c r="J187" s="18" t="str">
        <f>VLOOKUP(N187,Revistas!$B$2:$H$63996,6,FALSE)</f>
        <v>NO</v>
      </c>
      <c r="K187" s="18" t="s">
        <v>4042</v>
      </c>
      <c r="L187" s="18"/>
      <c r="M187" s="18" t="s">
        <v>586</v>
      </c>
      <c r="N187" s="18" t="s">
        <v>4043</v>
      </c>
      <c r="O187" s="18" t="s">
        <v>2677</v>
      </c>
      <c r="P187" s="18">
        <v>2017</v>
      </c>
      <c r="Q187" s="18">
        <v>69</v>
      </c>
      <c r="R187" s="18">
        <v>6</v>
      </c>
      <c r="S187" s="18" t="s">
        <v>4041</v>
      </c>
      <c r="T187" s="18"/>
      <c r="U187" s="23">
        <v>29094851</v>
      </c>
    </row>
    <row r="188" spans="2:21" ht="45">
      <c r="B188" s="36" t="s">
        <v>1652</v>
      </c>
      <c r="C188" s="36" t="s">
        <v>1653</v>
      </c>
      <c r="D188" s="17" t="s">
        <v>1654</v>
      </c>
      <c r="E188" s="18" t="s">
        <v>10</v>
      </c>
      <c r="F188" s="18">
        <f>VLOOKUP(N188,Revistas!$B$2:$H$63996,2,FALSE)</f>
        <v>1.8240000000000001</v>
      </c>
      <c r="G188" s="18" t="str">
        <f>VLOOKUP(N188,Revistas!$B$2:$H$63996,3,FALSE)</f>
        <v>Q3</v>
      </c>
      <c r="H188" s="18" t="str">
        <f>VLOOKUP(N188,Revistas!$B$2:$H$63996,4,FALSE)</f>
        <v>RHEUMATOLOGY - SCIE</v>
      </c>
      <c r="I188" s="18" t="str">
        <f>VLOOKUP(N188,Revistas!$B$2:$H$63996,5,FALSE)</f>
        <v>21 DE 30</v>
      </c>
      <c r="J188" s="18" t="str">
        <f>VLOOKUP(N188,Revistas!$B$2:$H$63996,6,FALSE)</f>
        <v>NO</v>
      </c>
      <c r="K188" s="18" t="s">
        <v>1655</v>
      </c>
      <c r="L188" s="18" t="s">
        <v>1656</v>
      </c>
      <c r="M188" s="18">
        <v>0</v>
      </c>
      <c r="N188" s="18" t="s">
        <v>1657</v>
      </c>
      <c r="O188" s="18" t="s">
        <v>14</v>
      </c>
      <c r="P188" s="18">
        <v>2017</v>
      </c>
      <c r="Q188" s="18">
        <v>37</v>
      </c>
      <c r="R188" s="18">
        <v>12</v>
      </c>
      <c r="S188" s="18">
        <v>2043</v>
      </c>
      <c r="T188" s="18">
        <v>2047</v>
      </c>
      <c r="U188" s="23">
        <v>28905097</v>
      </c>
    </row>
    <row r="189" spans="2:21" ht="45">
      <c r="B189" s="36" t="s">
        <v>3118</v>
      </c>
      <c r="C189" s="36" t="s">
        <v>3119</v>
      </c>
      <c r="D189" s="17" t="s">
        <v>3120</v>
      </c>
      <c r="E189" s="18" t="s">
        <v>210</v>
      </c>
      <c r="F189" s="18">
        <f>VLOOKUP(N189,Revistas!$B$2:$H$63996,2,FALSE)</f>
        <v>1.9390000000000001</v>
      </c>
      <c r="G189" s="18" t="str">
        <f>VLOOKUP(N189,Revistas!$B$2:$H$63996,3,FALSE)</f>
        <v>Q3</v>
      </c>
      <c r="H189" s="18" t="str">
        <f>VLOOKUP(N189,Revistas!$B$2:$H$63996,4,FALSE)</f>
        <v>UROLOGY &amp; NEPHROLOGY - SCIE</v>
      </c>
      <c r="I189" s="18" t="str">
        <f>VLOOKUP(N189,Revistas!$B$2:$H$63996,5,FALSE)</f>
        <v>39/77</v>
      </c>
      <c r="J189" s="18" t="str">
        <f>VLOOKUP(N189,Revistas!$B$2:$H$63996,6,FALSE)</f>
        <v>NO</v>
      </c>
      <c r="K189" s="18" t="s">
        <v>3121</v>
      </c>
      <c r="L189" s="18" t="s">
        <v>3122</v>
      </c>
      <c r="M189" s="18">
        <v>2</v>
      </c>
      <c r="N189" s="18" t="s">
        <v>3123</v>
      </c>
      <c r="O189" s="18"/>
      <c r="P189" s="18">
        <v>2017</v>
      </c>
      <c r="Q189" s="18">
        <v>136</v>
      </c>
      <c r="R189" s="18">
        <v>4</v>
      </c>
      <c r="S189" s="18">
        <v>263</v>
      </c>
      <c r="T189" s="18">
        <v>267</v>
      </c>
      <c r="U189" s="23">
        <v>27771693</v>
      </c>
    </row>
    <row r="190" spans="2:21" ht="45">
      <c r="B190" s="36" t="s">
        <v>3069</v>
      </c>
      <c r="C190" s="36" t="s">
        <v>3070</v>
      </c>
      <c r="D190" s="17" t="s">
        <v>3071</v>
      </c>
      <c r="E190" s="18" t="s">
        <v>210</v>
      </c>
      <c r="F190" s="18">
        <f>VLOOKUP(N190,Revistas!$B$2:$H$63996,2,FALSE)</f>
        <v>3.03</v>
      </c>
      <c r="G190" s="18" t="str">
        <f>VLOOKUP(N190,Revistas!$B$2:$H$63996,3,FALSE)</f>
        <v>Q2</v>
      </c>
      <c r="H190" s="18" t="str">
        <f>VLOOKUP(N190,Revistas!$B$2:$H$63996,4,FALSE)</f>
        <v>TOXICOLOGY - SCIE</v>
      </c>
      <c r="I190" s="18" t="str">
        <f>VLOOKUP(N190,Revistas!$B$2:$H$63996,5,FALSE)</f>
        <v>30/92</v>
      </c>
      <c r="J190" s="18" t="str">
        <f>VLOOKUP(N190,Revistas!$B$2:$H$63996,6,FALSE)</f>
        <v>NO</v>
      </c>
      <c r="K190" s="18" t="s">
        <v>3072</v>
      </c>
      <c r="L190" s="18" t="s">
        <v>3073</v>
      </c>
      <c r="M190" s="18">
        <v>0</v>
      </c>
      <c r="N190" s="18" t="s">
        <v>3074</v>
      </c>
      <c r="O190" s="18" t="s">
        <v>35</v>
      </c>
      <c r="P190" s="18">
        <v>2017</v>
      </c>
      <c r="Q190" s="18">
        <v>9</v>
      </c>
      <c r="R190" s="18">
        <v>4</v>
      </c>
      <c r="S190" s="18"/>
      <c r="T190" s="18">
        <v>114</v>
      </c>
      <c r="U190" s="23">
        <v>28333114</v>
      </c>
    </row>
    <row r="191" spans="2:21" ht="45">
      <c r="B191" s="36" t="s">
        <v>1007</v>
      </c>
      <c r="C191" s="36" t="s">
        <v>1008</v>
      </c>
      <c r="D191" s="17" t="s">
        <v>1009</v>
      </c>
      <c r="E191" s="18" t="s">
        <v>210</v>
      </c>
      <c r="F191" s="18">
        <f>VLOOKUP(N191,Revistas!$B$2:$H$63996,2,FALSE)</f>
        <v>2.3690000000000002</v>
      </c>
      <c r="G191" s="18" t="str">
        <f>VLOOKUP(N191,Revistas!$B$2:$H$63996,3,FALSE)</f>
        <v>Q1</v>
      </c>
      <c r="H191" s="18" t="str">
        <f>VLOOKUP(N191,Revistas!$B$2:$H$63996,4,FALSE)</f>
        <v>MEDICINA, GENERAL &amp; INTERNAL</v>
      </c>
      <c r="I191" s="18" t="str">
        <f>VLOOKUP(N191,Revistas!$B$2:$H$63996,5,FALSE)</f>
        <v>38/154</v>
      </c>
      <c r="J191" s="18" t="str">
        <f>VLOOKUP(N191,Revistas!$B$2:$H$63996,6,FALSE)</f>
        <v>NO</v>
      </c>
      <c r="K191" s="18" t="s">
        <v>1010</v>
      </c>
      <c r="L191" s="18" t="s">
        <v>1011</v>
      </c>
      <c r="M191" s="18">
        <v>0</v>
      </c>
      <c r="N191" s="18" t="s">
        <v>1012</v>
      </c>
      <c r="O191" s="18" t="s">
        <v>29</v>
      </c>
      <c r="P191" s="18">
        <v>2017</v>
      </c>
      <c r="Q191" s="18">
        <v>7</v>
      </c>
      <c r="R191" s="18">
        <v>7</v>
      </c>
      <c r="S191" s="18"/>
      <c r="T191" s="18" t="s">
        <v>1013</v>
      </c>
      <c r="U191" s="23">
        <v>28760792</v>
      </c>
    </row>
    <row r="192" spans="2:21" ht="195">
      <c r="B192" s="36" t="s">
        <v>1685</v>
      </c>
      <c r="C192" s="36" t="s">
        <v>1686</v>
      </c>
      <c r="D192" s="17" t="s">
        <v>1673</v>
      </c>
      <c r="E192" s="18" t="s">
        <v>26</v>
      </c>
      <c r="F192" s="18">
        <f>VLOOKUP(N192,Revistas!$B$2:$H$63996,2,FALSE)</f>
        <v>6.9180000000000001</v>
      </c>
      <c r="G192" s="18" t="str">
        <f>VLOOKUP(N192,Revistas!$B$2:$H$63996,3,FALSE)</f>
        <v>Q1</v>
      </c>
      <c r="H192" s="18" t="str">
        <f>VLOOKUP(N192,Revistas!$B$2:$H$63996,4,FALSE)</f>
        <v>RHEUMATOLOGY - SCIE</v>
      </c>
      <c r="I192" s="18" t="str">
        <f>VLOOKUP(N192,Revistas!$B$2:$H$63996,5,FALSE)</f>
        <v>30 de 3</v>
      </c>
      <c r="J192" s="18" t="str">
        <f>VLOOKUP(N192,Revistas!$B$2:$H$63996,6,FALSE)</f>
        <v>SI</v>
      </c>
      <c r="K192" s="18" t="s">
        <v>1687</v>
      </c>
      <c r="L192" s="18"/>
      <c r="M192" s="18">
        <v>0</v>
      </c>
      <c r="N192" s="18" t="s">
        <v>1675</v>
      </c>
      <c r="O192" s="18" t="s">
        <v>129</v>
      </c>
      <c r="P192" s="18">
        <v>2017</v>
      </c>
      <c r="Q192" s="18">
        <v>69</v>
      </c>
      <c r="R192" s="18"/>
      <c r="S192" s="18"/>
      <c r="T192" s="18"/>
    </row>
    <row r="193" spans="2:21" ht="60">
      <c r="B193" s="36" t="s">
        <v>854</v>
      </c>
      <c r="C193" s="36" t="s">
        <v>855</v>
      </c>
      <c r="D193" s="17" t="s">
        <v>856</v>
      </c>
      <c r="E193" s="18" t="s">
        <v>10</v>
      </c>
      <c r="F193" s="18">
        <f>VLOOKUP(N193,Revistas!$B$2:$H$63996,2,FALSE)</f>
        <v>2.5920000000000001</v>
      </c>
      <c r="G193" s="18" t="str">
        <f>VLOOKUP(N193,Revistas!$B$2:$H$63996,3,FALSE)</f>
        <v>Q2</v>
      </c>
      <c r="H193" s="18" t="str">
        <f>VLOOKUP(N193,Revistas!$B$2:$H$63996,4,FALSE)</f>
        <v>PSYCHIATRY - SCIE;</v>
      </c>
      <c r="I193" s="18" t="str">
        <f>VLOOKUP(N193,Revistas!$B$2:$H$63996,5,FALSE)</f>
        <v>64/142</v>
      </c>
      <c r="J193" s="18" t="str">
        <f>VLOOKUP(N193,Revistas!$B$2:$H$63996,6,FALSE)</f>
        <v>NO</v>
      </c>
      <c r="K193" s="18" t="s">
        <v>857</v>
      </c>
      <c r="L193" s="18" t="s">
        <v>858</v>
      </c>
      <c r="M193" s="18">
        <v>2</v>
      </c>
      <c r="N193" s="18" t="s">
        <v>859</v>
      </c>
      <c r="O193" s="18" t="s">
        <v>62</v>
      </c>
      <c r="P193" s="18">
        <v>2017</v>
      </c>
      <c r="Q193" s="18">
        <v>23</v>
      </c>
      <c r="R193" s="18">
        <v>1</v>
      </c>
      <c r="S193" s="18">
        <v>7</v>
      </c>
      <c r="T193" s="18">
        <v>18</v>
      </c>
    </row>
    <row r="194" spans="2:21" ht="45">
      <c r="B194" s="36" t="s">
        <v>4469</v>
      </c>
      <c r="C194" s="36" t="s">
        <v>4470</v>
      </c>
      <c r="D194" s="17" t="s">
        <v>4471</v>
      </c>
      <c r="E194" s="18" t="s">
        <v>10</v>
      </c>
      <c r="F194" s="18">
        <f>VLOOKUP(N194,Revistas!$B$2:$H$63996,2,FALSE)</f>
        <v>9.1120000000000001</v>
      </c>
      <c r="G194" s="18" t="str">
        <f>VLOOKUP(N194,Revistas!$B$2:$H$63996,3,FALSE)</f>
        <v>Q1</v>
      </c>
      <c r="H194" s="18" t="str">
        <f>VLOOKUP(N194,Revistas!$B$2:$H$63996,4,FALSE)</f>
        <v>ONCOLOGY</v>
      </c>
      <c r="I194" s="18" t="str">
        <f>VLOOKUP(N194,Revistas!$B$2:$H$63996,5,FALSE)</f>
        <v>15/217</v>
      </c>
      <c r="J194" s="18" t="str">
        <f>VLOOKUP(N194,Revistas!$B$2:$H$63996,6,FALSE)</f>
        <v>SI</v>
      </c>
      <c r="K194" s="18" t="s">
        <v>4472</v>
      </c>
      <c r="L194" s="18" t="s">
        <v>4473</v>
      </c>
      <c r="M194" s="18">
        <v>0</v>
      </c>
      <c r="N194" s="18" t="s">
        <v>4474</v>
      </c>
      <c r="O194" s="28">
        <v>36923</v>
      </c>
      <c r="P194" s="18">
        <v>2017</v>
      </c>
      <c r="Q194" s="18">
        <v>77</v>
      </c>
      <c r="R194" s="18">
        <v>3</v>
      </c>
      <c r="S194" s="18">
        <v>766</v>
      </c>
      <c r="T194" s="18">
        <v>779</v>
      </c>
      <c r="U194" s="23">
        <v>27899379</v>
      </c>
    </row>
    <row r="195" spans="2:21">
      <c r="B195" s="36" t="s">
        <v>4748</v>
      </c>
      <c r="C195" s="36" t="s">
        <v>4749</v>
      </c>
      <c r="D195" s="17" t="s">
        <v>4750</v>
      </c>
      <c r="E195" s="18" t="s">
        <v>26</v>
      </c>
      <c r="F195" s="18">
        <f>VLOOKUP(N195,Revistas!$B$2:$H$63996,2,FALSE)</f>
        <v>3.9020000000000001</v>
      </c>
      <c r="G195" s="18" t="str">
        <f>VLOOKUP(N195,Revistas!$B$2:$H$63996,3,FALSE)</f>
        <v>Q2</v>
      </c>
      <c r="H195" s="18" t="str">
        <f>VLOOKUP(N195,Revistas!$B$2:$H$63996,4,FALSE)</f>
        <v>BIOCHEMISTRY &amp; MOLECULAR BIOLOGY - SCIE</v>
      </c>
      <c r="I195" s="18" t="str">
        <f>VLOOKUP(N195,Revistas!$B$2:$H$63996,5,FALSE)</f>
        <v>82/286</v>
      </c>
      <c r="J195" s="18" t="str">
        <f>VLOOKUP(N195,Revistas!$B$2:$H$63996,6,FALSE)</f>
        <v>NO</v>
      </c>
      <c r="K195" s="18" t="s">
        <v>4751</v>
      </c>
      <c r="L195" s="18"/>
      <c r="M195" s="18">
        <v>0</v>
      </c>
      <c r="N195" s="18" t="s">
        <v>4752</v>
      </c>
      <c r="O195" s="18" t="s">
        <v>154</v>
      </c>
      <c r="P195" s="18">
        <v>2017</v>
      </c>
      <c r="Q195" s="18">
        <v>284</v>
      </c>
      <c r="R195" s="18"/>
      <c r="S195" s="18">
        <v>143</v>
      </c>
      <c r="T195" s="18">
        <v>143</v>
      </c>
    </row>
    <row r="196" spans="2:21" ht="30">
      <c r="B196" s="36" t="s">
        <v>1617</v>
      </c>
      <c r="C196" s="36" t="s">
        <v>1618</v>
      </c>
      <c r="D196" s="17" t="s">
        <v>1619</v>
      </c>
      <c r="E196" s="18" t="s">
        <v>10</v>
      </c>
      <c r="F196" s="18">
        <f>VLOOKUP(N196,Revistas!$B$2:$H$63996,2,FALSE)</f>
        <v>2.4009999999999998</v>
      </c>
      <c r="G196" s="18" t="str">
        <f>VLOOKUP(N196,Revistas!$B$2:$H$63996,3,FALSE)</f>
        <v>Q3</v>
      </c>
      <c r="H196" s="18" t="str">
        <f>VLOOKUP(N196,Revistas!$B$2:$H$63996,4,FALSE)</f>
        <v>INFECTIOUS DISEASES - SCIE;</v>
      </c>
      <c r="I196" s="18" t="str">
        <f>VLOOKUP(N196,Revistas!$B$2:$H$63996,5,FALSE)</f>
        <v>65/125</v>
      </c>
      <c r="J196" s="18" t="str">
        <f>VLOOKUP(N196,Revistas!$B$2:$H$63996,6,FALSE)</f>
        <v>NO</v>
      </c>
      <c r="K196" s="18" t="s">
        <v>1620</v>
      </c>
      <c r="L196" s="18" t="s">
        <v>1621</v>
      </c>
      <c r="M196" s="18">
        <v>2</v>
      </c>
      <c r="N196" s="18" t="s">
        <v>1622</v>
      </c>
      <c r="O196" s="18" t="s">
        <v>62</v>
      </c>
      <c r="P196" s="18">
        <v>2017</v>
      </c>
      <c r="Q196" s="18">
        <v>87</v>
      </c>
      <c r="R196" s="18">
        <v>2</v>
      </c>
      <c r="S196" s="18">
        <v>112</v>
      </c>
      <c r="T196" s="18">
        <v>117</v>
      </c>
      <c r="U196" s="23">
        <v>27889253</v>
      </c>
    </row>
    <row r="197" spans="2:21">
      <c r="B197" s="36" t="s">
        <v>234</v>
      </c>
      <c r="C197" s="36" t="s">
        <v>235</v>
      </c>
      <c r="D197" s="17" t="s">
        <v>236</v>
      </c>
      <c r="E197" s="18" t="s">
        <v>10</v>
      </c>
      <c r="F197" s="18">
        <f>VLOOKUP(N197,Revistas!$B$2:$H$63996,2,FALSE)</f>
        <v>2.581</v>
      </c>
      <c r="G197" s="18" t="str">
        <f>VLOOKUP(N197,Revistas!$B$2:$H$63996,3,FALSE)</f>
        <v>Q3</v>
      </c>
      <c r="H197" s="18" t="str">
        <f>VLOOKUP(N197,Revistas!$B$2:$H$63996,4,FALSE)</f>
        <v>BIOCHEMISTRY &amp; MOLECULAR BIOLOGY - SCIE;</v>
      </c>
      <c r="I197" s="18" t="str">
        <f>VLOOKUP(N197,Revistas!$B$2:$H$63996,5,FALSE)</f>
        <v>156/290</v>
      </c>
      <c r="J197" s="18" t="str">
        <f>VLOOKUP(N197,Revistas!$B$2:$H$63996,6,FALSE)</f>
        <v>NO</v>
      </c>
      <c r="K197" s="18" t="s">
        <v>237</v>
      </c>
      <c r="L197" s="18" t="s">
        <v>238</v>
      </c>
      <c r="M197" s="18">
        <v>1</v>
      </c>
      <c r="N197" s="18" t="s">
        <v>239</v>
      </c>
      <c r="O197" s="18" t="s">
        <v>226</v>
      </c>
      <c r="P197" s="18">
        <v>2017</v>
      </c>
      <c r="Q197" s="18">
        <v>42</v>
      </c>
      <c r="R197" s="18">
        <v>6</v>
      </c>
      <c r="S197" s="18">
        <v>1621</v>
      </c>
      <c r="T197" s="18">
        <v>1628</v>
      </c>
    </row>
    <row r="198" spans="2:21" ht="30">
      <c r="B198" s="36" t="s">
        <v>4067</v>
      </c>
      <c r="C198" s="36" t="s">
        <v>4068</v>
      </c>
      <c r="D198" s="17" t="s">
        <v>4069</v>
      </c>
      <c r="E198" s="18" t="s">
        <v>10</v>
      </c>
      <c r="F198" s="18" t="str">
        <f>VLOOKUP(N198,Revistas!$B$2:$H$63996,2,FALSE)</f>
        <v>NO TIENE</v>
      </c>
      <c r="G198" s="18" t="str">
        <f>VLOOKUP(N198,Revistas!$B$2:$H$63996,3,FALSE)</f>
        <v>NO TIENE</v>
      </c>
      <c r="H198" s="18" t="str">
        <f>VLOOKUP(N198,Revistas!$B$2:$H$63996,4,FALSE)</f>
        <v>NO TIENE</v>
      </c>
      <c r="I198" s="18" t="str">
        <f>VLOOKUP(N198,Revistas!$B$2:$H$63996,5,FALSE)</f>
        <v>NO TIENE</v>
      </c>
      <c r="J198" s="18" t="str">
        <f>VLOOKUP(N198,Revistas!$B$2:$H$63996,6,FALSE)</f>
        <v>NO</v>
      </c>
      <c r="K198" s="18" t="s">
        <v>4070</v>
      </c>
      <c r="L198" s="18" t="s">
        <v>4071</v>
      </c>
      <c r="M198" s="18">
        <v>0</v>
      </c>
      <c r="N198" s="18" t="s">
        <v>4072</v>
      </c>
      <c r="O198" s="18" t="s">
        <v>295</v>
      </c>
      <c r="P198" s="18">
        <v>2017</v>
      </c>
      <c r="Q198" s="18">
        <v>27</v>
      </c>
      <c r="R198" s="18">
        <v>2</v>
      </c>
      <c r="S198" s="18">
        <v>125</v>
      </c>
      <c r="T198" s="18">
        <v>131</v>
      </c>
      <c r="U198" s="23">
        <v>28041818</v>
      </c>
    </row>
    <row r="199" spans="2:21" ht="45">
      <c r="B199" s="36" t="s">
        <v>4567</v>
      </c>
      <c r="C199" s="36" t="s">
        <v>4568</v>
      </c>
      <c r="D199" s="17" t="s">
        <v>4569</v>
      </c>
      <c r="E199" s="18" t="s">
        <v>10</v>
      </c>
      <c r="F199" s="18">
        <f>VLOOKUP(N199,Revistas!$B$2:$H$63996,2,FALSE)</f>
        <v>2.98</v>
      </c>
      <c r="G199" s="18" t="str">
        <f>VLOOKUP(N199,Revistas!$B$2:$H$63996,3,FALSE)</f>
        <v>Q2</v>
      </c>
      <c r="H199" s="18" t="str">
        <f>VLOOKUP(N199,Revistas!$B$2:$H$63996,4,FALSE)</f>
        <v>CLINICAL NEUROLOGY - SCIE;</v>
      </c>
      <c r="I199" s="18" t="str">
        <f>VLOOKUP(N199,Revistas!$B$2:$H$63996,5,FALSE)</f>
        <v>70/194</v>
      </c>
      <c r="J199" s="18" t="str">
        <f>VLOOKUP(N199,Revistas!$B$2:$H$63996,6,FALSE)</f>
        <v>NO</v>
      </c>
      <c r="K199" s="18" t="s">
        <v>4570</v>
      </c>
      <c r="L199" s="18" t="s">
        <v>4571</v>
      </c>
      <c r="M199" s="18">
        <v>6</v>
      </c>
      <c r="N199" s="18" t="s">
        <v>4572</v>
      </c>
      <c r="O199" s="18" t="s">
        <v>344</v>
      </c>
      <c r="P199" s="18">
        <v>2017</v>
      </c>
      <c r="Q199" s="18">
        <v>131</v>
      </c>
      <c r="R199" s="18">
        <v>1</v>
      </c>
      <c r="S199" s="18">
        <v>105</v>
      </c>
      <c r="T199" s="18">
        <v>115</v>
      </c>
      <c r="U199" s="23">
        <v>27655223</v>
      </c>
    </row>
    <row r="200" spans="2:21" ht="60">
      <c r="B200" s="36" t="s">
        <v>4827</v>
      </c>
      <c r="C200" s="36" t="s">
        <v>4828</v>
      </c>
      <c r="D200" s="17" t="s">
        <v>2310</v>
      </c>
      <c r="E200" s="18" t="s">
        <v>26</v>
      </c>
      <c r="F200" s="18">
        <f>VLOOKUP(N200,Revistas!$B$2:$H$63996,2,FALSE)</f>
        <v>6.2869999999999999</v>
      </c>
      <c r="G200" s="18" t="str">
        <f>VLOOKUP(N200,Revistas!$B$2:$H$63996,3,FALSE)</f>
        <v>Q1</v>
      </c>
      <c r="H200" s="18" t="str">
        <f>VLOOKUP(N200,Revistas!$B$2:$H$63996,4,FALSE)</f>
        <v>DERMATOLOGY - SCIE</v>
      </c>
      <c r="I200" s="18" t="str">
        <f>VLOOKUP(N200,Revistas!$B$2:$H$63996,5,FALSE)</f>
        <v>2 DE 63</v>
      </c>
      <c r="J200" s="18" t="str">
        <f>VLOOKUP(N200,Revistas!$B$2:$H$63996,6,FALSE)</f>
        <v>SI</v>
      </c>
      <c r="K200" s="18" t="s">
        <v>4829</v>
      </c>
      <c r="L200" s="18"/>
      <c r="M200" s="18">
        <v>0</v>
      </c>
      <c r="N200" s="18" t="s">
        <v>2313</v>
      </c>
      <c r="O200" s="18" t="s">
        <v>129</v>
      </c>
      <c r="P200" s="18">
        <v>2017</v>
      </c>
      <c r="Q200" s="18">
        <v>137</v>
      </c>
      <c r="R200" s="18">
        <v>10</v>
      </c>
      <c r="S200" s="18" t="s">
        <v>4830</v>
      </c>
      <c r="T200" s="18" t="s">
        <v>4830</v>
      </c>
    </row>
    <row r="201" spans="2:21" ht="45">
      <c r="B201" s="36" t="s">
        <v>2632</v>
      </c>
      <c r="C201" s="36" t="s">
        <v>2633</v>
      </c>
      <c r="D201" s="17" t="s">
        <v>2634</v>
      </c>
      <c r="E201" s="18" t="s">
        <v>10</v>
      </c>
      <c r="F201" s="18">
        <f>VLOOKUP(N201,Revistas!$B$2:$H$63996,2,FALSE)</f>
        <v>1.923</v>
      </c>
      <c r="G201" s="18" t="str">
        <f>VLOOKUP(N201,Revistas!$B$2:$H$63996,3,FALSE)</f>
        <v>Q2</v>
      </c>
      <c r="H201" s="18" t="str">
        <f>VLOOKUP(N201,Revistas!$B$2:$H$63996,4,FALSE)</f>
        <v>INTEGRATIVE &amp; COMPLEMENTARY MEDICINE - SCIE;</v>
      </c>
      <c r="I201" s="18" t="str">
        <f>VLOOKUP(N201,Revistas!$B$2:$H$63996,5,FALSE)</f>
        <v>9 DE 26</v>
      </c>
      <c r="J201" s="18" t="str">
        <f>VLOOKUP(N201,Revistas!$B$2:$H$63996,6,FALSE)</f>
        <v>NO</v>
      </c>
      <c r="K201" s="18" t="s">
        <v>2635</v>
      </c>
      <c r="L201" s="18" t="s">
        <v>2636</v>
      </c>
      <c r="M201" s="18">
        <v>1</v>
      </c>
      <c r="N201" s="18" t="s">
        <v>2637</v>
      </c>
      <c r="O201" s="18" t="s">
        <v>14</v>
      </c>
      <c r="P201" s="18">
        <v>2017</v>
      </c>
      <c r="Q201" s="18">
        <v>16</v>
      </c>
      <c r="R201" s="18">
        <v>4</v>
      </c>
      <c r="S201" s="18">
        <v>464</v>
      </c>
      <c r="T201" s="18">
        <v>472</v>
      </c>
      <c r="U201" s="23">
        <v>27903841</v>
      </c>
    </row>
    <row r="202" spans="2:21" ht="105">
      <c r="B202" s="36" t="s">
        <v>1014</v>
      </c>
      <c r="C202" s="36" t="s">
        <v>1015</v>
      </c>
      <c r="D202" s="17" t="s">
        <v>1016</v>
      </c>
      <c r="E202" s="18" t="s">
        <v>10</v>
      </c>
      <c r="F202" s="18">
        <f>VLOOKUP(N202,Revistas!$B$2:$H$63996,2,FALSE)</f>
        <v>9.5660000000000007</v>
      </c>
      <c r="G202" s="18" t="str">
        <f>VLOOKUP(N202,Revistas!$B$2:$H$63996,3,FALSE)</f>
        <v>Q1</v>
      </c>
      <c r="H202" s="18" t="str">
        <f>VLOOKUP(N202,Revistas!$B$2:$H$63996,4,FALSE)</f>
        <v>GASTROENTEROLOGY &amp; HEPATOLOGY - SCIE</v>
      </c>
      <c r="I202" s="18" t="str">
        <f>VLOOKUP(N202,Revistas!$B$2:$H$63996,5,FALSE)</f>
        <v>6 DE 79</v>
      </c>
      <c r="J202" s="18" t="str">
        <f>VLOOKUP(N202,Revistas!$B$2:$H$63996,6,FALSE)</f>
        <v>SI</v>
      </c>
      <c r="K202" s="18" t="s">
        <v>1017</v>
      </c>
      <c r="L202" s="18" t="s">
        <v>1018</v>
      </c>
      <c r="M202" s="18">
        <v>1</v>
      </c>
      <c r="N202" s="18" t="s">
        <v>1019</v>
      </c>
      <c r="O202" s="18" t="s">
        <v>29</v>
      </c>
      <c r="P202" s="18">
        <v>2017</v>
      </c>
      <c r="Q202" s="18">
        <v>112</v>
      </c>
      <c r="R202" s="18">
        <v>7</v>
      </c>
      <c r="S202" s="18">
        <v>1135</v>
      </c>
      <c r="T202" s="18">
        <v>1143</v>
      </c>
      <c r="U202" s="23">
        <v>28534520</v>
      </c>
    </row>
    <row r="203" spans="2:21" ht="60">
      <c r="B203" s="36" t="s">
        <v>2257</v>
      </c>
      <c r="C203" s="36" t="s">
        <v>2258</v>
      </c>
      <c r="D203" s="17" t="s">
        <v>486</v>
      </c>
      <c r="E203" s="18" t="s">
        <v>10</v>
      </c>
      <c r="F203" s="18">
        <f>VLOOKUP(N203,Revistas!$B$2:$H$63996,2,FALSE)</f>
        <v>7.5190000000000001</v>
      </c>
      <c r="G203" s="18" t="str">
        <f>VLOOKUP(N203,Revistas!$B$2:$H$63996,3,FALSE)</f>
        <v>Q1</v>
      </c>
      <c r="H203" s="18" t="str">
        <f>VLOOKUP(N203,Revistas!$B$2:$H$63996,4,FALSE)</f>
        <v>ONCOLOGY</v>
      </c>
      <c r="I203" s="18" t="str">
        <f>VLOOKUP(N203,Revistas!$B$2:$H$63996,5,FALSE)</f>
        <v>21/217</v>
      </c>
      <c r="J203" s="18" t="str">
        <f>VLOOKUP(N203,Revistas!$B$2:$H$63996,6,FALSE)</f>
        <v>SI</v>
      </c>
      <c r="K203" s="18" t="s">
        <v>2259</v>
      </c>
      <c r="L203" s="18" t="s">
        <v>2260</v>
      </c>
      <c r="M203" s="18">
        <v>1</v>
      </c>
      <c r="N203" s="18" t="s">
        <v>489</v>
      </c>
      <c r="O203" s="28">
        <v>39845</v>
      </c>
      <c r="P203" s="18">
        <v>2017</v>
      </c>
      <c r="Q203" s="18">
        <v>36</v>
      </c>
      <c r="R203" s="18">
        <v>6</v>
      </c>
      <c r="S203" s="18">
        <v>766</v>
      </c>
      <c r="T203" s="18">
        <v>776</v>
      </c>
      <c r="U203" s="23">
        <v>27375017</v>
      </c>
    </row>
    <row r="204" spans="2:21" ht="45">
      <c r="B204" s="36" t="s">
        <v>2613</v>
      </c>
      <c r="C204" s="36" t="s">
        <v>2629</v>
      </c>
      <c r="D204" s="17" t="s">
        <v>2626</v>
      </c>
      <c r="E204" s="18" t="s">
        <v>10</v>
      </c>
      <c r="F204" s="18">
        <f>VLOOKUP(N204,Revistas!$B$2:$H$63996,2,FALSE)</f>
        <v>1.1399999999999999</v>
      </c>
      <c r="G204" s="18" t="str">
        <f>VLOOKUP(N204,Revistas!$B$2:$H$63996,3,FALSE)</f>
        <v>Q3</v>
      </c>
      <c r="H204" s="18" t="str">
        <f>VLOOKUP(N204,Revistas!$B$2:$H$63996,4,FALSE)</f>
        <v>PEDIATRICS - SCIE</v>
      </c>
      <c r="I204" s="18" t="str">
        <f>VLOOKUP(N204,Revistas!$B$2:$H$63996,5,FALSE)</f>
        <v>88/121/</v>
      </c>
      <c r="J204" s="18" t="str">
        <f>VLOOKUP(N204,Revistas!$B$2:$H$63996,6,FALSE)</f>
        <v>NO</v>
      </c>
      <c r="K204" s="18" t="s">
        <v>2615</v>
      </c>
      <c r="L204" s="18"/>
      <c r="M204" s="18" t="s">
        <v>586</v>
      </c>
      <c r="N204" s="18" t="s">
        <v>2515</v>
      </c>
      <c r="O204" s="18" t="s">
        <v>2614</v>
      </c>
      <c r="P204" s="18">
        <v>2017</v>
      </c>
      <c r="Q204" s="18"/>
      <c r="R204" s="18"/>
      <c r="S204" s="18"/>
      <c r="T204" s="18"/>
      <c r="U204" s="23">
        <v>28499736</v>
      </c>
    </row>
    <row r="205" spans="2:21" ht="75">
      <c r="B205" s="36" t="s">
        <v>4541</v>
      </c>
      <c r="C205" s="36" t="s">
        <v>4542</v>
      </c>
      <c r="D205" s="17" t="s">
        <v>4543</v>
      </c>
      <c r="E205" s="18" t="s">
        <v>10</v>
      </c>
      <c r="F205" s="18">
        <f>VLOOKUP(N205,Revistas!$B$2:$H$63996,2,FALSE)</f>
        <v>24.007999999999999</v>
      </c>
      <c r="G205" s="18" t="str">
        <f>VLOOKUP(N205,Revistas!$B$2:$H$63996,3,FALSE)</f>
        <v>Q1</v>
      </c>
      <c r="H205" s="18" t="str">
        <f>VLOOKUP(N205,Revistas!$B$2:$H$63996,4,FALSE)</f>
        <v>ONCOLOGY</v>
      </c>
      <c r="I205" s="18" t="str">
        <f>VLOOKUP(N205,Revistas!$B$2:$H$63996,5,FALSE)</f>
        <v>5/217</v>
      </c>
      <c r="J205" s="18" t="str">
        <f>VLOOKUP(N205,Revistas!$B$2:$H$63996,6,FALSE)</f>
        <v>SI</v>
      </c>
      <c r="K205" s="18" t="s">
        <v>4544</v>
      </c>
      <c r="L205" s="18" t="s">
        <v>4545</v>
      </c>
      <c r="M205" s="18">
        <v>3</v>
      </c>
      <c r="N205" s="18" t="s">
        <v>4546</v>
      </c>
      <c r="O205" s="18" t="s">
        <v>4547</v>
      </c>
      <c r="P205" s="18">
        <v>2017</v>
      </c>
      <c r="Q205" s="18">
        <v>35</v>
      </c>
      <c r="R205" s="18">
        <v>3</v>
      </c>
      <c r="S205" s="18">
        <v>343</v>
      </c>
      <c r="T205" s="18" t="s">
        <v>167</v>
      </c>
      <c r="U205" s="23">
        <v>27918718</v>
      </c>
    </row>
    <row r="206" spans="2:21" ht="105">
      <c r="B206" s="36" t="s">
        <v>4604</v>
      </c>
      <c r="C206" s="36" t="s">
        <v>4605</v>
      </c>
      <c r="D206" s="17" t="s">
        <v>4606</v>
      </c>
      <c r="E206" s="18" t="s">
        <v>10</v>
      </c>
      <c r="F206" s="18">
        <f>VLOOKUP(N206,Revistas!$B$2:$H$63996,2,FALSE)</f>
        <v>6.1760000000000002</v>
      </c>
      <c r="G206" s="18" t="str">
        <f>VLOOKUP(N206,Revistas!$B$2:$H$63996,3,FALSE)</f>
        <v>Q1</v>
      </c>
      <c r="H206" s="18" t="str">
        <f>VLOOKUP(N206,Revistas!$B$2:$H$63996,4,FALSE)</f>
        <v>ONCOLOGY</v>
      </c>
      <c r="I206" s="18" t="str">
        <f>VLOOKUP(N206,Revistas!$B$2:$H$63996,5,FALSE)</f>
        <v>32/217</v>
      </c>
      <c r="J206" s="18" t="str">
        <f>VLOOKUP(N206,Revistas!$B$2:$H$63996,6,FALSE)</f>
        <v>NO</v>
      </c>
      <c r="K206" s="18" t="s">
        <v>4607</v>
      </c>
      <c r="L206" s="18" t="s">
        <v>4608</v>
      </c>
      <c r="M206" s="18">
        <v>1</v>
      </c>
      <c r="N206" s="18" t="s">
        <v>4609</v>
      </c>
      <c r="O206" s="18" t="s">
        <v>943</v>
      </c>
      <c r="P206" s="18">
        <v>2017</v>
      </c>
      <c r="Q206" s="18">
        <v>117</v>
      </c>
      <c r="R206" s="18">
        <v>12</v>
      </c>
      <c r="S206" s="18">
        <v>1777</v>
      </c>
      <c r="T206" s="18">
        <v>1786</v>
      </c>
      <c r="U206" s="23">
        <v>29123263</v>
      </c>
    </row>
    <row r="207" spans="2:21" ht="45">
      <c r="B207" s="36" t="s">
        <v>3338</v>
      </c>
      <c r="C207" s="36" t="s">
        <v>3339</v>
      </c>
      <c r="D207" s="17" t="s">
        <v>3330</v>
      </c>
      <c r="E207" s="18" t="s">
        <v>10</v>
      </c>
      <c r="F207" s="18" t="str">
        <f>VLOOKUP(N207,Revistas!$B$2:$H$63996,2,FALSE)</f>
        <v>NO TIENE</v>
      </c>
      <c r="G207" s="18" t="str">
        <f>VLOOKUP(N207,Revistas!$B$2:$H$63996,3,FALSE)</f>
        <v>NO TIENE</v>
      </c>
      <c r="H207" s="18" t="str">
        <f>VLOOKUP(N207,Revistas!$B$2:$H$63996,4,FALSE)</f>
        <v>NO TIENE</v>
      </c>
      <c r="I207" s="18" t="str">
        <f>VLOOKUP(N207,Revistas!$B$2:$H$63996,5,FALSE)</f>
        <v>NO TIENE</v>
      </c>
      <c r="J207" s="18" t="str">
        <f>VLOOKUP(N207,Revistas!$B$2:$H$63996,6,FALSE)</f>
        <v>NO</v>
      </c>
      <c r="K207" s="18" t="s">
        <v>3340</v>
      </c>
      <c r="L207" s="18"/>
      <c r="M207" s="18" t="s">
        <v>586</v>
      </c>
      <c r="N207" s="18" t="s">
        <v>1642</v>
      </c>
      <c r="O207" s="18" t="s">
        <v>3341</v>
      </c>
      <c r="P207" s="18">
        <v>2017</v>
      </c>
      <c r="Q207" s="18">
        <v>52</v>
      </c>
      <c r="R207" s="18">
        <v>5</v>
      </c>
      <c r="S207" s="18" t="s">
        <v>3342</v>
      </c>
      <c r="T207" s="18"/>
    </row>
    <row r="208" spans="2:21" ht="30">
      <c r="B208" s="36" t="s">
        <v>340</v>
      </c>
      <c r="C208" s="36" t="s">
        <v>341</v>
      </c>
      <c r="D208" s="17" t="s">
        <v>236</v>
      </c>
      <c r="E208" s="18" t="s">
        <v>10</v>
      </c>
      <c r="F208" s="18">
        <f>VLOOKUP(N208,Revistas!$B$2:$H$63996,2,FALSE)</f>
        <v>2.581</v>
      </c>
      <c r="G208" s="18" t="str">
        <f>VLOOKUP(N208,Revistas!$B$2:$H$63996,3,FALSE)</f>
        <v>Q3</v>
      </c>
      <c r="H208" s="18" t="str">
        <f>VLOOKUP(N208,Revistas!$B$2:$H$63996,4,FALSE)</f>
        <v>BIOCHEMISTRY &amp; MOLECULAR BIOLOGY - SCIE;</v>
      </c>
      <c r="I208" s="18" t="str">
        <f>VLOOKUP(N208,Revistas!$B$2:$H$63996,5,FALSE)</f>
        <v>156/290</v>
      </c>
      <c r="J208" s="18" t="str">
        <f>VLOOKUP(N208,Revistas!$B$2:$H$63996,6,FALSE)</f>
        <v>NO</v>
      </c>
      <c r="K208" s="18" t="s">
        <v>342</v>
      </c>
      <c r="L208" s="18" t="s">
        <v>343</v>
      </c>
      <c r="M208" s="18">
        <v>0</v>
      </c>
      <c r="N208" s="18" t="s">
        <v>239</v>
      </c>
      <c r="O208" s="18" t="s">
        <v>344</v>
      </c>
      <c r="P208" s="18">
        <v>2017</v>
      </c>
      <c r="Q208" s="18">
        <v>42</v>
      </c>
      <c r="R208" s="18">
        <v>1</v>
      </c>
      <c r="S208" s="18">
        <v>108</v>
      </c>
      <c r="T208" s="18">
        <v>114</v>
      </c>
    </row>
    <row r="209" spans="2:21" ht="30">
      <c r="B209" s="36" t="s">
        <v>559</v>
      </c>
      <c r="C209" s="36" t="s">
        <v>560</v>
      </c>
      <c r="D209" s="17" t="s">
        <v>464</v>
      </c>
      <c r="E209" s="18" t="s">
        <v>26</v>
      </c>
      <c r="F209" s="18">
        <f>VLOOKUP(N209,Revistas!$B$2:$H$63996,2,FALSE)</f>
        <v>4.0830000000000002</v>
      </c>
      <c r="G209" s="18" t="str">
        <f>VLOOKUP(N209,Revistas!$B$2:$H$63996,3,FALSE)</f>
        <v>Q2</v>
      </c>
      <c r="H209" s="18" t="str">
        <f>VLOOKUP(N209,Revistas!$B$2:$H$63996,4,FALSE)</f>
        <v>BIOCHEMISTRY &amp; MOLECULAR BIOLOGY - SCIE;</v>
      </c>
      <c r="I209" s="18" t="str">
        <f>VLOOKUP(N209,Revistas!$B$2:$H$63996,5,FALSE)</f>
        <v>77/290</v>
      </c>
      <c r="J209" s="18" t="str">
        <f>VLOOKUP(N209,Revistas!$B$2:$H$63996,6,FALSE)</f>
        <v>NO</v>
      </c>
      <c r="K209" s="18" t="s">
        <v>561</v>
      </c>
      <c r="L209" s="18"/>
      <c r="M209" s="18">
        <v>0</v>
      </c>
      <c r="N209" s="18" t="s">
        <v>466</v>
      </c>
      <c r="O209" s="18" t="s">
        <v>199</v>
      </c>
      <c r="P209" s="18">
        <v>2017</v>
      </c>
      <c r="Q209" s="18">
        <v>142</v>
      </c>
      <c r="R209" s="18"/>
      <c r="S209" s="18">
        <v>190</v>
      </c>
      <c r="T209" s="18">
        <v>190</v>
      </c>
    </row>
    <row r="210" spans="2:21" ht="60">
      <c r="B210" s="36" t="s">
        <v>782</v>
      </c>
      <c r="C210" s="36" t="s">
        <v>783</v>
      </c>
      <c r="D210" s="17" t="s">
        <v>758</v>
      </c>
      <c r="E210" s="18" t="s">
        <v>26</v>
      </c>
      <c r="F210" s="18">
        <f>VLOOKUP(N210,Revistas!$B$2:$H$63996,2,FALSE)</f>
        <v>6.968</v>
      </c>
      <c r="G210" s="18" t="str">
        <f>VLOOKUP(N210,Revistas!$B$2:$H$63996,3,FALSE)</f>
        <v>Q1</v>
      </c>
      <c r="H210" s="18" t="str">
        <f>VLOOKUP(N210,Revistas!$B$2:$H$63996,4,FALSE)</f>
        <v>CARDIAC &amp; CARDIOVASCULAR SYSTEM</v>
      </c>
      <c r="I210" s="18" t="str">
        <f>VLOOKUP(N210,Revistas!$B$2:$H$63996,5,FALSE)</f>
        <v>12/126</v>
      </c>
      <c r="J210" s="18" t="str">
        <f>VLOOKUP(N210,Revistas!$B$2:$H$63996,6,FALSE)</f>
        <v>SI</v>
      </c>
      <c r="K210" s="18" t="s">
        <v>784</v>
      </c>
      <c r="L210" s="18"/>
      <c r="M210" s="18">
        <v>0</v>
      </c>
      <c r="N210" s="18" t="s">
        <v>761</v>
      </c>
      <c r="O210" s="18" t="s">
        <v>250</v>
      </c>
      <c r="P210" s="18">
        <v>2017</v>
      </c>
      <c r="Q210" s="18">
        <v>19</v>
      </c>
      <c r="R210" s="18"/>
      <c r="S210" s="18">
        <v>472</v>
      </c>
      <c r="T210" s="18">
        <v>473</v>
      </c>
    </row>
    <row r="211" spans="2:21" ht="30">
      <c r="B211" s="36" t="s">
        <v>779</v>
      </c>
      <c r="C211" s="36" t="s">
        <v>780</v>
      </c>
      <c r="D211" s="17" t="s">
        <v>758</v>
      </c>
      <c r="E211" s="18" t="s">
        <v>26</v>
      </c>
      <c r="F211" s="18">
        <f>VLOOKUP(N211,Revistas!$B$2:$H$63996,2,FALSE)</f>
        <v>6.968</v>
      </c>
      <c r="G211" s="18" t="str">
        <f>VLOOKUP(N211,Revistas!$B$2:$H$63996,3,FALSE)</f>
        <v>Q1</v>
      </c>
      <c r="H211" s="18" t="str">
        <f>VLOOKUP(N211,Revistas!$B$2:$H$63996,4,FALSE)</f>
        <v>CARDIAC &amp; CARDIOVASCULAR SYSTEM</v>
      </c>
      <c r="I211" s="18" t="str">
        <f>VLOOKUP(N211,Revistas!$B$2:$H$63996,5,FALSE)</f>
        <v>12/126</v>
      </c>
      <c r="J211" s="18" t="str">
        <f>VLOOKUP(N211,Revistas!$B$2:$H$63996,6,FALSE)</f>
        <v>SI</v>
      </c>
      <c r="K211" s="18" t="s">
        <v>781</v>
      </c>
      <c r="L211" s="18"/>
      <c r="M211" s="18">
        <v>0</v>
      </c>
      <c r="N211" s="18" t="s">
        <v>761</v>
      </c>
      <c r="O211" s="18" t="s">
        <v>250</v>
      </c>
      <c r="P211" s="18">
        <v>2017</v>
      </c>
      <c r="Q211" s="18">
        <v>19</v>
      </c>
      <c r="R211" s="18"/>
      <c r="S211" s="18">
        <v>262</v>
      </c>
      <c r="T211" s="18">
        <v>262</v>
      </c>
    </row>
    <row r="212" spans="2:21" ht="45">
      <c r="B212" s="36" t="s">
        <v>2226</v>
      </c>
      <c r="C212" s="36" t="s">
        <v>2227</v>
      </c>
      <c r="D212" s="17" t="s">
        <v>1171</v>
      </c>
      <c r="E212" s="18" t="s">
        <v>26</v>
      </c>
      <c r="F212" s="18">
        <f>VLOOKUP(N212,Revistas!$B$2:$H$63996,2,FALSE)</f>
        <v>7.702</v>
      </c>
      <c r="G212" s="18" t="str">
        <f>VLOOKUP(N212,Revistas!$B$2:$H$63996,3,FALSE)</f>
        <v>Q1</v>
      </c>
      <c r="H212" s="18" t="str">
        <f>VLOOKUP(N212,Revistas!$B$2:$H$63996,4,FALSE)</f>
        <v>HEMATOLOGY - SCIE</v>
      </c>
      <c r="I212" s="18" t="str">
        <f>VLOOKUP(N212,Revistas!$B$2:$H$63996,5,FALSE)</f>
        <v>4 de 70</v>
      </c>
      <c r="J212" s="18" t="str">
        <f>VLOOKUP(N212,Revistas!$B$2:$H$63996,6,FALSE)</f>
        <v>SI</v>
      </c>
      <c r="K212" s="18" t="s">
        <v>2228</v>
      </c>
      <c r="L212" s="18"/>
      <c r="M212" s="18">
        <v>0</v>
      </c>
      <c r="N212" s="18" t="s">
        <v>1174</v>
      </c>
      <c r="O212" s="28">
        <v>46174</v>
      </c>
      <c r="P212" s="18">
        <v>2017</v>
      </c>
      <c r="Q212" s="18">
        <v>102</v>
      </c>
      <c r="R212" s="18"/>
      <c r="S212" s="18">
        <v>630</v>
      </c>
      <c r="T212" s="18">
        <v>630</v>
      </c>
    </row>
    <row r="213" spans="2:21" ht="30">
      <c r="B213" s="36" t="s">
        <v>2137</v>
      </c>
      <c r="C213" s="36" t="s">
        <v>2138</v>
      </c>
      <c r="D213" s="17" t="s">
        <v>2139</v>
      </c>
      <c r="E213" s="18" t="s">
        <v>26</v>
      </c>
      <c r="F213" s="18">
        <f>VLOOKUP(N213,Revistas!$B$2:$H$63996,2,FALSE)</f>
        <v>3.3260000000000001</v>
      </c>
      <c r="G213" s="18" t="str">
        <f>VLOOKUP(N213,Revistas!$B$2:$H$63996,3,FALSE)</f>
        <v>Q2</v>
      </c>
      <c r="H213" s="18" t="str">
        <f>VLOOKUP(N213,Revistas!$B$2:$H$63996,4,FALSE)</f>
        <v>IMMUNOLOGY - SCIE</v>
      </c>
      <c r="I213" s="18" t="str">
        <f>VLOOKUP(N213,Revistas!$B$2:$H$63996,5,FALSE)</f>
        <v>65/150</v>
      </c>
      <c r="J213" s="18" t="str">
        <f>VLOOKUP(N213,Revistas!$B$2:$H$63996,6,FALSE)</f>
        <v>NO</v>
      </c>
      <c r="K213" s="18" t="s">
        <v>2140</v>
      </c>
      <c r="L213" s="18"/>
      <c r="M213" s="18">
        <v>0</v>
      </c>
      <c r="N213" s="18" t="s">
        <v>2141</v>
      </c>
      <c r="O213" s="18" t="s">
        <v>154</v>
      </c>
      <c r="P213" s="18">
        <v>2017</v>
      </c>
      <c r="Q213" s="18">
        <v>89</v>
      </c>
      <c r="R213" s="18"/>
      <c r="S213" s="18">
        <v>120</v>
      </c>
      <c r="T213" s="18">
        <v>120</v>
      </c>
    </row>
    <row r="214" spans="2:21">
      <c r="B214" s="36" t="s">
        <v>876</v>
      </c>
      <c r="C214" s="36" t="s">
        <v>877</v>
      </c>
      <c r="D214" s="17" t="s">
        <v>674</v>
      </c>
      <c r="E214" s="18" t="s">
        <v>274</v>
      </c>
      <c r="F214" s="18">
        <f>VLOOKUP(N214,Revistas!$B$2:$H$63996,2,FALSE)</f>
        <v>4.4850000000000003</v>
      </c>
      <c r="G214" s="18" t="str">
        <f>VLOOKUP(N214,Revistas!$B$2:$H$63996,3,FALSE)</f>
        <v>Q2</v>
      </c>
      <c r="H214" s="18" t="str">
        <f>VLOOKUP(N214,Revistas!$B$2:$H$63996,4,FALSE)</f>
        <v>CARDIAC &amp; CARDIOVASCULAR SYSTEM</v>
      </c>
      <c r="I214" s="18" t="str">
        <f>VLOOKUP(N214,Revistas!$B$2:$H$63996,5,FALSE)</f>
        <v>33/126</v>
      </c>
      <c r="J214" s="18" t="str">
        <f>VLOOKUP(N214,Revistas!$B$2:$H$63996,6,FALSE)</f>
        <v>NO</v>
      </c>
      <c r="K214" s="18" t="s">
        <v>878</v>
      </c>
      <c r="L214" s="18" t="s">
        <v>879</v>
      </c>
      <c r="M214" s="18">
        <v>0</v>
      </c>
      <c r="N214" s="18" t="s">
        <v>677</v>
      </c>
      <c r="O214" s="18" t="s">
        <v>62</v>
      </c>
      <c r="P214" s="18">
        <v>2017</v>
      </c>
      <c r="Q214" s="18">
        <v>70</v>
      </c>
      <c r="R214" s="18">
        <v>2</v>
      </c>
      <c r="S214" s="18">
        <v>124</v>
      </c>
      <c r="T214" s="18">
        <v>125</v>
      </c>
    </row>
    <row r="215" spans="2:21" ht="60">
      <c r="B215" s="36" t="s">
        <v>5065</v>
      </c>
      <c r="C215" s="36" t="s">
        <v>5066</v>
      </c>
      <c r="D215" s="17" t="s">
        <v>4281</v>
      </c>
      <c r="E215" s="18" t="s">
        <v>10</v>
      </c>
      <c r="F215" s="18">
        <f>VLOOKUP(N215,Revistas!$B$2:$H$63996,2,FALSE)</f>
        <v>2.4710000000000001</v>
      </c>
      <c r="G215" s="18" t="str">
        <f>VLOOKUP(N215,Revistas!$B$2:$H$63996,3,FALSE)</f>
        <v>Q3</v>
      </c>
      <c r="H215" s="18" t="str">
        <f>VLOOKUP(N215,Revistas!$B$2:$H$63996,4,FALSE)</f>
        <v>GENETICS &amp; HEREDITY - SCIE</v>
      </c>
      <c r="I215" s="18" t="str">
        <f>VLOOKUP(N215,Revistas!$B$2:$H$63996,5,FALSE)</f>
        <v>85/166</v>
      </c>
      <c r="J215" s="18" t="str">
        <f>VLOOKUP(N215,Revistas!$B$2:$H$63996,6,FALSE)</f>
        <v>NO</v>
      </c>
      <c r="K215" s="18" t="s">
        <v>5067</v>
      </c>
      <c r="L215" s="18" t="s">
        <v>5068</v>
      </c>
      <c r="M215" s="18">
        <v>0</v>
      </c>
      <c r="N215" s="18" t="s">
        <v>4284</v>
      </c>
      <c r="O215" s="18" t="s">
        <v>300</v>
      </c>
      <c r="P215" s="18">
        <v>2017</v>
      </c>
      <c r="Q215" s="18">
        <v>62</v>
      </c>
      <c r="R215" s="18">
        <v>3</v>
      </c>
      <c r="S215" s="18">
        <v>355</v>
      </c>
      <c r="T215" s="18">
        <v>360</v>
      </c>
      <c r="U215" s="23">
        <v>27904153</v>
      </c>
    </row>
    <row r="216" spans="2:21" ht="90">
      <c r="B216" s="36" t="s">
        <v>5076</v>
      </c>
      <c r="C216" s="36" t="s">
        <v>5077</v>
      </c>
      <c r="D216" s="17" t="s">
        <v>4175</v>
      </c>
      <c r="E216" s="18" t="s">
        <v>10</v>
      </c>
      <c r="F216" s="18">
        <f>VLOOKUP(N216,Revistas!$B$2:$H$63996,2,FALSE)</f>
        <v>8.2289999999999992</v>
      </c>
      <c r="G216" s="18" t="str">
        <f>VLOOKUP(N216,Revistas!$B$2:$H$63996,3,FALSE)</f>
        <v>Q1</v>
      </c>
      <c r="H216" s="18" t="str">
        <f>VLOOKUP(N216,Revistas!$B$2:$H$63996,4,FALSE)</f>
        <v>GENETICS &amp; HEREDITY - SCIE</v>
      </c>
      <c r="I216" s="18" t="str">
        <f>VLOOKUP(N216,Revistas!$B$2:$H$63996,5,FALSE)</f>
        <v>10/166</v>
      </c>
      <c r="J216" s="18" t="str">
        <f>VLOOKUP(N216,Revistas!$B$2:$H$63996,6,FALSE)</f>
        <v>SI</v>
      </c>
      <c r="K216" s="18" t="s">
        <v>5078</v>
      </c>
      <c r="L216" s="18" t="s">
        <v>5079</v>
      </c>
      <c r="M216" s="18">
        <v>4</v>
      </c>
      <c r="N216" s="18" t="s">
        <v>4178</v>
      </c>
      <c r="O216" s="18" t="s">
        <v>344</v>
      </c>
      <c r="P216" s="18">
        <v>2017</v>
      </c>
      <c r="Q216" s="18">
        <v>19</v>
      </c>
      <c r="R216" s="18">
        <v>1</v>
      </c>
      <c r="S216" s="18">
        <v>104</v>
      </c>
      <c r="T216" s="18">
        <v>111</v>
      </c>
      <c r="U216" s="23">
        <v>27362913</v>
      </c>
    </row>
    <row r="217" spans="2:21" ht="135">
      <c r="B217" s="36" t="s">
        <v>756</v>
      </c>
      <c r="C217" s="36" t="s">
        <v>757</v>
      </c>
      <c r="D217" s="17" t="s">
        <v>758</v>
      </c>
      <c r="E217" s="18" t="s">
        <v>210</v>
      </c>
      <c r="F217" s="18">
        <f>VLOOKUP(N217,Revistas!$B$2:$H$63996,2,FALSE)</f>
        <v>6.968</v>
      </c>
      <c r="G217" s="18" t="str">
        <f>VLOOKUP(N217,Revistas!$B$2:$H$63996,3,FALSE)</f>
        <v>Q1</v>
      </c>
      <c r="H217" s="18" t="str">
        <f>VLOOKUP(N217,Revistas!$B$2:$H$63996,4,FALSE)</f>
        <v>CARDIAC &amp; CARDIOVASCULAR SYSTEM</v>
      </c>
      <c r="I217" s="18" t="str">
        <f>VLOOKUP(N217,Revistas!$B$2:$H$63996,5,FALSE)</f>
        <v>12/126</v>
      </c>
      <c r="J217" s="18" t="str">
        <f>VLOOKUP(N217,Revistas!$B$2:$H$63996,6,FALSE)</f>
        <v>SI</v>
      </c>
      <c r="K217" s="18" t="s">
        <v>759</v>
      </c>
      <c r="L217" s="18" t="s">
        <v>760</v>
      </c>
      <c r="M217" s="18">
        <v>1</v>
      </c>
      <c r="N217" s="18" t="s">
        <v>761</v>
      </c>
      <c r="O217" s="18" t="s">
        <v>226</v>
      </c>
      <c r="P217" s="18">
        <v>2017</v>
      </c>
      <c r="Q217" s="18">
        <v>19</v>
      </c>
      <c r="R217" s="18">
        <v>6</v>
      </c>
      <c r="S217" s="18">
        <v>718</v>
      </c>
      <c r="T217" s="18">
        <v>727</v>
      </c>
    </row>
    <row r="218" spans="2:21" ht="60">
      <c r="B218" s="36" t="s">
        <v>4459</v>
      </c>
      <c r="C218" s="36" t="s">
        <v>4460</v>
      </c>
      <c r="D218" s="17" t="s">
        <v>4461</v>
      </c>
      <c r="E218" s="18" t="s">
        <v>10</v>
      </c>
      <c r="F218" s="18">
        <f>VLOOKUP(N218,Revistas!$B$2:$H$63996,2,FALSE)</f>
        <v>2.1309999999999998</v>
      </c>
      <c r="G218" s="18" t="str">
        <f>VLOOKUP(N218,Revistas!$B$2:$H$63996,3,FALSE)</f>
        <v>Q3</v>
      </c>
      <c r="H218" s="18" t="str">
        <f>VLOOKUP(N218,Revistas!$B$2:$H$63996,4,FALSE)</f>
        <v>ONCOLOGY</v>
      </c>
      <c r="I218" s="18" t="str">
        <f>VLOOKUP(N218,Revistas!$B$2:$H$63996,5,FALSE)</f>
        <v>152/217</v>
      </c>
      <c r="J218" s="18" t="str">
        <f>VLOOKUP(N218,Revistas!$B$2:$H$63996,6,FALSE)</f>
        <v>NO</v>
      </c>
      <c r="K218" s="18" t="s">
        <v>4462</v>
      </c>
      <c r="L218" s="18" t="s">
        <v>4463</v>
      </c>
      <c r="M218" s="18">
        <v>2</v>
      </c>
      <c r="N218" s="18" t="s">
        <v>4464</v>
      </c>
      <c r="O218" s="18" t="s">
        <v>300</v>
      </c>
      <c r="P218" s="18">
        <v>2017</v>
      </c>
      <c r="Q218" s="18">
        <v>13</v>
      </c>
      <c r="R218" s="18">
        <v>7</v>
      </c>
      <c r="S218" s="18">
        <v>615</v>
      </c>
      <c r="T218" s="18">
        <v>624</v>
      </c>
      <c r="U218" s="23">
        <v>27802780</v>
      </c>
    </row>
    <row r="219" spans="2:21" ht="60">
      <c r="B219" s="36" t="s">
        <v>63</v>
      </c>
      <c r="C219" s="36" t="s">
        <v>64</v>
      </c>
      <c r="D219" s="17" t="s">
        <v>65</v>
      </c>
      <c r="E219" s="18" t="s">
        <v>10</v>
      </c>
      <c r="F219" s="18">
        <f>VLOOKUP(N219,Revistas!$B$2:$H$63996,2,FALSE)</f>
        <v>2.2269999999999999</v>
      </c>
      <c r="G219" s="18" t="str">
        <f>VLOOKUP(N219,Revistas!$B$2:$H$63996,3,FALSE)</f>
        <v>Q3</v>
      </c>
      <c r="H219" s="18" t="str">
        <f>VLOOKUP(N219,Revistas!$B$2:$H$63996,4,FALSE)</f>
        <v>PSYCHIATRY</v>
      </c>
      <c r="I219" s="18" t="str">
        <f>VLOOKUP(N219,Revistas!$B$2:$H$63996,5,FALSE)</f>
        <v>74/142</v>
      </c>
      <c r="J219" s="18" t="str">
        <f>VLOOKUP(N219,Revistas!$B$2:$H$63996,6,FALSE)</f>
        <v>NO</v>
      </c>
      <c r="K219" s="18" t="s">
        <v>66</v>
      </c>
      <c r="L219" s="18" t="s">
        <v>67</v>
      </c>
      <c r="M219" s="18">
        <v>0</v>
      </c>
      <c r="N219" s="18" t="s">
        <v>68</v>
      </c>
      <c r="O219" s="18" t="s">
        <v>69</v>
      </c>
      <c r="P219" s="18">
        <v>2017</v>
      </c>
      <c r="Q219" s="18">
        <v>10</v>
      </c>
      <c r="R219" s="18">
        <v>1</v>
      </c>
      <c r="S219" s="18">
        <v>4</v>
      </c>
      <c r="T219" s="18">
        <v>20</v>
      </c>
    </row>
    <row r="220" spans="2:21" ht="30">
      <c r="B220" s="36" t="s">
        <v>4573</v>
      </c>
      <c r="C220" s="36" t="s">
        <v>4574</v>
      </c>
      <c r="D220" s="17" t="s">
        <v>3488</v>
      </c>
      <c r="E220" s="18" t="s">
        <v>274</v>
      </c>
      <c r="F220" s="18">
        <f>VLOOKUP(N220,Revistas!$B$2:$H$63996,2,FALSE)</f>
        <v>2.9790000000000001</v>
      </c>
      <c r="G220" s="18" t="str">
        <f>VLOOKUP(N220,Revistas!$B$2:$H$63996,3,FALSE)</f>
        <v>Q2</v>
      </c>
      <c r="H220" s="18" t="str">
        <f>VLOOKUP(N220,Revistas!$B$2:$H$63996,4,FALSE)</f>
        <v>RESPIRATORY SYSTEM</v>
      </c>
      <c r="I220" s="18" t="str">
        <f>VLOOKUP(N220,Revistas!$B$2:$H$63996,5,FALSE)</f>
        <v>21/59</v>
      </c>
      <c r="J220" s="18" t="str">
        <f>VLOOKUP(N220,Revistas!$B$2:$H$63996,6,FALSE)</f>
        <v>NO</v>
      </c>
      <c r="K220" s="18" t="s">
        <v>4575</v>
      </c>
      <c r="L220" s="18" t="s">
        <v>4576</v>
      </c>
      <c r="M220" s="18">
        <v>0</v>
      </c>
      <c r="N220" s="18" t="s">
        <v>3491</v>
      </c>
      <c r="O220" s="18" t="s">
        <v>344</v>
      </c>
      <c r="P220" s="18">
        <v>2017</v>
      </c>
      <c r="Q220" s="18">
        <v>53</v>
      </c>
      <c r="R220" s="18">
        <v>1</v>
      </c>
      <c r="S220" s="18">
        <v>37</v>
      </c>
      <c r="T220" s="18">
        <v>38</v>
      </c>
      <c r="U220" s="23">
        <v>27712850</v>
      </c>
    </row>
    <row r="221" spans="2:21" ht="45">
      <c r="B221" s="36" t="s">
        <v>5143</v>
      </c>
      <c r="C221" s="36" t="s">
        <v>5144</v>
      </c>
      <c r="D221" s="17" t="s">
        <v>5145</v>
      </c>
      <c r="E221" s="18" t="s">
        <v>10</v>
      </c>
      <c r="F221" s="18">
        <f>VLOOKUP(N221,Revistas!$B$2:$H$63996,2,FALSE)</f>
        <v>4.84</v>
      </c>
      <c r="G221" s="18" t="str">
        <f>VLOOKUP(N221,Revistas!$B$2:$H$63996,3,FALSE)</f>
        <v>Q1</v>
      </c>
      <c r="H221" s="18" t="str">
        <f>VLOOKUP(N221,Revistas!$B$2:$H$63996,4,FALSE)</f>
        <v>SURGERY - SCIE;</v>
      </c>
      <c r="I221" s="18" t="str">
        <f>VLOOKUP(N221,Revistas!$B$2:$H$63996,5,FALSE)</f>
        <v>2 DE 76</v>
      </c>
      <c r="J221" s="18" t="str">
        <f>VLOOKUP(N221,Revistas!$B$2:$H$63996,6,FALSE)</f>
        <v>SI</v>
      </c>
      <c r="K221" s="18" t="s">
        <v>5146</v>
      </c>
      <c r="L221" s="18" t="s">
        <v>5147</v>
      </c>
      <c r="M221" s="18">
        <v>0</v>
      </c>
      <c r="N221" s="18" t="s">
        <v>5148</v>
      </c>
      <c r="O221" s="28">
        <v>42309</v>
      </c>
      <c r="P221" s="18">
        <v>2017</v>
      </c>
      <c r="Q221" s="18">
        <v>99</v>
      </c>
      <c r="R221" s="18">
        <v>22</v>
      </c>
      <c r="S221" s="18">
        <v>1927</v>
      </c>
      <c r="T221" s="18">
        <v>1931</v>
      </c>
      <c r="U221" s="23">
        <v>29135666</v>
      </c>
    </row>
    <row r="222" spans="2:21" ht="75">
      <c r="B222" s="36" t="s">
        <v>1981</v>
      </c>
      <c r="C222" s="36" t="s">
        <v>1982</v>
      </c>
      <c r="D222" s="17" t="s">
        <v>1983</v>
      </c>
      <c r="E222" s="18" t="s">
        <v>10</v>
      </c>
      <c r="F222" s="18">
        <f>VLOOKUP(N222,Revistas!$B$2:$H$63996,2,FALSE)</f>
        <v>10.569000000000001</v>
      </c>
      <c r="G222" s="18" t="str">
        <f>VLOOKUP(N222,Revistas!$B$2:$H$63996,3,FALSE)</f>
        <v>Q1</v>
      </c>
      <c r="H222" s="18" t="str">
        <f>VLOOKUP(N222,Revistas!$B$2:$H$63996,4,FALSE)</f>
        <v>RESPIRATORY SYSTEM - SCIE</v>
      </c>
      <c r="I222" s="18" t="str">
        <f>VLOOKUP(N222,Revistas!$B$2:$H$63996,5,FALSE)</f>
        <v>3 DE 59</v>
      </c>
      <c r="J222" s="18" t="str">
        <f>VLOOKUP(N222,Revistas!$B$2:$H$63996,6,FALSE)</f>
        <v>SI</v>
      </c>
      <c r="K222" s="18" t="s">
        <v>1984</v>
      </c>
      <c r="L222" s="18" t="s">
        <v>1985</v>
      </c>
      <c r="M222" s="18">
        <v>0</v>
      </c>
      <c r="N222" s="18" t="s">
        <v>1986</v>
      </c>
      <c r="O222" s="28">
        <v>37165</v>
      </c>
      <c r="P222" s="18">
        <v>2017</v>
      </c>
      <c r="Q222" s="18">
        <v>50</v>
      </c>
      <c r="R222" s="18">
        <v>4</v>
      </c>
      <c r="S222" s="18"/>
      <c r="T222" s="18">
        <v>1700833</v>
      </c>
    </row>
    <row r="223" spans="2:21" ht="30">
      <c r="B223" s="36" t="s">
        <v>2018</v>
      </c>
      <c r="C223" s="36" t="s">
        <v>2019</v>
      </c>
      <c r="D223" s="17" t="s">
        <v>2020</v>
      </c>
      <c r="E223" s="18" t="s">
        <v>274</v>
      </c>
      <c r="F223" s="18">
        <f>VLOOKUP(N223,Revistas!$B$2:$H$63996,2,FALSE)</f>
        <v>2.7549999999999999</v>
      </c>
      <c r="G223" s="18" t="str">
        <f>VLOOKUP(N223,Revistas!$B$2:$H$63996,3,FALSE)</f>
        <v>Q2</v>
      </c>
      <c r="H223" s="18" t="str">
        <f>VLOOKUP(N223,Revistas!$B$2:$H$63996,4,FALSE)</f>
        <v>HEMATOLOGY - SCIE;</v>
      </c>
      <c r="I223" s="18" t="str">
        <f>VLOOKUP(N223,Revistas!$B$2:$H$63996,5,FALSE)</f>
        <v>32/70</v>
      </c>
      <c r="J223" s="18" t="str">
        <f>VLOOKUP(N223,Revistas!$B$2:$H$63996,6,FALSE)</f>
        <v>NO</v>
      </c>
      <c r="K223" s="18" t="s">
        <v>2021</v>
      </c>
      <c r="L223" s="18" t="s">
        <v>2022</v>
      </c>
      <c r="M223" s="18">
        <v>0</v>
      </c>
      <c r="N223" s="18" t="s">
        <v>2023</v>
      </c>
      <c r="O223" s="18" t="s">
        <v>199</v>
      </c>
      <c r="P223" s="18">
        <v>2017</v>
      </c>
      <c r="Q223" s="18">
        <v>58</v>
      </c>
      <c r="R223" s="18">
        <v>8</v>
      </c>
      <c r="S223" s="18">
        <v>1999</v>
      </c>
      <c r="T223" s="18">
        <v>2001</v>
      </c>
      <c r="U223" s="23">
        <v>28093007</v>
      </c>
    </row>
    <row r="224" spans="2:21">
      <c r="B224" s="36" t="s">
        <v>734</v>
      </c>
      <c r="C224" s="36" t="s">
        <v>735</v>
      </c>
      <c r="D224" s="17" t="s">
        <v>736</v>
      </c>
      <c r="E224" s="18" t="s">
        <v>274</v>
      </c>
      <c r="F224" s="18">
        <f>VLOOKUP(N224,Revistas!$B$2:$H$63996,2,FALSE)</f>
        <v>1.125</v>
      </c>
      <c r="G224" s="18" t="str">
        <f>VLOOKUP(N224,Revistas!$B$2:$H$63996,3,FALSE)</f>
        <v>Q3</v>
      </c>
      <c r="H224" s="18" t="str">
        <f>VLOOKUP(N224,Revistas!$B$2:$H$63996,4,FALSE)</f>
        <v>MEDICINA, GENERAL &amp; INTERNAL</v>
      </c>
      <c r="I224" s="18" t="str">
        <f>VLOOKUP(N224,Revistas!$B$2:$H$63996,5,FALSE)</f>
        <v>91/154</v>
      </c>
      <c r="J224" s="18" t="str">
        <f>VLOOKUP(N224,Revistas!$B$2:$H$63996,6,FALSE)</f>
        <v>NO</v>
      </c>
      <c r="K224" s="18" t="s">
        <v>737</v>
      </c>
      <c r="L224" s="18" t="s">
        <v>738</v>
      </c>
      <c r="M224" s="18">
        <v>0</v>
      </c>
      <c r="N224" s="18" t="s">
        <v>739</v>
      </c>
      <c r="O224" s="18" t="s">
        <v>29</v>
      </c>
      <c r="P224" s="18">
        <v>2017</v>
      </c>
      <c r="Q224" s="18">
        <v>149</v>
      </c>
      <c r="R224" s="18">
        <v>2</v>
      </c>
      <c r="S224" s="18">
        <v>91</v>
      </c>
      <c r="T224" s="18">
        <v>92</v>
      </c>
    </row>
    <row r="225" spans="2:21" ht="30">
      <c r="B225" s="36" t="s">
        <v>4866</v>
      </c>
      <c r="C225" s="36" t="s">
        <v>4867</v>
      </c>
      <c r="D225" s="17" t="s">
        <v>181</v>
      </c>
      <c r="E225" s="18" t="s">
        <v>10</v>
      </c>
      <c r="F225" s="18">
        <f>VLOOKUP(N225,Revistas!$B$2:$H$63996,2,FALSE)</f>
        <v>4.2590000000000003</v>
      </c>
      <c r="G225" s="18" t="str">
        <f>VLOOKUP(N225,Revistas!$B$2:$H$63996,3,FALSE)</f>
        <v>Q1</v>
      </c>
      <c r="H225" s="18" t="str">
        <f>VLOOKUP(N225,Revistas!$B$2:$H$63996,4,FALSE)</f>
        <v>MULTIDISCIPLINARY SCIENCES</v>
      </c>
      <c r="I225" s="18" t="str">
        <f>VLOOKUP(N225,Revistas!$B$2:$H$63996,5,FALSE)</f>
        <v>10 DE 64</v>
      </c>
      <c r="J225" s="18" t="str">
        <f>VLOOKUP(N225,Revistas!$B$2:$H$63996,6,FALSE)</f>
        <v>NO</v>
      </c>
      <c r="K225" s="18" t="s">
        <v>4868</v>
      </c>
      <c r="L225" s="18" t="s">
        <v>4869</v>
      </c>
      <c r="M225" s="18">
        <v>2</v>
      </c>
      <c r="N225" s="18" t="s">
        <v>184</v>
      </c>
      <c r="O225" s="28">
        <v>44986</v>
      </c>
      <c r="P225" s="18">
        <v>2017</v>
      </c>
      <c r="Q225" s="18">
        <v>7</v>
      </c>
      <c r="R225" s="18"/>
      <c r="S225" s="18"/>
      <c r="T225" s="18">
        <v>44988</v>
      </c>
      <c r="U225" s="23">
        <v>28332555</v>
      </c>
    </row>
    <row r="226" spans="2:21" ht="60">
      <c r="B226" s="36" t="s">
        <v>2056</v>
      </c>
      <c r="C226" s="36" t="s">
        <v>2057</v>
      </c>
      <c r="D226" s="17" t="s">
        <v>307</v>
      </c>
      <c r="E226" s="18" t="s">
        <v>10</v>
      </c>
      <c r="F226" s="18">
        <f>VLOOKUP(N226,Revistas!$B$2:$H$63996,2,FALSE)</f>
        <v>4.8559999999999999</v>
      </c>
      <c r="G226" s="18" t="str">
        <f>VLOOKUP(N226,Revistas!$B$2:$H$63996,3,FALSE)</f>
        <v>q1</v>
      </c>
      <c r="H226" s="18" t="str">
        <f>VLOOKUP(N226,Revistas!$B$2:$H$63996,4,FALSE)</f>
        <v>IMMUNOLOGY - SCIE</v>
      </c>
      <c r="I226" s="18" t="str">
        <f>VLOOKUP(N226,Revistas!$B$2:$H$63996,5,FALSE)</f>
        <v>34/151</v>
      </c>
      <c r="J226" s="18" t="str">
        <f>VLOOKUP(N226,Revistas!$B$2:$H$63996,6,FALSE)</f>
        <v>NO</v>
      </c>
      <c r="K226" s="18" t="s">
        <v>2058</v>
      </c>
      <c r="L226" s="18" t="s">
        <v>2059</v>
      </c>
      <c r="M226" s="18">
        <v>2</v>
      </c>
      <c r="N226" s="18" t="s">
        <v>310</v>
      </c>
      <c r="O226" s="28">
        <v>36951</v>
      </c>
      <c r="P226" s="18">
        <v>2017</v>
      </c>
      <c r="Q226" s="18">
        <v>198</v>
      </c>
      <c r="R226" s="18">
        <v>5</v>
      </c>
      <c r="S226" s="18">
        <v>2070</v>
      </c>
      <c r="T226" s="18">
        <v>2081</v>
      </c>
      <c r="U226" s="23">
        <v>28093525</v>
      </c>
    </row>
    <row r="227" spans="2:21" ht="180">
      <c r="B227" s="36" t="s">
        <v>3857</v>
      </c>
      <c r="C227" s="36" t="s">
        <v>3858</v>
      </c>
      <c r="D227" s="17" t="s">
        <v>3859</v>
      </c>
      <c r="E227" s="18" t="s">
        <v>10</v>
      </c>
      <c r="F227" s="18">
        <f>VLOOKUP(N227,Revistas!$B$2:$H$63996,2,FALSE)</f>
        <v>4.5259999999999998</v>
      </c>
      <c r="G227" s="18" t="str">
        <f>VLOOKUP(N227,Revistas!$B$2:$H$63996,3,FALSE)</f>
        <v>Q1</v>
      </c>
      <c r="H227" s="18" t="str">
        <f>VLOOKUP(N227,Revistas!$B$2:$H$63996,4,FALSE)</f>
        <v>PATHOLOGY</v>
      </c>
      <c r="I227" s="18" t="str">
        <f>VLOOKUP(N227,Revistas!$B$2:$H$63996,5,FALSE)</f>
        <v>11 DE 79</v>
      </c>
      <c r="J227" s="18" t="str">
        <f>VLOOKUP(N227,Revistas!$B$2:$H$63996,6,FALSE)</f>
        <v>NO</v>
      </c>
      <c r="K227" s="18" t="s">
        <v>3860</v>
      </c>
      <c r="L227" s="18" t="s">
        <v>3861</v>
      </c>
      <c r="M227" s="18">
        <v>0</v>
      </c>
      <c r="N227" s="18" t="s">
        <v>3862</v>
      </c>
      <c r="O227" s="18" t="s">
        <v>29</v>
      </c>
      <c r="P227" s="18">
        <v>2017</v>
      </c>
      <c r="Q227" s="18">
        <v>19</v>
      </c>
      <c r="R227" s="18">
        <v>4</v>
      </c>
      <c r="S227" s="18">
        <v>575</v>
      </c>
      <c r="T227" s="18">
        <v>588</v>
      </c>
      <c r="U227" s="23">
        <v>28552549</v>
      </c>
    </row>
    <row r="228" spans="2:21" ht="105">
      <c r="B228" s="36" t="s">
        <v>4700</v>
      </c>
      <c r="C228" s="36" t="s">
        <v>4701</v>
      </c>
      <c r="D228" s="17" t="s">
        <v>4606</v>
      </c>
      <c r="E228" s="18" t="s">
        <v>10</v>
      </c>
      <c r="F228" s="18">
        <f>VLOOKUP(N228,Revistas!$B$2:$H$63996,2,FALSE)</f>
        <v>6.1760000000000002</v>
      </c>
      <c r="G228" s="18" t="str">
        <f>VLOOKUP(N228,Revistas!$B$2:$H$63996,3,FALSE)</f>
        <v>Q1</v>
      </c>
      <c r="H228" s="18" t="str">
        <f>VLOOKUP(N228,Revistas!$B$2:$H$63996,4,FALSE)</f>
        <v>ONCOLOGY</v>
      </c>
      <c r="I228" s="18" t="str">
        <f>VLOOKUP(N228,Revistas!$B$2:$H$63996,5,FALSE)</f>
        <v>32/217</v>
      </c>
      <c r="J228" s="18" t="str">
        <f>VLOOKUP(N228,Revistas!$B$2:$H$63996,6,FALSE)</f>
        <v>NO</v>
      </c>
      <c r="K228" s="18" t="s">
        <v>4702</v>
      </c>
      <c r="L228" s="18" t="s">
        <v>4703</v>
      </c>
      <c r="M228" s="18">
        <v>2</v>
      </c>
      <c r="N228" s="18" t="s">
        <v>4609</v>
      </c>
      <c r="O228" s="28">
        <v>38869</v>
      </c>
      <c r="P228" s="18">
        <v>2017</v>
      </c>
      <c r="Q228" s="18">
        <v>116</v>
      </c>
      <c r="R228" s="18">
        <v>12</v>
      </c>
      <c r="S228" s="18">
        <v>1526</v>
      </c>
      <c r="T228" s="18">
        <v>1535</v>
      </c>
      <c r="U228" s="23">
        <v>28463962</v>
      </c>
    </row>
    <row r="229" spans="2:21" ht="30">
      <c r="B229" s="36" t="s">
        <v>3049</v>
      </c>
      <c r="C229" s="36" t="s">
        <v>3050</v>
      </c>
      <c r="D229" s="17" t="s">
        <v>3051</v>
      </c>
      <c r="E229" s="18" t="s">
        <v>10</v>
      </c>
      <c r="F229" s="18">
        <f>VLOOKUP(N229,Revistas!$B$2:$H$63996,2,FALSE)</f>
        <v>1.169</v>
      </c>
      <c r="G229" s="18" t="str">
        <f>VLOOKUP(N229,Revistas!$B$2:$H$63996,3,FALSE)</f>
        <v>Q3</v>
      </c>
      <c r="H229" s="18" t="str">
        <f>VLOOKUP(N229,Revistas!$B$2:$H$63996,4,FALSE)</f>
        <v>ENGINEERING, BIOMEDICAL - SCIE;</v>
      </c>
      <c r="I229" s="18" t="str">
        <f>VLOOKUP(N229,Revistas!$B$2:$H$63996,5,FALSE)</f>
        <v>54/77</v>
      </c>
      <c r="J229" s="18" t="str">
        <f>VLOOKUP(N229,Revistas!$B$2:$H$63996,6,FALSE)</f>
        <v>NO</v>
      </c>
      <c r="K229" s="18" t="s">
        <v>3052</v>
      </c>
      <c r="L229" s="18" t="s">
        <v>3053</v>
      </c>
      <c r="M229" s="18">
        <v>0</v>
      </c>
      <c r="N229" s="18" t="s">
        <v>3054</v>
      </c>
      <c r="O229" s="18" t="s">
        <v>250</v>
      </c>
      <c r="P229" s="18">
        <v>2017</v>
      </c>
      <c r="Q229" s="18">
        <v>40</v>
      </c>
      <c r="R229" s="18">
        <v>5</v>
      </c>
      <c r="S229" s="18">
        <v>212</v>
      </c>
      <c r="T229" s="18">
        <v>218</v>
      </c>
      <c r="U229" s="23">
        <v>28525669</v>
      </c>
    </row>
    <row r="230" spans="2:21" ht="45">
      <c r="B230" s="36" t="s">
        <v>4850</v>
      </c>
      <c r="C230" s="36" t="s">
        <v>4851</v>
      </c>
      <c r="D230" s="17" t="s">
        <v>181</v>
      </c>
      <c r="E230" s="18" t="s">
        <v>10</v>
      </c>
      <c r="F230" s="18">
        <f>VLOOKUP(N230,Revistas!$B$2:$H$63996,2,FALSE)</f>
        <v>4.2590000000000003</v>
      </c>
      <c r="G230" s="18" t="str">
        <f>VLOOKUP(N230,Revistas!$B$2:$H$63996,3,FALSE)</f>
        <v>Q1</v>
      </c>
      <c r="H230" s="18" t="str">
        <f>VLOOKUP(N230,Revistas!$B$2:$H$63996,4,FALSE)</f>
        <v>MULTIDISCIPLINARY SCIENCES</v>
      </c>
      <c r="I230" s="18" t="str">
        <f>VLOOKUP(N230,Revistas!$B$2:$H$63996,5,FALSE)</f>
        <v>10 DE 64</v>
      </c>
      <c r="J230" s="18" t="str">
        <f>VLOOKUP(N230,Revistas!$B$2:$H$63996,6,FALSE)</f>
        <v>NO</v>
      </c>
      <c r="K230" s="18" t="s">
        <v>4852</v>
      </c>
      <c r="L230" s="18" t="s">
        <v>4853</v>
      </c>
      <c r="M230" s="18">
        <v>0</v>
      </c>
      <c r="N230" s="18" t="s">
        <v>184</v>
      </c>
      <c r="O230" s="28">
        <v>45474</v>
      </c>
      <c r="P230" s="18">
        <v>2017</v>
      </c>
      <c r="Q230" s="18">
        <v>7</v>
      </c>
      <c r="R230" s="18"/>
      <c r="S230" s="18"/>
      <c r="T230" s="18">
        <v>6276</v>
      </c>
      <c r="U230" s="23">
        <v>28740236</v>
      </c>
    </row>
    <row r="231" spans="2:21" ht="30">
      <c r="B231" s="36" t="s">
        <v>4838</v>
      </c>
      <c r="C231" s="36" t="s">
        <v>4839</v>
      </c>
      <c r="D231" s="17" t="s">
        <v>4840</v>
      </c>
      <c r="E231" s="18" t="s">
        <v>10</v>
      </c>
      <c r="F231" s="18">
        <f>VLOOKUP(N231,Revistas!$B$2:$H$63996,2,FALSE)</f>
        <v>2.7589999999999999</v>
      </c>
      <c r="G231" s="18" t="str">
        <f>VLOOKUP(N231,Revistas!$B$2:$H$63996,3,FALSE)</f>
        <v>Q2</v>
      </c>
      <c r="H231" s="18" t="str">
        <f>VLOOKUP(N231,Revistas!$B$2:$H$63996,4,FALSE)</f>
        <v>MEDICINE, RESEARCH &amp; EXPERIMENTAL - SCIE;</v>
      </c>
      <c r="I231" s="18" t="str">
        <f>VLOOKUP(N231,Revistas!$B$2:$H$63996,5,FALSE)</f>
        <v>52/128</v>
      </c>
      <c r="J231" s="18" t="str">
        <f>VLOOKUP(N231,Revistas!$B$2:$H$63996,6,FALSE)</f>
        <v>NO</v>
      </c>
      <c r="K231" s="18" t="s">
        <v>4841</v>
      </c>
      <c r="L231" s="18" t="s">
        <v>4842</v>
      </c>
      <c r="M231" s="18">
        <v>0</v>
      </c>
      <c r="N231" s="18" t="s">
        <v>4843</v>
      </c>
      <c r="O231" s="18" t="s">
        <v>199</v>
      </c>
      <c r="P231" s="18">
        <v>2017</v>
      </c>
      <c r="Q231" s="18">
        <v>92</v>
      </c>
      <c r="R231" s="18"/>
      <c r="S231" s="18">
        <v>750</v>
      </c>
      <c r="T231" s="18">
        <v>756</v>
      </c>
      <c r="U231" s="23">
        <v>28591688</v>
      </c>
    </row>
    <row r="232" spans="2:21" ht="30">
      <c r="B232" s="36" t="s">
        <v>1599</v>
      </c>
      <c r="C232" s="36" t="s">
        <v>1600</v>
      </c>
      <c r="D232" s="17" t="s">
        <v>1601</v>
      </c>
      <c r="E232" s="18" t="s">
        <v>10</v>
      </c>
      <c r="F232" s="18">
        <f>VLOOKUP(N232,Revistas!$B$2:$H$63996,2,FALSE)</f>
        <v>4.3070000000000004</v>
      </c>
      <c r="G232" s="18" t="str">
        <f>VLOOKUP(N232,Revistas!$B$2:$H$63996,3,FALSE)</f>
        <v>Q1</v>
      </c>
      <c r="H232" s="18" t="str">
        <f>VLOOKUP(N232,Revistas!$B$2:$H$63996,4,FALSE)</f>
        <v>PHARMACOLOGY &amp; PHARMACY - SCIE;</v>
      </c>
      <c r="I232" s="18" t="str">
        <f>VLOOKUP(N232,Revistas!$B$2:$H$63996,5,FALSE)</f>
        <v>34/255</v>
      </c>
      <c r="J232" s="18" t="str">
        <f>VLOOKUP(N232,Revistas!$B$2:$H$63996,6,FALSE)</f>
        <v>NO</v>
      </c>
      <c r="K232" s="18" t="s">
        <v>1602</v>
      </c>
      <c r="L232" s="18" t="s">
        <v>1603</v>
      </c>
      <c r="M232" s="18">
        <v>3</v>
      </c>
      <c r="N232" s="18" t="s">
        <v>1604</v>
      </c>
      <c r="O232" s="18" t="s">
        <v>226</v>
      </c>
      <c r="P232" s="18">
        <v>2017</v>
      </c>
      <c r="Q232" s="18">
        <v>49</v>
      </c>
      <c r="R232" s="18">
        <v>6</v>
      </c>
      <c r="S232" s="18">
        <v>727</v>
      </c>
      <c r="T232" s="18">
        <v>733</v>
      </c>
      <c r="U232" s="23">
        <v>28438568</v>
      </c>
    </row>
    <row r="233" spans="2:21">
      <c r="B233" s="36" t="s">
        <v>5236</v>
      </c>
      <c r="C233" s="36" t="s">
        <v>5237</v>
      </c>
      <c r="D233" s="17" t="s">
        <v>5238</v>
      </c>
      <c r="E233" s="18" t="s">
        <v>274</v>
      </c>
      <c r="F233" s="18">
        <f>VLOOKUP(N233,Revistas!$B$2:$H$63996,2,FALSE)</f>
        <v>4.9779999999999998</v>
      </c>
      <c r="G233" s="18" t="str">
        <f>VLOOKUP(N233,Revistas!$B$2:$H$63996,3,FALSE)</f>
        <v>Q1</v>
      </c>
      <c r="H233" s="18" t="str">
        <f>VLOOKUP(N233,Revistas!$B$2:$H$63996,4,FALSE)</f>
        <v>HEALTH CARE SCIENCES &amp; SERVICES - SCIE;</v>
      </c>
      <c r="I233" s="18" t="str">
        <f>VLOOKUP(N233,Revistas!$B$2:$H$63996,5,FALSE)</f>
        <v>6 DE 90</v>
      </c>
      <c r="J233" s="18" t="str">
        <f>VLOOKUP(N233,Revistas!$B$2:$H$63996,6,FALSE)</f>
        <v>SI</v>
      </c>
      <c r="K233" s="18" t="s">
        <v>5239</v>
      </c>
      <c r="L233" s="18" t="s">
        <v>5240</v>
      </c>
      <c r="M233" s="18">
        <v>0</v>
      </c>
      <c r="N233" s="18" t="s">
        <v>5241</v>
      </c>
      <c r="O233" s="18" t="s">
        <v>14</v>
      </c>
      <c r="P233" s="18">
        <v>2017</v>
      </c>
      <c r="Q233" s="18">
        <v>92</v>
      </c>
      <c r="R233" s="18"/>
      <c r="S233" s="18">
        <v>129</v>
      </c>
      <c r="T233" s="18">
        <v>129</v>
      </c>
      <c r="U233" s="23">
        <v>28919461</v>
      </c>
    </row>
    <row r="234" spans="2:21" ht="30">
      <c r="B234" s="36" t="s">
        <v>5242</v>
      </c>
      <c r="C234" s="36" t="s">
        <v>5243</v>
      </c>
      <c r="D234" s="17" t="s">
        <v>5244</v>
      </c>
      <c r="E234" s="18" t="s">
        <v>10</v>
      </c>
      <c r="F234" s="18">
        <f>VLOOKUP(N234,Revistas!$B$2:$H$63996,2,FALSE)</f>
        <v>2.9020000000000001</v>
      </c>
      <c r="G234" s="18" t="str">
        <f>VLOOKUP(N234,Revistas!$B$2:$H$63996,3,FALSE)</f>
        <v>Q2</v>
      </c>
      <c r="H234" s="18" t="str">
        <f>VLOOKUP(N234,Revistas!$B$2:$H$63996,4,FALSE)</f>
        <v>PHARMACOLOGY &amp; PHARMACY - SCIE</v>
      </c>
      <c r="I234" s="18" t="str">
        <f>VLOOKUP(N234,Revistas!$B$2:$H$63996,5,FALSE)</f>
        <v>97/256</v>
      </c>
      <c r="J234" s="18" t="str">
        <f>VLOOKUP(N234,Revistas!$B$2:$H$63996,6,FALSE)</f>
        <v>NO</v>
      </c>
      <c r="K234" s="18" t="s">
        <v>5245</v>
      </c>
      <c r="L234" s="18" t="s">
        <v>5246</v>
      </c>
      <c r="M234" s="18">
        <v>0</v>
      </c>
      <c r="N234" s="18" t="s">
        <v>5247</v>
      </c>
      <c r="O234" s="18" t="s">
        <v>14</v>
      </c>
      <c r="P234" s="18">
        <v>2017</v>
      </c>
      <c r="Q234" s="18">
        <v>73</v>
      </c>
      <c r="R234" s="18">
        <v>12</v>
      </c>
      <c r="S234" s="18">
        <v>1557</v>
      </c>
      <c r="T234" s="18">
        <v>1563</v>
      </c>
      <c r="U234" s="23">
        <v>28900674</v>
      </c>
    </row>
    <row r="235" spans="2:21" ht="30">
      <c r="B235" s="36" t="s">
        <v>5248</v>
      </c>
      <c r="C235" s="36" t="s">
        <v>5249</v>
      </c>
      <c r="D235" s="17" t="s">
        <v>5250</v>
      </c>
      <c r="E235" s="18" t="s">
        <v>10</v>
      </c>
      <c r="F235" s="18">
        <f>VLOOKUP(N235,Revistas!$B$2:$H$63996,2,FALSE)</f>
        <v>3.2949999999999999</v>
      </c>
      <c r="G235" s="18" t="str">
        <f>VLOOKUP(N235,Revistas!$B$2:$H$63996,3,FALSE)</f>
        <v>Q1</v>
      </c>
      <c r="H235" s="18" t="str">
        <f>VLOOKUP(N235,Revistas!$B$2:$H$63996,4,FALSE)</f>
        <v>HEALTH CARE SCIENCES &amp; SERVICES - SCIE</v>
      </c>
      <c r="I235" s="18" t="str">
        <f>VLOOKUP(N235,Revistas!$B$2:$H$63996,5,FALSE)</f>
        <v>17/90</v>
      </c>
      <c r="J235" s="18" t="str">
        <f>VLOOKUP(N235,Revistas!$B$2:$H$63996,6,FALSE)</f>
        <v>NO</v>
      </c>
      <c r="K235" s="18" t="s">
        <v>5251</v>
      </c>
      <c r="L235" s="18" t="s">
        <v>5252</v>
      </c>
      <c r="M235" s="18">
        <v>0</v>
      </c>
      <c r="N235" s="18" t="s">
        <v>5253</v>
      </c>
      <c r="O235" s="28">
        <v>43344</v>
      </c>
      <c r="P235" s="18">
        <v>2017</v>
      </c>
      <c r="Q235" s="18">
        <v>17</v>
      </c>
      <c r="R235" s="18"/>
      <c r="S235" s="18"/>
      <c r="T235" s="18">
        <v>145</v>
      </c>
      <c r="U235" s="23">
        <v>28923007</v>
      </c>
    </row>
    <row r="236" spans="2:21" ht="30">
      <c r="B236" s="36" t="s">
        <v>5248</v>
      </c>
      <c r="C236" s="36" t="s">
        <v>5254</v>
      </c>
      <c r="D236" s="17" t="s">
        <v>2359</v>
      </c>
      <c r="E236" s="18" t="s">
        <v>10</v>
      </c>
      <c r="F236" s="18">
        <f>VLOOKUP(N236,Revistas!$B$2:$H$63996,2,FALSE)</f>
        <v>3.4929999999999999</v>
      </c>
      <c r="G236" s="18" t="str">
        <f>VLOOKUP(N236,Revistas!$B$2:$H$63996,3,FALSE)</f>
        <v>Q1</v>
      </c>
      <c r="H236" s="18" t="str">
        <f>VLOOKUP(N236,Revistas!$B$2:$H$63996,4,FALSE)</f>
        <v>PHARMACOLOGY &amp; PHARMACY - SCIE</v>
      </c>
      <c r="I236" s="18" t="str">
        <f>VLOOKUP(N236,Revistas!$B$2:$H$63996,5,FALSE)</f>
        <v>60/257</v>
      </c>
      <c r="J236" s="18" t="str">
        <f>VLOOKUP(N236,Revistas!$B$2:$H$63996,6,FALSE)</f>
        <v>NO</v>
      </c>
      <c r="K236" s="18" t="s">
        <v>5255</v>
      </c>
      <c r="L236" s="18" t="s">
        <v>5256</v>
      </c>
      <c r="M236" s="18">
        <v>2</v>
      </c>
      <c r="N236" s="18" t="s">
        <v>2362</v>
      </c>
      <c r="O236" s="18" t="s">
        <v>154</v>
      </c>
      <c r="P236" s="18">
        <v>2017</v>
      </c>
      <c r="Q236" s="18">
        <v>83</v>
      </c>
      <c r="R236" s="18">
        <v>9</v>
      </c>
      <c r="S236" s="18">
        <v>1921</v>
      </c>
      <c r="T236" s="18">
        <v>1931</v>
      </c>
      <c r="U236" s="23">
        <v>28419518</v>
      </c>
    </row>
    <row r="237" spans="2:21" ht="30">
      <c r="B237" s="36" t="s">
        <v>1605</v>
      </c>
      <c r="C237" s="36" t="s">
        <v>1606</v>
      </c>
      <c r="D237" s="17" t="s">
        <v>217</v>
      </c>
      <c r="E237" s="18" t="s">
        <v>10</v>
      </c>
      <c r="F237" s="18">
        <f>VLOOKUP(N237,Revistas!$B$2:$H$63996,2,FALSE)</f>
        <v>2.806</v>
      </c>
      <c r="G237" s="18" t="str">
        <f>VLOOKUP(N237,Revistas!$B$2:$H$63996,3,FALSE)</f>
        <v>Q1</v>
      </c>
      <c r="H237" s="18" t="str">
        <f>VLOOKUP(N237,Revistas!$B$2:$H$63996,4,FALSE)</f>
        <v>MULTIDISCIPLINARY SCIENCES</v>
      </c>
      <c r="I237" s="18" t="str">
        <f>VLOOKUP(N237,Revistas!$B$2:$H$63996,5,FALSE)</f>
        <v>15/64</v>
      </c>
      <c r="J237" s="18" t="str">
        <f>VLOOKUP(N237,Revistas!$B$2:$H$63996,6,FALSE)</f>
        <v>NO</v>
      </c>
      <c r="K237" s="18" t="s">
        <v>1607</v>
      </c>
      <c r="L237" s="18" t="s">
        <v>1608</v>
      </c>
      <c r="M237" s="18">
        <v>1</v>
      </c>
      <c r="N237" s="18" t="s">
        <v>220</v>
      </c>
      <c r="O237" s="18" t="s">
        <v>1609</v>
      </c>
      <c r="P237" s="18">
        <v>2017</v>
      </c>
      <c r="Q237" s="18">
        <v>12</v>
      </c>
      <c r="R237" s="18">
        <v>4</v>
      </c>
      <c r="S237" s="18"/>
      <c r="T237" s="18" t="s">
        <v>1610</v>
      </c>
    </row>
    <row r="238" spans="2:21" ht="30">
      <c r="B238" s="36" t="s">
        <v>2363</v>
      </c>
      <c r="C238" s="36" t="s">
        <v>2364</v>
      </c>
      <c r="D238" s="17" t="s">
        <v>2365</v>
      </c>
      <c r="E238" s="18" t="s">
        <v>10</v>
      </c>
      <c r="F238" s="18" t="str">
        <f>VLOOKUP(N238,Revistas!$B$2:$H$63996,2,FALSE)</f>
        <v>NO TIENE</v>
      </c>
      <c r="G238" s="18" t="str">
        <f>VLOOKUP(N238,Revistas!$B$2:$H$63996,3,FALSE)</f>
        <v>NO TIENE</v>
      </c>
      <c r="H238" s="18" t="str">
        <f>VLOOKUP(N238,Revistas!$B$2:$H$63996,4,FALSE)</f>
        <v>NO TIENE</v>
      </c>
      <c r="I238" s="18" t="str">
        <f>VLOOKUP(N238,Revistas!$B$2:$H$63996,5,FALSE)</f>
        <v>NO TIENE</v>
      </c>
      <c r="J238" s="18" t="str">
        <f>VLOOKUP(N238,Revistas!$B$2:$H$63996,6,FALSE)</f>
        <v>NO</v>
      </c>
      <c r="K238" s="18"/>
      <c r="L238" s="18"/>
      <c r="M238" s="18">
        <v>0</v>
      </c>
      <c r="N238" s="18" t="s">
        <v>2366</v>
      </c>
      <c r="O238" s="18"/>
      <c r="P238" s="18">
        <v>2017</v>
      </c>
      <c r="Q238" s="18">
        <v>6</v>
      </c>
      <c r="R238" s="18">
        <v>1</v>
      </c>
      <c r="S238" s="18">
        <v>31</v>
      </c>
      <c r="T238" s="18">
        <v>37</v>
      </c>
    </row>
    <row r="239" spans="2:21" ht="30">
      <c r="B239" s="36" t="s">
        <v>2338</v>
      </c>
      <c r="C239" s="36" t="s">
        <v>2339</v>
      </c>
      <c r="D239" s="17" t="s">
        <v>1477</v>
      </c>
      <c r="E239" s="18" t="s">
        <v>10</v>
      </c>
      <c r="F239" s="18">
        <f>VLOOKUP(N239,Revistas!$B$2:$H$63996,2,FALSE)</f>
        <v>4.8630000000000004</v>
      </c>
      <c r="G239" s="18" t="str">
        <f>VLOOKUP(N239,Revistas!$B$2:$H$63996,3,FALSE)</f>
        <v>Q1</v>
      </c>
      <c r="H239" s="18" t="str">
        <f>VLOOKUP(N239,Revistas!$B$2:$H$63996,4,FALSE)</f>
        <v>CARDIAC &amp; CARDIOVASCULAR SYSTEM</v>
      </c>
      <c r="I239" s="18" t="str">
        <f>VLOOKUP(N239,Revistas!$B$2:$H$63996,5,FALSE)</f>
        <v>37/126</v>
      </c>
      <c r="J239" s="18" t="str">
        <f>VLOOKUP(N239,Revistas!$B$2:$H$63996,6,FALSE)</f>
        <v>NO</v>
      </c>
      <c r="K239" s="18" t="s">
        <v>2340</v>
      </c>
      <c r="L239" s="18" t="s">
        <v>2341</v>
      </c>
      <c r="M239" s="18">
        <v>0</v>
      </c>
      <c r="N239" s="18" t="s">
        <v>1480</v>
      </c>
      <c r="O239" s="18" t="s">
        <v>250</v>
      </c>
      <c r="P239" s="18">
        <v>2017</v>
      </c>
      <c r="Q239" s="18">
        <v>6</v>
      </c>
      <c r="R239" s="18">
        <v>5</v>
      </c>
      <c r="S239" s="18"/>
      <c r="T239" s="18" t="s">
        <v>2342</v>
      </c>
      <c r="U239" s="23">
        <v>28522672</v>
      </c>
    </row>
    <row r="240" spans="2:21" ht="30">
      <c r="B240" s="36" t="s">
        <v>688</v>
      </c>
      <c r="C240" s="36" t="s">
        <v>689</v>
      </c>
      <c r="D240" s="17" t="s">
        <v>674</v>
      </c>
      <c r="E240" s="18" t="s">
        <v>274</v>
      </c>
      <c r="F240" s="18">
        <f>VLOOKUP(N240,Revistas!$B$2:$H$63996,2,FALSE)</f>
        <v>4.4850000000000003</v>
      </c>
      <c r="G240" s="18" t="str">
        <f>VLOOKUP(N240,Revistas!$B$2:$H$63996,3,FALSE)</f>
        <v>Q2</v>
      </c>
      <c r="H240" s="18" t="str">
        <f>VLOOKUP(N240,Revistas!$B$2:$H$63996,4,FALSE)</f>
        <v>CARDIAC &amp; CARDIOVASCULAR SYSTEM</v>
      </c>
      <c r="I240" s="18" t="str">
        <f>VLOOKUP(N240,Revistas!$B$2:$H$63996,5,FALSE)</f>
        <v>33/126</v>
      </c>
      <c r="J240" s="18" t="str">
        <f>VLOOKUP(N240,Revistas!$B$2:$H$63996,6,FALSE)</f>
        <v>NO</v>
      </c>
      <c r="K240" s="18" t="s">
        <v>690</v>
      </c>
      <c r="L240" s="18" t="s">
        <v>691</v>
      </c>
      <c r="M240" s="18">
        <v>0</v>
      </c>
      <c r="N240" s="18" t="s">
        <v>677</v>
      </c>
      <c r="O240" s="18" t="s">
        <v>199</v>
      </c>
      <c r="P240" s="18">
        <v>2017</v>
      </c>
      <c r="Q240" s="18">
        <v>70</v>
      </c>
      <c r="R240" s="18">
        <v>8</v>
      </c>
      <c r="S240" s="18">
        <v>673</v>
      </c>
      <c r="T240" s="18">
        <v>675</v>
      </c>
    </row>
    <row r="241" spans="2:21" ht="105">
      <c r="B241" s="36" t="s">
        <v>4537</v>
      </c>
      <c r="C241" s="36" t="s">
        <v>4538</v>
      </c>
      <c r="D241" s="17" t="s">
        <v>4431</v>
      </c>
      <c r="E241" s="18" t="s">
        <v>10</v>
      </c>
      <c r="F241" s="18">
        <f>VLOOKUP(N241,Revistas!$B$2:$H$63996,2,FALSE)</f>
        <v>2.3530000000000002</v>
      </c>
      <c r="G241" s="18" t="str">
        <f>VLOOKUP(N241,Revistas!$B$2:$H$63996,3,FALSE)</f>
        <v>Q3</v>
      </c>
      <c r="H241" s="18" t="str">
        <f>VLOOKUP(N241,Revistas!$B$2:$H$63996,4,FALSE)</f>
        <v>ONCOLOGY</v>
      </c>
      <c r="I241" s="18" t="str">
        <f>VLOOKUP(N241,Revistas!$B$2:$H$63996,5,FALSE)</f>
        <v>141/217</v>
      </c>
      <c r="J241" s="18" t="str">
        <f>VLOOKUP(N241,Revistas!$B$2:$H$63996,6,FALSE)</f>
        <v>NO</v>
      </c>
      <c r="K241" s="18" t="s">
        <v>4539</v>
      </c>
      <c r="L241" s="18" t="s">
        <v>4540</v>
      </c>
      <c r="M241" s="18">
        <v>0</v>
      </c>
      <c r="N241" s="18" t="s">
        <v>4434</v>
      </c>
      <c r="O241" s="18" t="s">
        <v>62</v>
      </c>
      <c r="P241" s="18">
        <v>2017</v>
      </c>
      <c r="Q241" s="18">
        <v>19</v>
      </c>
      <c r="R241" s="18">
        <v>2</v>
      </c>
      <c r="S241" s="18">
        <v>219</v>
      </c>
      <c r="T241" s="18">
        <v>226</v>
      </c>
      <c r="U241" s="23">
        <v>27371031</v>
      </c>
    </row>
    <row r="242" spans="2:21" ht="60">
      <c r="B242" s="36" t="s">
        <v>4520</v>
      </c>
      <c r="C242" s="36" t="s">
        <v>4521</v>
      </c>
      <c r="D242" s="17" t="s">
        <v>3847</v>
      </c>
      <c r="E242" s="18" t="s">
        <v>26</v>
      </c>
      <c r="F242" s="18">
        <f>VLOOKUP(N242,Revistas!$B$2:$H$63996,2,FALSE)</f>
        <v>11.855</v>
      </c>
      <c r="G242" s="18" t="str">
        <f>VLOOKUP(N242,Revistas!$B$2:$H$63996,3,FALSE)</f>
        <v>Q1</v>
      </c>
      <c r="H242" s="18" t="str">
        <f>VLOOKUP(N242,Revistas!$B$2:$H$63996,4,FALSE)</f>
        <v>ONCOLOGY</v>
      </c>
      <c r="I242" s="18" t="str">
        <f>VLOOKUP(N242,Revistas!$B$2:$H$63996,5,FALSE)</f>
        <v>10/217</v>
      </c>
      <c r="J242" s="18" t="str">
        <f>VLOOKUP(N242,Revistas!$B$2:$H$63996,6,FALSE)</f>
        <v>SI</v>
      </c>
      <c r="K242" s="18" t="s">
        <v>4522</v>
      </c>
      <c r="L242" s="18"/>
      <c r="M242" s="18">
        <v>0</v>
      </c>
      <c r="N242" s="18" t="s">
        <v>3849</v>
      </c>
      <c r="O242" s="18" t="s">
        <v>154</v>
      </c>
      <c r="P242" s="18">
        <v>2017</v>
      </c>
      <c r="Q242" s="18">
        <v>28</v>
      </c>
      <c r="R242" s="18"/>
      <c r="S242" s="18"/>
      <c r="T242" s="18"/>
    </row>
    <row r="243" spans="2:21" ht="45">
      <c r="B243" s="36" t="s">
        <v>4508</v>
      </c>
      <c r="C243" s="36" t="s">
        <v>4509</v>
      </c>
      <c r="D243" s="17" t="s">
        <v>4510</v>
      </c>
      <c r="E243" s="18" t="s">
        <v>10</v>
      </c>
      <c r="F243" s="18">
        <f>VLOOKUP(N243,Revistas!$B$2:$H$63996,2,FALSE)</f>
        <v>2.1040000000000001</v>
      </c>
      <c r="G243" s="18" t="str">
        <f>VLOOKUP(N243,Revistas!$B$2:$H$63996,3,FALSE)</f>
        <v>Q1</v>
      </c>
      <c r="H243" s="18" t="str">
        <f>VLOOKUP(N243,Revistas!$B$2:$H$63996,4,FALSE)</f>
        <v>NURSING - SCIE;</v>
      </c>
      <c r="I243" s="18" t="str">
        <f>VLOOKUP(N243,Revistas!$B$2:$H$63996,5,FALSE)</f>
        <v>10/116</v>
      </c>
      <c r="J243" s="18" t="str">
        <f>VLOOKUP(N243,Revistas!$B$2:$H$63996,6,FALSE)</f>
        <v>SI</v>
      </c>
      <c r="K243" s="18" t="s">
        <v>4511</v>
      </c>
      <c r="L243" s="18" t="s">
        <v>4512</v>
      </c>
      <c r="M243" s="18">
        <v>0</v>
      </c>
      <c r="N243" s="18" t="s">
        <v>4513</v>
      </c>
      <c r="O243" s="18" t="s">
        <v>94</v>
      </c>
      <c r="P243" s="18">
        <v>2017</v>
      </c>
      <c r="Q243" s="18">
        <v>26</v>
      </c>
      <c r="R243" s="18">
        <v>6</v>
      </c>
      <c r="S243" s="18"/>
      <c r="T243" s="18" t="s">
        <v>4515</v>
      </c>
    </row>
    <row r="244" spans="2:21" ht="30">
      <c r="B244" s="36" t="s">
        <v>4614</v>
      </c>
      <c r="C244" s="36" t="s">
        <v>4615</v>
      </c>
      <c r="D244" s="17" t="s">
        <v>4616</v>
      </c>
      <c r="E244" s="18" t="s">
        <v>10</v>
      </c>
      <c r="F244" s="18">
        <f>VLOOKUP(N244,Revistas!$B$2:$H$63996,2,FALSE)</f>
        <v>5.3140000000000001</v>
      </c>
      <c r="G244" s="18" t="str">
        <f>VLOOKUP(N244,Revistas!$B$2:$H$63996,3,FALSE)</f>
        <v>Q1</v>
      </c>
      <c r="H244" s="18" t="str">
        <f>VLOOKUP(N244,Revistas!$B$2:$H$63996,4,FALSE)</f>
        <v>ONCOLOGY</v>
      </c>
      <c r="I244" s="18" t="str">
        <f>VLOOKUP(N244,Revistas!$B$2:$H$63996,5,FALSE)</f>
        <v>40/217</v>
      </c>
      <c r="J244" s="18" t="str">
        <f>VLOOKUP(N244,Revistas!$B$2:$H$63996,6,FALSE)</f>
        <v>NO</v>
      </c>
      <c r="K244" s="18" t="s">
        <v>4617</v>
      </c>
      <c r="L244" s="18" t="s">
        <v>4618</v>
      </c>
      <c r="M244" s="18">
        <v>0</v>
      </c>
      <c r="N244" s="18" t="s">
        <v>4619</v>
      </c>
      <c r="O244" s="18" t="s">
        <v>14</v>
      </c>
      <c r="P244" s="18">
        <v>2017</v>
      </c>
      <c r="Q244" s="18">
        <v>11</v>
      </c>
      <c r="R244" s="18">
        <v>12</v>
      </c>
      <c r="S244" s="18">
        <v>1768</v>
      </c>
      <c r="T244" s="18">
        <v>1787</v>
      </c>
      <c r="U244" s="23">
        <v>28981199</v>
      </c>
    </row>
    <row r="245" spans="2:21" ht="45">
      <c r="B245" s="36" t="s">
        <v>4994</v>
      </c>
      <c r="C245" s="36" t="s">
        <v>4995</v>
      </c>
      <c r="D245" s="17" t="s">
        <v>4996</v>
      </c>
      <c r="E245" s="18" t="s">
        <v>10</v>
      </c>
      <c r="F245" s="18">
        <f>VLOOKUP(N245,Revistas!$B$2:$H$63996,2,FALSE)</f>
        <v>3.97</v>
      </c>
      <c r="G245" s="18" t="str">
        <f>VLOOKUP(N245,Revistas!$B$2:$H$63996,3,FALSE)</f>
        <v>Q1</v>
      </c>
      <c r="H245" s="18" t="str">
        <f>VLOOKUP(N245,Revistas!$B$2:$H$63996,4,FALSE)</f>
        <v>MEDICINE, RESEARCH &amp; EXPERIMENTAL - SCIE;</v>
      </c>
      <c r="I245" s="18" t="str">
        <f>VLOOKUP(N245,Revistas!$B$2:$H$63996,5,FALSE)</f>
        <v>25/128</v>
      </c>
      <c r="J245" s="18" t="str">
        <f>VLOOKUP(N245,Revistas!$B$2:$H$63996,6,FALSE)</f>
        <v>NO</v>
      </c>
      <c r="K245" s="18" t="s">
        <v>4997</v>
      </c>
      <c r="L245" s="18" t="s">
        <v>4998</v>
      </c>
      <c r="M245" s="18">
        <v>1</v>
      </c>
      <c r="N245" s="18" t="s">
        <v>4999</v>
      </c>
      <c r="O245" s="18" t="s">
        <v>154</v>
      </c>
      <c r="P245" s="18">
        <v>2017</v>
      </c>
      <c r="Q245" s="18">
        <v>40</v>
      </c>
      <c r="R245" s="18">
        <v>5</v>
      </c>
      <c r="S245" s="18">
        <v>709</v>
      </c>
      <c r="T245" s="18">
        <v>713</v>
      </c>
      <c r="U245" s="23">
        <v>28341975</v>
      </c>
    </row>
    <row r="246" spans="2:21" ht="45">
      <c r="B246" s="36" t="s">
        <v>4994</v>
      </c>
      <c r="C246" s="36" t="s">
        <v>5004</v>
      </c>
      <c r="D246" s="17" t="s">
        <v>4996</v>
      </c>
      <c r="E246" s="18" t="s">
        <v>356</v>
      </c>
      <c r="F246" s="18">
        <f>VLOOKUP(N246,Revistas!$B$2:$H$63996,2,FALSE)</f>
        <v>3.97</v>
      </c>
      <c r="G246" s="18" t="str">
        <f>VLOOKUP(N246,Revistas!$B$2:$H$63996,3,FALSE)</f>
        <v>Q1</v>
      </c>
      <c r="H246" s="18" t="str">
        <f>VLOOKUP(N246,Revistas!$B$2:$H$63996,4,FALSE)</f>
        <v>MEDICINE, RESEARCH &amp; EXPERIMENTAL - SCIE;</v>
      </c>
      <c r="I246" s="18" t="str">
        <f>VLOOKUP(N246,Revistas!$B$2:$H$63996,5,FALSE)</f>
        <v>25/128</v>
      </c>
      <c r="J246" s="18" t="str">
        <f>VLOOKUP(N246,Revistas!$B$2:$H$63996,6,FALSE)</f>
        <v>NO</v>
      </c>
      <c r="K246" s="18" t="s">
        <v>5005</v>
      </c>
      <c r="L246" s="18" t="s">
        <v>5006</v>
      </c>
      <c r="M246" s="18">
        <v>0</v>
      </c>
      <c r="N246" s="18" t="s">
        <v>4999</v>
      </c>
      <c r="O246" s="18" t="s">
        <v>154</v>
      </c>
      <c r="P246" s="18">
        <v>2017</v>
      </c>
      <c r="Q246" s="18">
        <v>40</v>
      </c>
      <c r="R246" s="18">
        <v>5</v>
      </c>
      <c r="S246" s="18">
        <v>753</v>
      </c>
      <c r="T246" s="18">
        <v>754</v>
      </c>
      <c r="U246" s="23">
        <v>28600669</v>
      </c>
    </row>
    <row r="247" spans="2:21" ht="30">
      <c r="B247" s="36" t="s">
        <v>462</v>
      </c>
      <c r="C247" s="36" t="s">
        <v>463</v>
      </c>
      <c r="D247" s="17" t="s">
        <v>464</v>
      </c>
      <c r="E247" s="18" t="s">
        <v>26</v>
      </c>
      <c r="F247" s="18">
        <f>VLOOKUP(N247,Revistas!$B$2:$H$63996,2,FALSE)</f>
        <v>4.0830000000000002</v>
      </c>
      <c r="G247" s="18" t="str">
        <f>VLOOKUP(N247,Revistas!$B$2:$H$63996,3,FALSE)</f>
        <v>Q2</v>
      </c>
      <c r="H247" s="18" t="str">
        <f>VLOOKUP(N247,Revistas!$B$2:$H$63996,4,FALSE)</f>
        <v>BIOCHEMISTRY &amp; MOLECULAR BIOLOGY - SCIE;</v>
      </c>
      <c r="I247" s="18" t="str">
        <f>VLOOKUP(N247,Revistas!$B$2:$H$63996,5,FALSE)</f>
        <v>77/290</v>
      </c>
      <c r="J247" s="18" t="str">
        <f>VLOOKUP(N247,Revistas!$B$2:$H$63996,6,FALSE)</f>
        <v>NO</v>
      </c>
      <c r="K247" s="18" t="s">
        <v>465</v>
      </c>
      <c r="L247" s="18"/>
      <c r="M247" s="18">
        <v>0</v>
      </c>
      <c r="N247" s="18" t="s">
        <v>466</v>
      </c>
      <c r="O247" s="18" t="s">
        <v>199</v>
      </c>
      <c r="P247" s="18">
        <v>2017</v>
      </c>
      <c r="Q247" s="18">
        <v>142</v>
      </c>
      <c r="R247" s="18"/>
      <c r="S247" s="18">
        <v>70</v>
      </c>
      <c r="T247" s="18">
        <v>70</v>
      </c>
    </row>
    <row r="248" spans="2:21" ht="45">
      <c r="B248" s="36" t="s">
        <v>2611</v>
      </c>
      <c r="C248" s="36" t="s">
        <v>2610</v>
      </c>
      <c r="D248" s="17" t="s">
        <v>2627</v>
      </c>
      <c r="E248" s="18" t="s">
        <v>10</v>
      </c>
      <c r="F248" s="18">
        <f>VLOOKUP(N248,Revistas!$B$2:$H$63996,2,FALSE)</f>
        <v>1.8260000000000001</v>
      </c>
      <c r="G248" s="18" t="str">
        <f>VLOOKUP(N248,Revistas!$B$2:$H$63996,3,FALSE)</f>
        <v>Q3</v>
      </c>
      <c r="H248" s="18" t="str">
        <f>VLOOKUP(N248,Revistas!$B$2:$H$63996,4,FALSE)</f>
        <v>OBSTETRICS &amp; GYNECOLOGY - SCIE</v>
      </c>
      <c r="I248" s="18" t="str">
        <f>VLOOKUP(N248,Revistas!$B$2:$H$63996,5,FALSE)</f>
        <v>45/80</v>
      </c>
      <c r="J248" s="18" t="str">
        <f>VLOOKUP(N248,Revistas!$B$2:$H$63996,6,FALSE)</f>
        <v>NO</v>
      </c>
      <c r="K248" s="18" t="s">
        <v>2612</v>
      </c>
      <c r="L248" s="18"/>
      <c r="M248" s="18" t="s">
        <v>586</v>
      </c>
      <c r="N248" s="18" t="s">
        <v>2606</v>
      </c>
      <c r="O248" s="18" t="s">
        <v>400</v>
      </c>
      <c r="P248" s="18">
        <v>2017</v>
      </c>
      <c r="Q248" s="18"/>
      <c r="R248" s="18"/>
      <c r="S248" s="27">
        <v>43191</v>
      </c>
      <c r="T248" s="18"/>
      <c r="U248" s="23">
        <v>28573940</v>
      </c>
    </row>
    <row r="249" spans="2:21" ht="45">
      <c r="B249" s="36" t="s">
        <v>4096</v>
      </c>
      <c r="C249" s="36" t="s">
        <v>4097</v>
      </c>
      <c r="D249" s="17" t="s">
        <v>4098</v>
      </c>
      <c r="E249" s="18" t="s">
        <v>10</v>
      </c>
      <c r="F249" s="18">
        <f>VLOOKUP(N249,Revistas!$B$2:$H$63996,2,FALSE)</f>
        <v>0.629</v>
      </c>
      <c r="G249" s="18" t="str">
        <f>VLOOKUP(N249,Revistas!$B$2:$H$63996,3,FALSE)</f>
        <v>Q4</v>
      </c>
      <c r="H249" s="18" t="str">
        <f>VLOOKUP(N249,Revistas!$B$2:$H$63996,4,FALSE)</f>
        <v>OBSTETRICS &amp; GYNECOLOGY - SCIE</v>
      </c>
      <c r="I249" s="18" t="str">
        <f>VLOOKUP(N249,Revistas!$B$2:$H$63996,5,FALSE)</f>
        <v>76/80</v>
      </c>
      <c r="J249" s="18" t="str">
        <f>VLOOKUP(N249,Revistas!$B$2:$H$63996,6,FALSE)</f>
        <v>NO</v>
      </c>
      <c r="K249" s="18" t="s">
        <v>4099</v>
      </c>
      <c r="L249" s="18" t="s">
        <v>4100</v>
      </c>
      <c r="M249" s="18">
        <v>0</v>
      </c>
      <c r="N249" s="18" t="s">
        <v>4101</v>
      </c>
      <c r="O249" s="18" t="s">
        <v>62</v>
      </c>
      <c r="P249" s="18">
        <v>2017</v>
      </c>
      <c r="Q249" s="18">
        <v>37</v>
      </c>
      <c r="R249" s="18">
        <v>2</v>
      </c>
      <c r="S249" s="18">
        <v>246</v>
      </c>
      <c r="T249" s="18">
        <v>247</v>
      </c>
      <c r="U249" s="23">
        <v>27922278</v>
      </c>
    </row>
    <row r="250" spans="2:21" ht="30">
      <c r="B250" s="36" t="s">
        <v>1647</v>
      </c>
      <c r="C250" s="36" t="s">
        <v>1651</v>
      </c>
      <c r="D250" s="17" t="s">
        <v>1459</v>
      </c>
      <c r="E250" s="18" t="s">
        <v>10</v>
      </c>
      <c r="F250" s="18">
        <f>VLOOKUP(N250,Revistas!$B$2:$H$63996,2,FALSE)</f>
        <v>1.714</v>
      </c>
      <c r="G250" s="18" t="str">
        <f>VLOOKUP(N250,Revistas!$B$2:$H$63996,3,FALSE)</f>
        <v>Q3</v>
      </c>
      <c r="H250" s="18" t="str">
        <f>VLOOKUP(N250,Revistas!$B$2:$H$63996,4,FALSE)</f>
        <v>MICROBIOLOGY</v>
      </c>
      <c r="I250" s="18" t="str">
        <f>VLOOKUP(N250,Revistas!$B$2:$H$63996,5,FALSE)</f>
        <v>88/124</v>
      </c>
      <c r="J250" s="18" t="str">
        <f>VLOOKUP(N250,Revistas!$B$2:$H$63996,6,FALSE)</f>
        <v>NO</v>
      </c>
      <c r="K250" s="18" t="s">
        <v>1649</v>
      </c>
      <c r="L250" s="18"/>
      <c r="M250" s="18" t="s">
        <v>586</v>
      </c>
      <c r="N250" s="18" t="s">
        <v>1463</v>
      </c>
      <c r="O250" s="18" t="s">
        <v>1648</v>
      </c>
      <c r="P250" s="18">
        <v>2017</v>
      </c>
      <c r="Q250" s="18"/>
      <c r="R250" s="18"/>
      <c r="S250" s="18"/>
      <c r="T250" s="18"/>
      <c r="U250" s="23">
        <v>28057353</v>
      </c>
    </row>
    <row r="251" spans="2:21" ht="45">
      <c r="B251" s="36" t="s">
        <v>5300</v>
      </c>
      <c r="C251" s="36" t="s">
        <v>5301</v>
      </c>
      <c r="D251" s="17" t="s">
        <v>2683</v>
      </c>
      <c r="E251" s="18" t="s">
        <v>10</v>
      </c>
      <c r="F251" s="18">
        <f>VLOOKUP(N251,Revistas!$B$2:$H$63996,2,FALSE)</f>
        <v>2.65</v>
      </c>
      <c r="G251" s="18" t="str">
        <f>VLOOKUP(N251,Revistas!$B$2:$H$63996,3,FALSE)</f>
        <v>Q2</v>
      </c>
      <c r="H251" s="18" t="str">
        <f>VLOOKUP(N251,Revistas!$B$2:$H$63996,4,FALSE)</f>
        <v>HEMATOLOGY</v>
      </c>
      <c r="I251" s="18" t="str">
        <f>VLOOKUP(N251,Revistas!$B$2:$H$63996,5,FALSE)</f>
        <v>34/70</v>
      </c>
      <c r="J251" s="18" t="str">
        <f>VLOOKUP(N251,Revistas!$B$2:$H$63996,6,FALSE)</f>
        <v>NO</v>
      </c>
      <c r="K251" s="18" t="s">
        <v>5302</v>
      </c>
      <c r="L251" s="18" t="s">
        <v>5303</v>
      </c>
      <c r="M251" s="18">
        <v>0</v>
      </c>
      <c r="N251" s="18" t="s">
        <v>2686</v>
      </c>
      <c r="O251" s="18" t="s">
        <v>250</v>
      </c>
      <c r="P251" s="18">
        <v>2017</v>
      </c>
      <c r="Q251" s="18">
        <v>153</v>
      </c>
      <c r="R251" s="18"/>
      <c r="S251" s="18">
        <v>51</v>
      </c>
      <c r="T251" s="18">
        <v>56</v>
      </c>
      <c r="U251" s="23">
        <v>28324767</v>
      </c>
    </row>
    <row r="252" spans="2:21" ht="60">
      <c r="B252" s="36" t="s">
        <v>4940</v>
      </c>
      <c r="C252" s="36" t="s">
        <v>4941</v>
      </c>
      <c r="D252" s="17" t="s">
        <v>1171</v>
      </c>
      <c r="E252" s="18" t="s">
        <v>26</v>
      </c>
      <c r="F252" s="18">
        <f>VLOOKUP(N252,Revistas!$B$2:$H$63996,2,FALSE)</f>
        <v>7.702</v>
      </c>
      <c r="G252" s="18" t="str">
        <f>VLOOKUP(N252,Revistas!$B$2:$H$63996,3,FALSE)</f>
        <v>Q1</v>
      </c>
      <c r="H252" s="18" t="str">
        <f>VLOOKUP(N252,Revistas!$B$2:$H$63996,4,FALSE)</f>
        <v>HEMATOLOGY - SCIE</v>
      </c>
      <c r="I252" s="18" t="str">
        <f>VLOOKUP(N252,Revistas!$B$2:$H$63996,5,FALSE)</f>
        <v>4 de 70</v>
      </c>
      <c r="J252" s="18" t="str">
        <f>VLOOKUP(N252,Revistas!$B$2:$H$63996,6,FALSE)</f>
        <v>SI</v>
      </c>
      <c r="K252" s="18" t="s">
        <v>4942</v>
      </c>
      <c r="L252" s="18"/>
      <c r="M252" s="18">
        <v>0</v>
      </c>
      <c r="N252" s="18" t="s">
        <v>1174</v>
      </c>
      <c r="O252" s="28">
        <v>46174</v>
      </c>
      <c r="P252" s="18">
        <v>2017</v>
      </c>
      <c r="Q252" s="18">
        <v>102</v>
      </c>
      <c r="R252" s="18"/>
      <c r="S252" s="18">
        <v>705</v>
      </c>
      <c r="T252" s="18">
        <v>705</v>
      </c>
    </row>
    <row r="253" spans="2:21" ht="30">
      <c r="B253" s="36" t="s">
        <v>2465</v>
      </c>
      <c r="C253" s="36" t="s">
        <v>2466</v>
      </c>
      <c r="D253" s="17" t="s">
        <v>2467</v>
      </c>
      <c r="E253" s="18" t="s">
        <v>10</v>
      </c>
      <c r="F253" s="18">
        <f>VLOOKUP(N253,Revistas!$B$2:$H$63996,2,FALSE)</f>
        <v>1.2310000000000001</v>
      </c>
      <c r="G253" s="18" t="str">
        <f>VLOOKUP(N253,Revistas!$B$2:$H$63996,3,FALSE)</f>
        <v>Q4</v>
      </c>
      <c r="H253" s="18" t="str">
        <f>VLOOKUP(N253,Revistas!$B$2:$H$63996,4,FALSE)</f>
        <v>CRITICAL CARE MEDICINE - SCIE</v>
      </c>
      <c r="I253" s="18" t="str">
        <f>VLOOKUP(N253,Revistas!$B$2:$H$63996,5,FALSE)</f>
        <v>31/33</v>
      </c>
      <c r="J253" s="18" t="str">
        <f>VLOOKUP(N253,Revistas!$B$2:$H$63996,6,FALSE)</f>
        <v>NO</v>
      </c>
      <c r="K253" s="18" t="s">
        <v>2468</v>
      </c>
      <c r="L253" s="18" t="s">
        <v>2469</v>
      </c>
      <c r="M253" s="18">
        <v>0</v>
      </c>
      <c r="N253" s="18" t="s">
        <v>2470</v>
      </c>
      <c r="O253" s="18" t="s">
        <v>35</v>
      </c>
      <c r="P253" s="18">
        <v>2017</v>
      </c>
      <c r="Q253" s="18">
        <v>41</v>
      </c>
      <c r="R253" s="18">
        <v>3</v>
      </c>
      <c r="S253" s="18">
        <v>143</v>
      </c>
      <c r="T253" s="18">
        <v>152</v>
      </c>
      <c r="U253" s="23">
        <v>27697396</v>
      </c>
    </row>
    <row r="254" spans="2:21" ht="45">
      <c r="B254" s="36" t="s">
        <v>5217</v>
      </c>
      <c r="C254" s="36" t="s">
        <v>5218</v>
      </c>
      <c r="D254" s="17" t="s">
        <v>5219</v>
      </c>
      <c r="E254" s="18" t="s">
        <v>10</v>
      </c>
      <c r="F254" s="18">
        <f>VLOOKUP(N254,Revistas!$B$2:$H$63996,2,FALSE)</f>
        <v>4.593</v>
      </c>
      <c r="G254" s="18" t="str">
        <f>VLOOKUP(N254,Revistas!$B$2:$H$63996,3,FALSE)</f>
        <v>Q2</v>
      </c>
      <c r="H254" s="18" t="str">
        <f>VLOOKUP(N254,Revistas!$B$2:$H$63996,4,FALSE)</f>
        <v>CELL BIOLOGY - SCIE</v>
      </c>
      <c r="I254" s="18" t="str">
        <f>VLOOKUP(N254,Revistas!$B$2:$H$63996,5,FALSE)</f>
        <v>56/190</v>
      </c>
      <c r="J254" s="18" t="str">
        <f>VLOOKUP(N254,Revistas!$B$2:$H$63996,6,FALSE)</f>
        <v>NO</v>
      </c>
      <c r="K254" s="18" t="s">
        <v>5220</v>
      </c>
      <c r="L254" s="18" t="s">
        <v>5221</v>
      </c>
      <c r="M254" s="18">
        <v>0</v>
      </c>
      <c r="N254" s="18" t="s">
        <v>5222</v>
      </c>
      <c r="O254" s="18"/>
      <c r="P254" s="18">
        <v>2017</v>
      </c>
      <c r="Q254" s="18"/>
      <c r="R254" s="18"/>
      <c r="S254" s="18"/>
      <c r="T254" s="18">
        <v>4745252</v>
      </c>
    </row>
    <row r="255" spans="2:21" ht="30">
      <c r="B255" s="36" t="s">
        <v>957</v>
      </c>
      <c r="C255" s="36" t="s">
        <v>958</v>
      </c>
      <c r="D255" s="17" t="s">
        <v>959</v>
      </c>
      <c r="E255" s="18" t="s">
        <v>10</v>
      </c>
      <c r="F255" s="18">
        <f>VLOOKUP(N255,Revistas!$B$2:$H$63996,2,FALSE)</f>
        <v>4.085</v>
      </c>
      <c r="G255" s="18" t="str">
        <f>VLOOKUP(N255,Revistas!$B$2:$H$63996,3,FALSE)</f>
        <v>Q1</v>
      </c>
      <c r="H255" s="18" t="str">
        <f>VLOOKUP(N255,Revistas!$B$2:$H$63996,4,FALSE)</f>
        <v>PERIPHERAL VASCULAR DISEASE</v>
      </c>
      <c r="I255" s="18" t="str">
        <f>VLOOKUP(N255,Revistas!$B$2:$H$63996,5,FALSE)</f>
        <v>12 DE 63</v>
      </c>
      <c r="J255" s="18" t="str">
        <f>VLOOKUP(N255,Revistas!$B$2:$H$63996,6,FALSE)</f>
        <v>NO</v>
      </c>
      <c r="K255" s="18" t="s">
        <v>960</v>
      </c>
      <c r="L255" s="18" t="s">
        <v>961</v>
      </c>
      <c r="M255" s="18">
        <v>0</v>
      </c>
      <c r="N255" s="18" t="s">
        <v>962</v>
      </c>
      <c r="O255" s="18" t="s">
        <v>14</v>
      </c>
      <c r="P255" s="18">
        <v>2017</v>
      </c>
      <c r="Q255" s="18">
        <v>35</v>
      </c>
      <c r="R255" s="18">
        <v>12</v>
      </c>
      <c r="S255" s="18">
        <v>2388</v>
      </c>
      <c r="T255" s="18">
        <v>2394</v>
      </c>
      <c r="U255" s="23">
        <v>28723880</v>
      </c>
    </row>
    <row r="256" spans="2:21" ht="45">
      <c r="B256" s="36" t="s">
        <v>4026</v>
      </c>
      <c r="C256" s="36" t="s">
        <v>4027</v>
      </c>
      <c r="D256" s="17" t="s">
        <v>4028</v>
      </c>
      <c r="E256" s="18" t="s">
        <v>10</v>
      </c>
      <c r="F256" s="18">
        <f>VLOOKUP(N256,Revistas!$B$2:$H$63996,2,FALSE)</f>
        <v>4.3380000000000001</v>
      </c>
      <c r="G256" s="18" t="str">
        <f>VLOOKUP(N256,Revistas!$B$2:$H$63996,3,FALSE)</f>
        <v>Q1</v>
      </c>
      <c r="H256" s="18" t="str">
        <f>VLOOKUP(N256,Revistas!$B$2:$H$63996,4,FALSE)</f>
        <v>UROLOGY &amp; NEPHROLOGY - SCIE</v>
      </c>
      <c r="I256" s="18" t="str">
        <f>VLOOKUP(N256,Revistas!$B$2:$H$63996,5,FALSE)</f>
        <v>11 DE 76</v>
      </c>
      <c r="J256" s="18" t="str">
        <f>VLOOKUP(N256,Revistas!$B$2:$H$63996,6,FALSE)</f>
        <v>NO</v>
      </c>
      <c r="K256" s="18" t="s">
        <v>4029</v>
      </c>
      <c r="L256" s="18" t="s">
        <v>4030</v>
      </c>
      <c r="M256" s="18">
        <v>1</v>
      </c>
      <c r="N256" s="18" t="s">
        <v>4031</v>
      </c>
      <c r="O256" s="18" t="s">
        <v>344</v>
      </c>
      <c r="P256" s="18">
        <v>2017</v>
      </c>
      <c r="Q256" s="18">
        <v>119</v>
      </c>
      <c r="R256" s="18">
        <v>1</v>
      </c>
      <c r="S256" s="18">
        <v>74</v>
      </c>
      <c r="T256" s="18">
        <v>81</v>
      </c>
      <c r="U256" s="23">
        <v>26919403</v>
      </c>
    </row>
    <row r="257" spans="2:49" ht="60">
      <c r="B257" s="36" t="s">
        <v>103</v>
      </c>
      <c r="C257" s="36" t="s">
        <v>104</v>
      </c>
      <c r="D257" s="17" t="s">
        <v>105</v>
      </c>
      <c r="E257" s="18" t="s">
        <v>10</v>
      </c>
      <c r="F257" s="18">
        <f>VLOOKUP(N257,Revistas!$B$2:$H$63996,2,FALSE)</f>
        <v>3.5510000000000002</v>
      </c>
      <c r="G257" s="18" t="str">
        <f>VLOOKUP(N257,Revistas!$B$2:$H$63996,3,FALSE)</f>
        <v>Q1</v>
      </c>
      <c r="H257" s="18" t="str">
        <f>VLOOKUP(N257,Revistas!$B$2:$H$63996,4,FALSE)</f>
        <v>NEUROIMAGING</v>
      </c>
      <c r="I257" s="18" t="str">
        <f>VLOOKUP(N257,Revistas!$B$2:$H$63996,5,FALSE)</f>
        <v>5 DE 14</v>
      </c>
      <c r="J257" s="18" t="str">
        <f>VLOOKUP(N257,Revistas!$B$2:$H$63996,6,FALSE)</f>
        <v>NO</v>
      </c>
      <c r="K257" s="18" t="s">
        <v>106</v>
      </c>
      <c r="L257" s="18" t="s">
        <v>107</v>
      </c>
      <c r="M257" s="18">
        <v>0</v>
      </c>
      <c r="N257" s="18" t="s">
        <v>108</v>
      </c>
      <c r="O257" s="18" t="s">
        <v>94</v>
      </c>
      <c r="P257" s="18">
        <v>2017</v>
      </c>
      <c r="Q257" s="18">
        <v>9</v>
      </c>
      <c r="R257" s="18">
        <v>11</v>
      </c>
      <c r="S257" s="18">
        <v>1041</v>
      </c>
      <c r="T257" s="18">
        <v>1046</v>
      </c>
    </row>
    <row r="258" spans="2:49" ht="30">
      <c r="B258" s="36" t="s">
        <v>1688</v>
      </c>
      <c r="C258" s="36" t="s">
        <v>1689</v>
      </c>
      <c r="D258" s="17" t="s">
        <v>1673</v>
      </c>
      <c r="E258" s="18" t="s">
        <v>26</v>
      </c>
      <c r="F258" s="18">
        <f>VLOOKUP(N258,Revistas!$B$2:$H$63996,2,FALSE)</f>
        <v>6.9180000000000001</v>
      </c>
      <c r="G258" s="18" t="str">
        <f>VLOOKUP(N258,Revistas!$B$2:$H$63996,3,FALSE)</f>
        <v>Q1</v>
      </c>
      <c r="H258" s="18" t="str">
        <f>VLOOKUP(N258,Revistas!$B$2:$H$63996,4,FALSE)</f>
        <v>RHEUMATOLOGY - SCIE</v>
      </c>
      <c r="I258" s="18" t="str">
        <f>VLOOKUP(N258,Revistas!$B$2:$H$63996,5,FALSE)</f>
        <v>30 de 3</v>
      </c>
      <c r="J258" s="18" t="str">
        <f>VLOOKUP(N258,Revistas!$B$2:$H$63996,6,FALSE)</f>
        <v>SI</v>
      </c>
      <c r="K258" s="18" t="s">
        <v>1690</v>
      </c>
      <c r="L258" s="18"/>
      <c r="M258" s="18">
        <v>0</v>
      </c>
      <c r="N258" s="18" t="s">
        <v>1675</v>
      </c>
      <c r="O258" s="18" t="s">
        <v>129</v>
      </c>
      <c r="P258" s="18">
        <v>2017</v>
      </c>
      <c r="Q258" s="18">
        <v>69</v>
      </c>
      <c r="R258" s="18"/>
      <c r="S258" s="18"/>
      <c r="T258" s="18"/>
    </row>
    <row r="259" spans="2:49" ht="45">
      <c r="B259" s="36" t="s">
        <v>1743</v>
      </c>
      <c r="C259" s="36" t="s">
        <v>1744</v>
      </c>
      <c r="D259" s="17" t="s">
        <v>1654</v>
      </c>
      <c r="E259" s="18" t="s">
        <v>10</v>
      </c>
      <c r="F259" s="18">
        <f>VLOOKUP(N259,Revistas!$B$2:$H$63996,2,FALSE)</f>
        <v>1.8240000000000001</v>
      </c>
      <c r="G259" s="18" t="str">
        <f>VLOOKUP(N259,Revistas!$B$2:$H$63996,3,FALSE)</f>
        <v>Q3</v>
      </c>
      <c r="H259" s="18" t="str">
        <f>VLOOKUP(N259,Revistas!$B$2:$H$63996,4,FALSE)</f>
        <v>RHEUMATOLOGY - SCIE</v>
      </c>
      <c r="I259" s="18" t="str">
        <f>VLOOKUP(N259,Revistas!$B$2:$H$63996,5,FALSE)</f>
        <v>21 DE 30</v>
      </c>
      <c r="J259" s="18" t="str">
        <f>VLOOKUP(N259,Revistas!$B$2:$H$63996,6,FALSE)</f>
        <v>NO</v>
      </c>
      <c r="K259" s="18" t="s">
        <v>1745</v>
      </c>
      <c r="L259" s="18" t="s">
        <v>1746</v>
      </c>
      <c r="M259" s="18">
        <v>0</v>
      </c>
      <c r="N259" s="18" t="s">
        <v>1657</v>
      </c>
      <c r="O259" s="18" t="s">
        <v>199</v>
      </c>
      <c r="P259" s="18">
        <v>2017</v>
      </c>
      <c r="Q259" s="18">
        <v>37</v>
      </c>
      <c r="R259" s="18">
        <v>8</v>
      </c>
      <c r="S259" s="18">
        <v>1347</v>
      </c>
      <c r="T259" s="18">
        <v>1356</v>
      </c>
      <c r="U259" s="23">
        <v>28389854</v>
      </c>
    </row>
    <row r="260" spans="2:49" ht="30">
      <c r="B260" s="36" t="s">
        <v>1912</v>
      </c>
      <c r="C260" s="36" t="s">
        <v>1911</v>
      </c>
      <c r="D260" s="17" t="s">
        <v>1948</v>
      </c>
      <c r="E260" s="18" t="s">
        <v>10</v>
      </c>
      <c r="F260" s="18">
        <f>VLOOKUP(N260,Revistas!$B$2:$H$63996,2,FALSE)</f>
        <v>4.8179999999999996</v>
      </c>
      <c r="G260" s="18" t="str">
        <f>VLOOKUP(N260,Revistas!$B$2:$H$63996,3,FALSE)</f>
        <v>Q1</v>
      </c>
      <c r="H260" s="18" t="str">
        <f>VLOOKUP(N260,Revistas!$B$2:$H$63996,4,FALSE)</f>
        <v>RHEUMATOLOGY - SCIE</v>
      </c>
      <c r="I260" s="18" t="str">
        <f>VLOOKUP(N260,Revistas!$B$2:$H$63996,5,FALSE)</f>
        <v>4 DE 30</v>
      </c>
      <c r="J260" s="18" t="str">
        <f>VLOOKUP(N260,Revistas!$B$2:$H$63996,6,FALSE)</f>
        <v>NO</v>
      </c>
      <c r="K260" s="18" t="s">
        <v>1914</v>
      </c>
      <c r="L260" s="18"/>
      <c r="M260" s="18" t="s">
        <v>586</v>
      </c>
      <c r="N260" s="18" t="s">
        <v>1915</v>
      </c>
      <c r="O260" s="18" t="s">
        <v>1913</v>
      </c>
      <c r="P260" s="18">
        <v>2017</v>
      </c>
      <c r="Q260" s="18"/>
      <c r="R260" s="18"/>
      <c r="S260" s="18"/>
      <c r="T260" s="18"/>
      <c r="U260" s="23">
        <v>29112741</v>
      </c>
      <c r="AO260" s="25"/>
    </row>
    <row r="261" spans="2:49" ht="45">
      <c r="B261" s="36" t="s">
        <v>2539</v>
      </c>
      <c r="C261" s="36" t="s">
        <v>2540</v>
      </c>
      <c r="D261" s="17" t="s">
        <v>125</v>
      </c>
      <c r="E261" s="18" t="s">
        <v>10</v>
      </c>
      <c r="F261" s="18">
        <f>VLOOKUP(N261,Revistas!$B$2:$H$63996,2,FALSE)</f>
        <v>1.804</v>
      </c>
      <c r="G261" s="18" t="str">
        <f>VLOOKUP(N261,Revistas!$B$2:$H$63996,3,FALSE)</f>
        <v>Q2</v>
      </c>
      <c r="H261" s="18" t="str">
        <f>VLOOKUP(N261,Revistas!$B$2:$H$63996,4,FALSE)</f>
        <v>MEDICINE, GENERAL &amp; INTERNAL - SCIE</v>
      </c>
      <c r="I261" s="18" t="str">
        <f>VLOOKUP(N261,Revistas!$B$2:$H$63996,5,FALSE)</f>
        <v>58/154</v>
      </c>
      <c r="J261" s="18" t="str">
        <f>VLOOKUP(N261,Revistas!$B$2:$H$63996,6,FALSE)</f>
        <v>NO</v>
      </c>
      <c r="K261" s="18" t="s">
        <v>2541</v>
      </c>
      <c r="L261" s="18" t="s">
        <v>2542</v>
      </c>
      <c r="M261" s="18">
        <v>0</v>
      </c>
      <c r="N261" s="18" t="s">
        <v>128</v>
      </c>
      <c r="O261" s="18" t="s">
        <v>154</v>
      </c>
      <c r="P261" s="18">
        <v>2017</v>
      </c>
      <c r="Q261" s="18">
        <v>96</v>
      </c>
      <c r="R261" s="18">
        <v>39</v>
      </c>
      <c r="S261" s="18"/>
      <c r="T261" s="18" t="s">
        <v>2543</v>
      </c>
    </row>
    <row r="262" spans="2:49" ht="30">
      <c r="B262" s="36" t="s">
        <v>3199</v>
      </c>
      <c r="C262" s="36" t="s">
        <v>3200</v>
      </c>
      <c r="D262" s="17" t="s">
        <v>2795</v>
      </c>
      <c r="E262" s="18" t="s">
        <v>10</v>
      </c>
      <c r="F262" s="18">
        <f>VLOOKUP(N262,Revistas!$B$2:$H$63996,2,FALSE)</f>
        <v>0.747</v>
      </c>
      <c r="G262" s="18" t="str">
        <f>VLOOKUP(N262,Revistas!$B$2:$H$63996,3,FALSE)</f>
        <v>Q4</v>
      </c>
      <c r="H262" s="18" t="str">
        <f>VLOOKUP(N262,Revistas!$B$2:$H$63996,4,FALSE)</f>
        <v>NUTRITION &amp; DIETETICS</v>
      </c>
      <c r="I262" s="18" t="str">
        <f>VLOOKUP(N262,Revistas!$B$2:$H$63996,5,FALSE)</f>
        <v>68/81</v>
      </c>
      <c r="J262" s="18" t="str">
        <f>VLOOKUP(N262,Revistas!$B$2:$H$63996,6,FALSE)</f>
        <v>NO</v>
      </c>
      <c r="K262" s="18" t="s">
        <v>3201</v>
      </c>
      <c r="L262" s="18" t="s">
        <v>3202</v>
      </c>
      <c r="M262" s="18">
        <v>0</v>
      </c>
      <c r="N262" s="18" t="s">
        <v>2798</v>
      </c>
      <c r="O262" s="18" t="s">
        <v>21</v>
      </c>
      <c r="P262" s="18">
        <v>2017</v>
      </c>
      <c r="Q262" s="18">
        <v>34</v>
      </c>
      <c r="R262" s="18">
        <v>5</v>
      </c>
      <c r="S262" s="18">
        <v>71</v>
      </c>
      <c r="T262" s="18">
        <v>76</v>
      </c>
    </row>
    <row r="263" spans="2:49" ht="45">
      <c r="B263" s="36" t="s">
        <v>143</v>
      </c>
      <c r="C263" s="36" t="s">
        <v>144</v>
      </c>
      <c r="D263" s="17" t="s">
        <v>145</v>
      </c>
      <c r="E263" s="18" t="s">
        <v>10</v>
      </c>
      <c r="F263" s="18">
        <f>VLOOKUP(N263,Revistas!$B$2:$H$63996,2,FALSE)</f>
        <v>2.8820000000000001</v>
      </c>
      <c r="G263" s="18" t="str">
        <f>VLOOKUP(N263,Revistas!$B$2:$H$63996,3,FALSE)</f>
        <v>Q1</v>
      </c>
      <c r="H263" s="18" t="str">
        <f>VLOOKUP(N263,Revistas!$B$2:$H$63996,4,FALSE)</f>
        <v>PEDIATRICS - SCIE</v>
      </c>
      <c r="I263" s="18" t="str">
        <f>VLOOKUP(N263,Revistas!$B$2:$H$63996,5,FALSE)</f>
        <v>17/121</v>
      </c>
      <c r="J263" s="18" t="str">
        <f>VLOOKUP(N263,Revistas!$B$2:$H$63996,6,FALSE)</f>
        <v>NO</v>
      </c>
      <c r="K263" s="18" t="s">
        <v>146</v>
      </c>
      <c r="L263" s="18" t="s">
        <v>147</v>
      </c>
      <c r="M263" s="18">
        <v>0</v>
      </c>
      <c r="N263" s="18" t="s">
        <v>148</v>
      </c>
      <c r="O263" s="18" t="s">
        <v>129</v>
      </c>
      <c r="P263" s="18">
        <v>2017</v>
      </c>
      <c r="Q263" s="18">
        <v>82</v>
      </c>
      <c r="R263" s="18">
        <v>4</v>
      </c>
      <c r="S263" s="18">
        <v>658</v>
      </c>
      <c r="T263" s="18">
        <v>664</v>
      </c>
    </row>
    <row r="264" spans="2:49" ht="75">
      <c r="B264" s="36" t="s">
        <v>4626</v>
      </c>
      <c r="C264" s="36" t="s">
        <v>4627</v>
      </c>
      <c r="D264" s="17" t="s">
        <v>181</v>
      </c>
      <c r="E264" s="18" t="s">
        <v>10</v>
      </c>
      <c r="F264" s="18">
        <f>VLOOKUP(N264,Revistas!$B$2:$H$63996,2,FALSE)</f>
        <v>4.2590000000000003</v>
      </c>
      <c r="G264" s="18" t="str">
        <f>VLOOKUP(N264,Revistas!$B$2:$H$63996,3,FALSE)</f>
        <v>Q1</v>
      </c>
      <c r="H264" s="18" t="str">
        <f>VLOOKUP(N264,Revistas!$B$2:$H$63996,4,FALSE)</f>
        <v>MULTIDISCIPLINARY SCIENCES</v>
      </c>
      <c r="I264" s="18" t="str">
        <f>VLOOKUP(N264,Revistas!$B$2:$H$63996,5,FALSE)</f>
        <v>10 DE 64</v>
      </c>
      <c r="J264" s="18" t="str">
        <f>VLOOKUP(N264,Revistas!$B$2:$H$63996,6,FALSE)</f>
        <v>NO</v>
      </c>
      <c r="K264" s="18" t="s">
        <v>4628</v>
      </c>
      <c r="L264" s="18" t="s">
        <v>4629</v>
      </c>
      <c r="M264" s="18">
        <v>0</v>
      </c>
      <c r="N264" s="18" t="s">
        <v>184</v>
      </c>
      <c r="O264" s="28">
        <v>43040</v>
      </c>
      <c r="P264" s="18">
        <v>2017</v>
      </c>
      <c r="Q264" s="18">
        <v>7</v>
      </c>
      <c r="R264" s="18"/>
      <c r="S264" s="18"/>
      <c r="T264" s="18">
        <v>15819</v>
      </c>
      <c r="U264" s="23">
        <v>29150671</v>
      </c>
    </row>
    <row r="265" spans="2:49" ht="60">
      <c r="B265" s="36" t="s">
        <v>4435</v>
      </c>
      <c r="C265" s="36" t="s">
        <v>4436</v>
      </c>
      <c r="D265" s="17" t="s">
        <v>4437</v>
      </c>
      <c r="E265" s="18" t="s">
        <v>210</v>
      </c>
      <c r="F265" s="18">
        <f>VLOOKUP(N265,Revistas!$B$2:$H$63996,2,FALSE)</f>
        <v>4.9710000000000001</v>
      </c>
      <c r="G265" s="18" t="str">
        <f>VLOOKUP(N265,Revistas!$B$2:$H$63996,3,FALSE)</f>
        <v>Q1</v>
      </c>
      <c r="H265" s="18" t="str">
        <f>VLOOKUP(N265,Revistas!$B$2:$H$63996,4,FALSE)</f>
        <v>ONCOLOGY</v>
      </c>
      <c r="I265" s="18" t="str">
        <f>VLOOKUP(N265,Revistas!$B$2:$H$63996,5,FALSE)</f>
        <v>50/217</v>
      </c>
      <c r="J265" s="18" t="str">
        <f>VLOOKUP(N265,Revistas!$B$2:$H$63996,6,FALSE)</f>
        <v>NO</v>
      </c>
      <c r="K265" s="18" t="s">
        <v>4438</v>
      </c>
      <c r="L265" s="18" t="s">
        <v>4439</v>
      </c>
      <c r="M265" s="18">
        <v>3</v>
      </c>
      <c r="N265" s="18" t="s">
        <v>4440</v>
      </c>
      <c r="O265" s="18" t="s">
        <v>250</v>
      </c>
      <c r="P265" s="18">
        <v>2017</v>
      </c>
      <c r="Q265" s="18">
        <v>113</v>
      </c>
      <c r="R265" s="18"/>
      <c r="S265" s="18">
        <v>171</v>
      </c>
      <c r="T265" s="18">
        <v>190</v>
      </c>
      <c r="U265" s="23">
        <v>28427506</v>
      </c>
    </row>
    <row r="266" spans="2:49" ht="45">
      <c r="B266" s="36" t="s">
        <v>5203</v>
      </c>
      <c r="C266" s="36" t="s">
        <v>5204</v>
      </c>
      <c r="D266" s="17" t="s">
        <v>5205</v>
      </c>
      <c r="E266" s="18" t="s">
        <v>10</v>
      </c>
      <c r="F266" s="18">
        <f>VLOOKUP(N266,Revistas!$B$2:$H$63996,2,FALSE)</f>
        <v>2.0099999999999998</v>
      </c>
      <c r="G266" s="18" t="str">
        <f>VLOOKUP(N266,Revistas!$B$2:$H$63996,3,FALSE)</f>
        <v>Q2</v>
      </c>
      <c r="H266" s="18" t="str">
        <f>VLOOKUP(N266,Revistas!$B$2:$H$63996,4,FALSE)</f>
        <v>OPHTHALMOLOGY - SCIE</v>
      </c>
      <c r="I266" s="18" t="str">
        <f>VLOOKUP(N266,Revistas!$B$2:$H$63996,5,FALSE)</f>
        <v>26/59</v>
      </c>
      <c r="J266" s="18" t="str">
        <f>VLOOKUP(N266,Revistas!$B$2:$H$63996,6,FALSE)</f>
        <v>NO</v>
      </c>
      <c r="K266" s="18" t="s">
        <v>5206</v>
      </c>
      <c r="L266" s="18" t="s">
        <v>5207</v>
      </c>
      <c r="M266" s="18">
        <v>0</v>
      </c>
      <c r="N266" s="18" t="s">
        <v>5208</v>
      </c>
      <c r="O266" s="18" t="s">
        <v>199</v>
      </c>
      <c r="P266" s="18">
        <v>2017</v>
      </c>
      <c r="Q266" s="18">
        <v>36</v>
      </c>
      <c r="R266" s="18">
        <v>8</v>
      </c>
      <c r="S266" s="18">
        <v>952</v>
      </c>
      <c r="T266" s="18">
        <v>960</v>
      </c>
      <c r="U266" s="23">
        <v>28486314</v>
      </c>
    </row>
    <row r="267" spans="2:49" ht="30">
      <c r="B267" s="36" t="s">
        <v>193</v>
      </c>
      <c r="C267" s="36" t="s">
        <v>194</v>
      </c>
      <c r="D267" s="17" t="s">
        <v>195</v>
      </c>
      <c r="E267" s="18" t="s">
        <v>10</v>
      </c>
      <c r="F267" s="18">
        <f>VLOOKUP(N267,Revistas!$B$2:$H$63996,2,FALSE)</f>
        <v>1.1399999999999999</v>
      </c>
      <c r="G267" s="18" t="str">
        <f>VLOOKUP(N267,Revistas!$B$2:$H$63996,3,FALSE)</f>
        <v>Q3</v>
      </c>
      <c r="H267" s="18" t="str">
        <f>VLOOKUP(N267,Revistas!$B$2:$H$63996,4,FALSE)</f>
        <v>PEDIATRICS - SCIE</v>
      </c>
      <c r="I267" s="18" t="str">
        <f>VLOOKUP(N267,Revistas!$B$2:$H$63996,5,FALSE)</f>
        <v>88/121/</v>
      </c>
      <c r="J267" s="18" t="str">
        <f>VLOOKUP(N267,Revistas!$B$2:$H$63996,6,FALSE)</f>
        <v>NO</v>
      </c>
      <c r="K267" s="18" t="s">
        <v>196</v>
      </c>
      <c r="L267" s="18" t="s">
        <v>197</v>
      </c>
      <c r="M267" s="18">
        <v>0</v>
      </c>
      <c r="N267" s="18" t="s">
        <v>198</v>
      </c>
      <c r="O267" s="18" t="s">
        <v>199</v>
      </c>
      <c r="P267" s="18">
        <v>2017</v>
      </c>
      <c r="Q267" s="18">
        <v>87</v>
      </c>
      <c r="R267" s="18">
        <v>2</v>
      </c>
      <c r="S267" s="18">
        <v>73</v>
      </c>
      <c r="T267" s="18">
        <v>77</v>
      </c>
    </row>
    <row r="268" spans="2:49" ht="45">
      <c r="B268" s="36" t="s">
        <v>378</v>
      </c>
      <c r="C268" s="36" t="s">
        <v>377</v>
      </c>
      <c r="D268" s="17" t="s">
        <v>379</v>
      </c>
      <c r="E268" s="18" t="s">
        <v>10</v>
      </c>
      <c r="F268" s="18">
        <f>VLOOKUP(N268,Revistas!$B$2:$H$63996,2,FALSE)</f>
        <v>2.7719999999999998</v>
      </c>
      <c r="G268" s="18" t="str">
        <f>VLOOKUP(N268,Revistas!$B$2:$H$63996,3,FALSE)</f>
        <v>Q2</v>
      </c>
      <c r="H268" s="18" t="str">
        <f>VLOOKUP(N268,Revistas!$B$2:$H$63996,4,FALSE)</f>
        <v>RESPIRATORY SYSTEM - SCIE</v>
      </c>
      <c r="I268" s="18" t="str">
        <f>VLOOKUP(N268,Revistas!$B$2:$H$63996,5,FALSE)</f>
        <v>25/59</v>
      </c>
      <c r="J268" s="18" t="str">
        <f>VLOOKUP(N268,Revistas!$B$2:$H$63996,6,FALSE)</f>
        <v>NO</v>
      </c>
      <c r="K268" s="18" t="s">
        <v>381</v>
      </c>
      <c r="L268" s="18"/>
      <c r="M268" s="18" t="s">
        <v>586</v>
      </c>
      <c r="N268" s="18" t="s">
        <v>382</v>
      </c>
      <c r="O268" s="18" t="s">
        <v>380</v>
      </c>
      <c r="P268" s="18">
        <v>2017</v>
      </c>
      <c r="Q268" s="18"/>
      <c r="R268" s="18"/>
      <c r="S268" s="18"/>
      <c r="T268" s="18"/>
      <c r="U268" s="23">
        <v>29045949</v>
      </c>
      <c r="AW268" s="25"/>
    </row>
    <row r="269" spans="2:49" ht="45">
      <c r="B269" s="36" t="s">
        <v>4293</v>
      </c>
      <c r="C269" s="36" t="s">
        <v>4294</v>
      </c>
      <c r="D269" s="17" t="s">
        <v>4287</v>
      </c>
      <c r="E269" s="18" t="s">
        <v>26</v>
      </c>
      <c r="F269" s="18">
        <f>VLOOKUP(N269,Revistas!$B$2:$H$63996,2,FALSE)</f>
        <v>1.8440000000000001</v>
      </c>
      <c r="G269" s="18" t="str">
        <f>VLOOKUP(N269,Revistas!$B$2:$H$63996,3,FALSE)</f>
        <v>Q2</v>
      </c>
      <c r="H269" s="18" t="str">
        <f>VLOOKUP(N269,Revistas!$B$2:$H$63996,4,FALSE)</f>
        <v>PEDIATRICS - SCIE;</v>
      </c>
      <c r="I269" s="18" t="str">
        <f>VLOOKUP(N269,Revistas!$B$2:$H$63996,5,FALSE)</f>
        <v>54/121</v>
      </c>
      <c r="J269" s="18" t="str">
        <f>VLOOKUP(N269,Revistas!$B$2:$H$63996,6,FALSE)</f>
        <v>NO</v>
      </c>
      <c r="K269" s="18" t="s">
        <v>4295</v>
      </c>
      <c r="L269" s="18"/>
      <c r="M269" s="18">
        <v>0</v>
      </c>
      <c r="N269" s="18" t="s">
        <v>4289</v>
      </c>
      <c r="O269" s="18"/>
      <c r="P269" s="18">
        <v>2017</v>
      </c>
      <c r="Q269" s="18">
        <v>88</v>
      </c>
      <c r="R269" s="18"/>
      <c r="S269" s="18">
        <v>555</v>
      </c>
      <c r="T269" s="18">
        <v>556</v>
      </c>
    </row>
    <row r="270" spans="2:49" ht="90">
      <c r="B270" s="36" t="s">
        <v>3323</v>
      </c>
      <c r="C270" s="36" t="s">
        <v>3324</v>
      </c>
      <c r="D270" s="17" t="s">
        <v>217</v>
      </c>
      <c r="E270" s="18" t="s">
        <v>10</v>
      </c>
      <c r="F270" s="18">
        <f>VLOOKUP(N270,Revistas!$B$2:$H$63996,2,FALSE)</f>
        <v>2.806</v>
      </c>
      <c r="G270" s="18" t="str">
        <f>VLOOKUP(N270,Revistas!$B$2:$H$63996,3,FALSE)</f>
        <v>Q1</v>
      </c>
      <c r="H270" s="18" t="str">
        <f>VLOOKUP(N270,Revistas!$B$2:$H$63996,4,FALSE)</f>
        <v>MULTIDISCIPLINARY SCIENCES</v>
      </c>
      <c r="I270" s="18" t="str">
        <f>VLOOKUP(N270,Revistas!$B$2:$H$63996,5,FALSE)</f>
        <v>15/64</v>
      </c>
      <c r="J270" s="18" t="str">
        <f>VLOOKUP(N270,Revistas!$B$2:$H$63996,6,FALSE)</f>
        <v>NO</v>
      </c>
      <c r="K270" s="18" t="s">
        <v>3325</v>
      </c>
      <c r="L270" s="18" t="s">
        <v>3326</v>
      </c>
      <c r="M270" s="18">
        <v>0</v>
      </c>
      <c r="N270" s="18" t="s">
        <v>220</v>
      </c>
      <c r="O270" s="28">
        <v>46296</v>
      </c>
      <c r="P270" s="18">
        <v>2017</v>
      </c>
      <c r="Q270" s="18">
        <v>12</v>
      </c>
      <c r="R270" s="18">
        <v>10</v>
      </c>
      <c r="S270" s="18"/>
      <c r="T270" s="18" t="s">
        <v>3327</v>
      </c>
    </row>
    <row r="271" spans="2:49">
      <c r="B271" s="36" t="s">
        <v>2806</v>
      </c>
      <c r="C271" s="36" t="s">
        <v>2807</v>
      </c>
      <c r="D271" s="17" t="s">
        <v>2467</v>
      </c>
      <c r="E271" s="18" t="s">
        <v>571</v>
      </c>
      <c r="F271" s="18">
        <f>VLOOKUP(N271,Revistas!$B$2:$H$63996,2,FALSE)</f>
        <v>1.2310000000000001</v>
      </c>
      <c r="G271" s="18" t="str">
        <f>VLOOKUP(N271,Revistas!$B$2:$H$63996,3,FALSE)</f>
        <v>Q4</v>
      </c>
      <c r="H271" s="18" t="str">
        <f>VLOOKUP(N271,Revistas!$B$2:$H$63996,4,FALSE)</f>
        <v>CRITICAL CARE MEDICINE - SCIE</v>
      </c>
      <c r="I271" s="18" t="str">
        <f>VLOOKUP(N271,Revistas!$B$2:$H$63996,5,FALSE)</f>
        <v>31/33</v>
      </c>
      <c r="J271" s="18" t="str">
        <f>VLOOKUP(N271,Revistas!$B$2:$H$63996,6,FALSE)</f>
        <v>NO</v>
      </c>
      <c r="K271" s="18" t="s">
        <v>2808</v>
      </c>
      <c r="L271" s="18" t="s">
        <v>2809</v>
      </c>
      <c r="M271" s="18">
        <v>0</v>
      </c>
      <c r="N271" s="18" t="s">
        <v>2470</v>
      </c>
      <c r="O271" s="18" t="s">
        <v>94</v>
      </c>
      <c r="P271" s="18">
        <v>2017</v>
      </c>
      <c r="Q271" s="18">
        <v>41</v>
      </c>
      <c r="R271" s="18">
        <v>8</v>
      </c>
      <c r="S271" s="18">
        <v>451</v>
      </c>
      <c r="T271" s="18">
        <v>453</v>
      </c>
      <c r="U271" s="23">
        <v>28336083</v>
      </c>
    </row>
    <row r="272" spans="2:49" ht="45">
      <c r="B272" s="36" t="s">
        <v>289</v>
      </c>
      <c r="C272" s="36" t="s">
        <v>290</v>
      </c>
      <c r="D272" s="17" t="s">
        <v>291</v>
      </c>
      <c r="E272" s="18" t="s">
        <v>10</v>
      </c>
      <c r="F272" s="18">
        <f>VLOOKUP(N272,Revistas!$B$2:$H$63996,2,FALSE)</f>
        <v>0.312</v>
      </c>
      <c r="G272" s="18" t="str">
        <f>VLOOKUP(N272,Revistas!$B$2:$H$63996,3,FALSE)</f>
        <v>Q4</v>
      </c>
      <c r="H272" s="18" t="str">
        <f>VLOOKUP(N272,Revistas!$B$2:$H$63996,4,FALSE)</f>
        <v>MEDICINE, GENERAL &amp; INTERNAL - SCIE</v>
      </c>
      <c r="I272" s="18" t="str">
        <f>VLOOKUP(N272,Revistas!$B$2:$H$63996,5,FALSE)</f>
        <v>143/155</v>
      </c>
      <c r="J272" s="18" t="str">
        <f>VLOOKUP(N272,Revistas!$B$2:$H$63996,6,FALSE)</f>
        <v>NO</v>
      </c>
      <c r="K272" s="18" t="s">
        <v>292</v>
      </c>
      <c r="L272" s="18" t="s">
        <v>293</v>
      </c>
      <c r="M272" s="18">
        <v>0</v>
      </c>
      <c r="N272" s="18" t="s">
        <v>294</v>
      </c>
      <c r="O272" s="18" t="s">
        <v>295</v>
      </c>
      <c r="P272" s="18">
        <v>2017</v>
      </c>
      <c r="Q272" s="18">
        <v>153</v>
      </c>
      <c r="R272" s="18">
        <v>2</v>
      </c>
      <c r="S272" s="18">
        <v>283</v>
      </c>
      <c r="T272" s="18">
        <v>286</v>
      </c>
    </row>
    <row r="273" spans="2:49" ht="75">
      <c r="B273" s="36" t="s">
        <v>4870</v>
      </c>
      <c r="C273" s="36" t="s">
        <v>4871</v>
      </c>
      <c r="D273" s="17" t="s">
        <v>4872</v>
      </c>
      <c r="E273" s="18" t="s">
        <v>10</v>
      </c>
      <c r="F273" s="18">
        <f>VLOOKUP(N273,Revistas!$B$2:$H$63996,2,FALSE)</f>
        <v>6.8940000000000001</v>
      </c>
      <c r="G273" s="18" t="str">
        <f>VLOOKUP(N273,Revistas!$B$2:$H$63996,3,FALSE)</f>
        <v>Q1</v>
      </c>
      <c r="H273" s="18" t="str">
        <f>VLOOKUP(N273,Revistas!$B$2:$H$63996,4,FALSE)</f>
        <v>PATHOLOGY - SCIE;</v>
      </c>
      <c r="I273" s="18" t="str">
        <f>VLOOKUP(N273,Revistas!$B$2:$H$63996,5,FALSE)</f>
        <v>3 DE 79</v>
      </c>
      <c r="J273" s="18" t="str">
        <f>VLOOKUP(N273,Revistas!$B$2:$H$63996,6,FALSE)</f>
        <v>SI</v>
      </c>
      <c r="K273" s="18" t="s">
        <v>4873</v>
      </c>
      <c r="L273" s="18" t="s">
        <v>4874</v>
      </c>
      <c r="M273" s="18">
        <v>2</v>
      </c>
      <c r="N273" s="18" t="s">
        <v>4875</v>
      </c>
      <c r="O273" s="18" t="s">
        <v>300</v>
      </c>
      <c r="P273" s="18">
        <v>2017</v>
      </c>
      <c r="Q273" s="18">
        <v>241</v>
      </c>
      <c r="R273" s="18">
        <v>4</v>
      </c>
      <c r="S273" s="18">
        <v>475</v>
      </c>
      <c r="T273" s="18">
        <v>487</v>
      </c>
      <c r="U273" s="23">
        <v>27873306</v>
      </c>
    </row>
    <row r="274" spans="2:49" ht="45">
      <c r="B274" s="36" t="s">
        <v>3682</v>
      </c>
      <c r="C274" s="36" t="s">
        <v>3683</v>
      </c>
      <c r="D274" s="17" t="s">
        <v>3684</v>
      </c>
      <c r="E274" s="18" t="s">
        <v>10</v>
      </c>
      <c r="F274" s="18">
        <f>VLOOKUP(N274,Revistas!$B$2:$H$63996,2,FALSE)</f>
        <v>3.0609999999999999</v>
      </c>
      <c r="G274" s="18" t="str">
        <f>VLOOKUP(N274,Revistas!$B$2:$H$63996,3,FALSE)</f>
        <v>Q1</v>
      </c>
      <c r="H274" s="18" t="str">
        <f>VLOOKUP(N274,Revistas!$B$2:$H$63996,4,FALSE)</f>
        <v>OBSTETRICS &amp; GYNECOLOGY - SCIE</v>
      </c>
      <c r="I274" s="18" t="str">
        <f>VLOOKUP(N274,Revistas!$B$2:$H$63996,5,FALSE)</f>
        <v>16/80</v>
      </c>
      <c r="J274" s="18" t="str">
        <f>VLOOKUP(N274,Revistas!$B$2:$H$63996,6,FALSE)</f>
        <v>NO</v>
      </c>
      <c r="K274" s="18" t="s">
        <v>3685</v>
      </c>
      <c r="L274" s="18" t="s">
        <v>3686</v>
      </c>
      <c r="M274" s="18">
        <v>1</v>
      </c>
      <c r="N274" s="18" t="s">
        <v>3687</v>
      </c>
      <c r="O274" s="18" t="s">
        <v>21</v>
      </c>
      <c r="P274" s="18">
        <v>2017</v>
      </c>
      <c r="Q274" s="18">
        <v>24</v>
      </c>
      <c r="R274" s="18">
        <v>6</v>
      </c>
      <c r="S274" s="18">
        <v>954</v>
      </c>
      <c r="T274" s="18">
        <v>959</v>
      </c>
      <c r="U274" s="23">
        <v>28571944</v>
      </c>
    </row>
    <row r="275" spans="2:49" ht="45">
      <c r="B275" s="36" t="s">
        <v>3757</v>
      </c>
      <c r="C275" s="36" t="s">
        <v>3756</v>
      </c>
      <c r="D275" s="17" t="s">
        <v>3758</v>
      </c>
      <c r="E275" s="18" t="s">
        <v>10</v>
      </c>
      <c r="F275" s="18" t="str">
        <f>VLOOKUP(N275,Revistas!$B$2:$H$63996,2,FALSE)</f>
        <v>NO TIENE</v>
      </c>
      <c r="G275" s="18" t="str">
        <f>VLOOKUP(N275,Revistas!$B$2:$H$63996,3,FALSE)</f>
        <v>NO TIENE</v>
      </c>
      <c r="H275" s="18" t="str">
        <f>VLOOKUP(N275,Revistas!$B$2:$H$63996,4,FALSE)</f>
        <v>NO TIENE</v>
      </c>
      <c r="I275" s="18" t="str">
        <f>VLOOKUP(N275,Revistas!$B$2:$H$63996,5,FALSE)</f>
        <v>NO TIENE</v>
      </c>
      <c r="J275" s="18" t="str">
        <f>VLOOKUP(N275,Revistas!$B$2:$H$63996,6,FALSE)</f>
        <v>NO</v>
      </c>
      <c r="K275" s="18" t="s">
        <v>3760</v>
      </c>
      <c r="L275" s="18"/>
      <c r="M275" s="18" t="s">
        <v>586</v>
      </c>
      <c r="N275" s="18" t="s">
        <v>3761</v>
      </c>
      <c r="O275" s="18" t="s">
        <v>3759</v>
      </c>
      <c r="P275" s="18">
        <v>2017</v>
      </c>
      <c r="Q275" s="18"/>
      <c r="R275" s="18"/>
      <c r="S275" s="18"/>
      <c r="T275" s="18"/>
      <c r="U275" s="23">
        <v>28994557</v>
      </c>
      <c r="AW275" s="25"/>
    </row>
    <row r="276" spans="2:49" ht="30">
      <c r="B276" s="36" t="s">
        <v>3813</v>
      </c>
      <c r="C276" s="36" t="s">
        <v>3814</v>
      </c>
      <c r="D276" s="17" t="s">
        <v>1219</v>
      </c>
      <c r="E276" s="18" t="s">
        <v>10</v>
      </c>
      <c r="F276" s="18">
        <f>VLOOKUP(N276,Revistas!$B$2:$H$63996,2,FALSE)</f>
        <v>1.607</v>
      </c>
      <c r="G276" s="18" t="str">
        <f>VLOOKUP(N276,Revistas!$B$2:$H$63996,3,FALSE)</f>
        <v>Q4</v>
      </c>
      <c r="H276" s="18" t="str">
        <f>VLOOKUP(N276,Revistas!$B$2:$H$63996,4,FALSE)</f>
        <v>HEMATOLOGY - SCIE</v>
      </c>
      <c r="I276" s="18" t="str">
        <f>VLOOKUP(N276,Revistas!$B$2:$H$63996,5,FALSE)</f>
        <v>54/70</v>
      </c>
      <c r="J276" s="18" t="str">
        <f>VLOOKUP(N276,Revistas!$B$2:$H$63996,6,FALSE)</f>
        <v>NO</v>
      </c>
      <c r="K276" s="18" t="s">
        <v>3815</v>
      </c>
      <c r="L276" s="18" t="s">
        <v>3816</v>
      </c>
      <c r="M276" s="18">
        <v>0</v>
      </c>
      <c r="N276" s="18" t="s">
        <v>1222</v>
      </c>
      <c r="O276" s="18"/>
      <c r="P276" s="18">
        <v>2017</v>
      </c>
      <c r="Q276" s="18">
        <v>15</v>
      </c>
      <c r="R276" s="18">
        <v>3</v>
      </c>
      <c r="S276" s="18">
        <v>199</v>
      </c>
      <c r="T276" s="18">
        <v>206</v>
      </c>
      <c r="U276" s="23">
        <v>27416566</v>
      </c>
    </row>
    <row r="277" spans="2:49" ht="45">
      <c r="B277" s="36" t="s">
        <v>788</v>
      </c>
      <c r="C277" s="36" t="s">
        <v>789</v>
      </c>
      <c r="D277" s="17" t="s">
        <v>790</v>
      </c>
      <c r="E277" s="18" t="s">
        <v>10</v>
      </c>
      <c r="F277" s="18">
        <f>VLOOKUP(N277,Revistas!$B$2:$H$63996,2,FALSE)</f>
        <v>5.7750000000000004</v>
      </c>
      <c r="G277" s="18" t="str">
        <f>VLOOKUP(N277,Revistas!$B$2:$H$63996,3,FALSE)</f>
        <v>Q1</v>
      </c>
      <c r="H277" s="18" t="str">
        <f>VLOOKUP(N277,Revistas!$B$2:$H$63996,4,FALSE)</f>
        <v>GERIATRICS &amp; GERONTOLOGY</v>
      </c>
      <c r="I277" s="18" t="str">
        <f>VLOOKUP(N277,Revistas!$B$2:$H$63996,5,FALSE)</f>
        <v>4 DE 49</v>
      </c>
      <c r="J277" s="18" t="str">
        <f>VLOOKUP(N277,Revistas!$B$2:$H$63996,6,FALSE)</f>
        <v>SI</v>
      </c>
      <c r="K277" s="18" t="s">
        <v>791</v>
      </c>
      <c r="L277" s="18" t="s">
        <v>792</v>
      </c>
      <c r="M277" s="18">
        <v>1</v>
      </c>
      <c r="N277" s="18" t="s">
        <v>793</v>
      </c>
      <c r="O277" s="28">
        <v>37012</v>
      </c>
      <c r="P277" s="18">
        <v>2017</v>
      </c>
      <c r="Q277" s="18">
        <v>18</v>
      </c>
      <c r="R277" s="18">
        <v>5</v>
      </c>
      <c r="S277" s="18"/>
      <c r="T277" s="18" t="s">
        <v>794</v>
      </c>
    </row>
    <row r="278" spans="2:49" ht="45">
      <c r="B278" s="36" t="s">
        <v>1244</v>
      </c>
      <c r="C278" s="36" t="s">
        <v>1243</v>
      </c>
      <c r="D278" s="17" t="s">
        <v>1245</v>
      </c>
      <c r="E278" s="18" t="s">
        <v>210</v>
      </c>
      <c r="F278" s="18">
        <f>VLOOKUP(N278,Revistas!$B$2:$H$63996,2,FALSE)</f>
        <v>6.3419999999999996</v>
      </c>
      <c r="G278" s="18" t="str">
        <f>VLOOKUP(N278,Revistas!$B$2:$H$63996,3,FALSE)</f>
        <v>Q1</v>
      </c>
      <c r="H278" s="18" t="str">
        <f>VLOOKUP(N278,Revistas!$B$2:$H$63996,4,FALSE)</f>
        <v>HEMATOLOGY - SCIE</v>
      </c>
      <c r="I278" s="18" t="str">
        <f>VLOOKUP(N278,Revistas!$B$2:$H$63996,5,FALSE)</f>
        <v>70 DE 8</v>
      </c>
      <c r="J278" s="18" t="str">
        <f>VLOOKUP(N278,Revistas!$B$2:$H$63996,6,FALSE)</f>
        <v>NO</v>
      </c>
      <c r="K278" s="18" t="s">
        <v>1247</v>
      </c>
      <c r="L278" s="18"/>
      <c r="M278" s="18" t="s">
        <v>586</v>
      </c>
      <c r="N278" s="18" t="s">
        <v>1248</v>
      </c>
      <c r="O278" s="18" t="s">
        <v>1246</v>
      </c>
      <c r="P278" s="18">
        <v>2017</v>
      </c>
      <c r="Q278" s="18"/>
      <c r="R278" s="18"/>
      <c r="S278" s="18"/>
      <c r="T278" s="18"/>
      <c r="U278" s="23">
        <v>28826659</v>
      </c>
    </row>
    <row r="279" spans="2:49" ht="45">
      <c r="B279" s="36" t="s">
        <v>5457</v>
      </c>
      <c r="C279" s="36" t="s">
        <v>5464</v>
      </c>
      <c r="D279" s="17" t="s">
        <v>4113</v>
      </c>
      <c r="E279" s="18" t="s">
        <v>10</v>
      </c>
      <c r="F279" s="18" t="str">
        <f>VLOOKUP(N279,Revistas!$B$2:$H$63996,2,FALSE)</f>
        <v>NO TIENE</v>
      </c>
      <c r="G279" s="18" t="str">
        <f>VLOOKUP(N279,Revistas!$B$2:$H$63996,3,FALSE)</f>
        <v>NO TIENE</v>
      </c>
      <c r="H279" s="18" t="str">
        <f>VLOOKUP(N279,Revistas!$B$2:$H$63996,4,FALSE)</f>
        <v>NO TIENE</v>
      </c>
      <c r="I279" s="18" t="str">
        <f>VLOOKUP(N279,Revistas!$B$2:$H$63996,5,FALSE)</f>
        <v>NO TIENE</v>
      </c>
      <c r="J279" s="18" t="str">
        <f>VLOOKUP(N279,Revistas!$B$2:$H$63996,6,FALSE)</f>
        <v>NO</v>
      </c>
      <c r="K279" s="18" t="s">
        <v>4116</v>
      </c>
      <c r="L279" s="18"/>
      <c r="M279" s="18" t="s">
        <v>586</v>
      </c>
      <c r="N279" s="18" t="s">
        <v>4117</v>
      </c>
      <c r="O279" s="18" t="s">
        <v>4128</v>
      </c>
      <c r="P279" s="18">
        <v>2017</v>
      </c>
      <c r="Q279" s="18">
        <v>30</v>
      </c>
      <c r="R279" s="18">
        <v>1</v>
      </c>
      <c r="S279" s="18" t="s">
        <v>5458</v>
      </c>
      <c r="T279" s="18"/>
      <c r="U279" s="23">
        <v>28585786</v>
      </c>
    </row>
    <row r="280" spans="2:49" ht="30">
      <c r="B280" s="36" t="s">
        <v>5412</v>
      </c>
      <c r="C280" s="36" t="s">
        <v>5413</v>
      </c>
      <c r="D280" s="17" t="s">
        <v>5414</v>
      </c>
      <c r="E280" s="18" t="s">
        <v>10</v>
      </c>
      <c r="F280" s="18">
        <f>VLOOKUP(N280,Revistas!$B$2:$H$63996,2,FALSE)</f>
        <v>2.6230000000000002</v>
      </c>
      <c r="G280" s="18" t="str">
        <f>VLOOKUP(N280,Revistas!$B$2:$H$63996,3,FALSE)</f>
        <v>Q2</v>
      </c>
      <c r="H280" s="18" t="str">
        <f>VLOOKUP(N280,Revistas!$B$2:$H$63996,4,FALSE)</f>
        <v>ANESTHESIOLOGY</v>
      </c>
      <c r="I280" s="18" t="str">
        <f>VLOOKUP(N280,Revistas!$B$2:$H$63996,5,FALSE)</f>
        <v>12 DE 31</v>
      </c>
      <c r="J280" s="18" t="str">
        <f>VLOOKUP(N280,Revistas!$B$2:$H$63996,6,FALSE)</f>
        <v>NO</v>
      </c>
      <c r="K280" s="18" t="s">
        <v>5415</v>
      </c>
      <c r="L280" s="18" t="s">
        <v>5416</v>
      </c>
      <c r="M280" s="18">
        <v>2</v>
      </c>
      <c r="N280" s="18" t="s">
        <v>5417</v>
      </c>
      <c r="O280" s="18" t="s">
        <v>35</v>
      </c>
      <c r="P280" s="18">
        <v>2017</v>
      </c>
      <c r="Q280" s="18">
        <v>83</v>
      </c>
      <c r="R280" s="18">
        <v>4</v>
      </c>
      <c r="S280" s="18">
        <v>353</v>
      </c>
      <c r="T280" s="18">
        <v>360</v>
      </c>
      <c r="U280" s="23">
        <v>27827518</v>
      </c>
    </row>
    <row r="281" spans="2:49" ht="30">
      <c r="B281" s="36" t="s">
        <v>1320</v>
      </c>
      <c r="C281" s="36" t="s">
        <v>1321</v>
      </c>
      <c r="D281" s="17" t="s">
        <v>629</v>
      </c>
      <c r="E281" s="18" t="s">
        <v>571</v>
      </c>
      <c r="F281" s="18">
        <f>VLOOKUP(N281,Revistas!$B$2:$H$63996,2,FALSE)</f>
        <v>19.896000000000001</v>
      </c>
      <c r="G281" s="18" t="str">
        <f>VLOOKUP(N281,Revistas!$B$2:$H$63996,3,FALSE)</f>
        <v>Q1</v>
      </c>
      <c r="H281" s="18" t="str">
        <f>VLOOKUP(N281,Revistas!$B$2:$H$63996,4,FALSE)</f>
        <v>CARDIAC &amp; CARDIOVASCULAR SYSTEM</v>
      </c>
      <c r="I281" s="18" t="str">
        <f>VLOOKUP(N281,Revistas!$B$2:$H$63996,5,FALSE)</f>
        <v>1/126</v>
      </c>
      <c r="J281" s="18" t="str">
        <f>VLOOKUP(N281,Revistas!$B$2:$H$63996,6,FALSE)</f>
        <v>SI</v>
      </c>
      <c r="K281" s="18" t="s">
        <v>1322</v>
      </c>
      <c r="L281" s="18" t="s">
        <v>1323</v>
      </c>
      <c r="M281" s="18">
        <v>0</v>
      </c>
      <c r="N281" s="18" t="s">
        <v>631</v>
      </c>
      <c r="O281" s="28">
        <v>43009</v>
      </c>
      <c r="P281" s="18">
        <v>2017</v>
      </c>
      <c r="Q281" s="18">
        <v>70</v>
      </c>
      <c r="R281" s="18">
        <v>16</v>
      </c>
      <c r="S281" s="18">
        <v>2020</v>
      </c>
      <c r="T281" s="18">
        <v>2021</v>
      </c>
    </row>
    <row r="282" spans="2:49" ht="30">
      <c r="B282" s="36" t="s">
        <v>3474</v>
      </c>
      <c r="C282" s="36" t="s">
        <v>3475</v>
      </c>
      <c r="D282" s="17" t="s">
        <v>2326</v>
      </c>
      <c r="E282" s="18" t="s">
        <v>26</v>
      </c>
      <c r="F282" s="18">
        <f>VLOOKUP(N282,Revistas!$B$2:$H$63996,2,FALSE)</f>
        <v>7.3609999999999998</v>
      </c>
      <c r="G282" s="18" t="str">
        <f>VLOOKUP(N282,Revistas!$B$2:$H$63996,3,FALSE)</f>
        <v>Q1</v>
      </c>
      <c r="H282" s="18" t="str">
        <f>VLOOKUP(N282,Revistas!$B$2:$H$63996,4,FALSE)</f>
        <v>ALLERGY - SCIE;</v>
      </c>
      <c r="I282" s="18" t="str">
        <f>VLOOKUP(N282,Revistas!$B$2:$H$63996,5,FALSE)</f>
        <v>2 DE 26</v>
      </c>
      <c r="J282" s="18" t="str">
        <f>VLOOKUP(N282,Revistas!$B$2:$H$63996,6,FALSE)</f>
        <v>SI</v>
      </c>
      <c r="K282" s="18" t="s">
        <v>3476</v>
      </c>
      <c r="L282" s="18"/>
      <c r="M282" s="18">
        <v>0</v>
      </c>
      <c r="N282" s="18" t="s">
        <v>2328</v>
      </c>
      <c r="O282" s="18" t="s">
        <v>199</v>
      </c>
      <c r="P282" s="18">
        <v>2017</v>
      </c>
      <c r="Q282" s="18">
        <v>72</v>
      </c>
      <c r="R282" s="18"/>
      <c r="S282" s="18">
        <v>621</v>
      </c>
      <c r="T282" s="18">
        <v>621</v>
      </c>
    </row>
    <row r="283" spans="2:49" ht="45">
      <c r="B283" s="36" t="s">
        <v>3634</v>
      </c>
      <c r="C283" s="36" t="s">
        <v>3635</v>
      </c>
      <c r="D283" s="17" t="s">
        <v>3624</v>
      </c>
      <c r="E283" s="18" t="s">
        <v>210</v>
      </c>
      <c r="F283" s="18">
        <f>VLOOKUP(N283,Revistas!$B$2:$H$63996,2,FALSE)</f>
        <v>3.0939999999999999</v>
      </c>
      <c r="G283" s="18" t="str">
        <f>VLOOKUP(N283,Revistas!$B$2:$H$63996,3,FALSE)</f>
        <v>Q2</v>
      </c>
      <c r="H283" s="18" t="str">
        <f>VLOOKUP(N283,Revistas!$B$2:$H$63996,4,FALSE)</f>
        <v>IMMUNOLOGY</v>
      </c>
      <c r="I283" s="18" t="str">
        <f>VLOOKUP(N283,Revistas!$B$2:$H$63996,5,FALSE)</f>
        <v>74/150</v>
      </c>
      <c r="J283" s="18" t="str">
        <f>VLOOKUP(N283,Revistas!$B$2:$H$63996,6,FALSE)</f>
        <v>NO</v>
      </c>
      <c r="K283" s="18" t="s">
        <v>3636</v>
      </c>
      <c r="L283" s="18" t="s">
        <v>3637</v>
      </c>
      <c r="M283" s="18">
        <v>0</v>
      </c>
      <c r="N283" s="18" t="s">
        <v>3627</v>
      </c>
      <c r="O283" s="18"/>
      <c r="P283" s="18">
        <v>2017</v>
      </c>
      <c r="Q283" s="18">
        <v>27</v>
      </c>
      <c r="R283" s="18"/>
      <c r="S283" s="18">
        <v>1</v>
      </c>
      <c r="T283" s="18">
        <v>35</v>
      </c>
      <c r="U283" s="23">
        <v>28603089</v>
      </c>
    </row>
    <row r="284" spans="2:49" ht="75">
      <c r="B284" s="36" t="s">
        <v>5138</v>
      </c>
      <c r="C284" s="36" t="s">
        <v>5142</v>
      </c>
      <c r="D284" s="17" t="s">
        <v>4113</v>
      </c>
      <c r="E284" s="18" t="s">
        <v>10</v>
      </c>
      <c r="F284" s="18" t="str">
        <f>VLOOKUP(N284,Revistas!$B$2:$H$63996,2,FALSE)</f>
        <v>NO TIENE</v>
      </c>
      <c r="G284" s="18" t="str">
        <f>VLOOKUP(N284,Revistas!$B$2:$H$63996,3,FALSE)</f>
        <v>NO TIENE</v>
      </c>
      <c r="H284" s="18" t="str">
        <f>VLOOKUP(N284,Revistas!$B$2:$H$63996,4,FALSE)</f>
        <v>NO TIENE</v>
      </c>
      <c r="I284" s="18" t="str">
        <f>VLOOKUP(N284,Revistas!$B$2:$H$63996,5,FALSE)</f>
        <v>NO TIENE</v>
      </c>
      <c r="J284" s="18" t="str">
        <f>VLOOKUP(N284,Revistas!$B$2:$H$63996,6,FALSE)</f>
        <v>NO</v>
      </c>
      <c r="K284" s="18" t="s">
        <v>4129</v>
      </c>
      <c r="L284" s="18"/>
      <c r="M284" s="18" t="s">
        <v>586</v>
      </c>
      <c r="N284" s="18" t="s">
        <v>4117</v>
      </c>
      <c r="O284" s="18" t="s">
        <v>5140</v>
      </c>
      <c r="P284" s="18">
        <v>2017</v>
      </c>
      <c r="Q284" s="18">
        <v>30</v>
      </c>
      <c r="R284" s="18">
        <v>2</v>
      </c>
      <c r="S284" s="18" t="s">
        <v>5139</v>
      </c>
      <c r="T284" s="18"/>
      <c r="U284" s="23">
        <v>28857528</v>
      </c>
    </row>
    <row r="285" spans="2:49" ht="60">
      <c r="B285" s="36" t="s">
        <v>4112</v>
      </c>
      <c r="C285" s="36" t="s">
        <v>4130</v>
      </c>
      <c r="D285" s="17" t="s">
        <v>4113</v>
      </c>
      <c r="E285" s="18" t="s">
        <v>10</v>
      </c>
      <c r="F285" s="18" t="str">
        <f>VLOOKUP(N285,Revistas!$B$2:$H$63996,2,FALSE)</f>
        <v>NO TIENE</v>
      </c>
      <c r="G285" s="18" t="str">
        <f>VLOOKUP(N285,Revistas!$B$2:$H$63996,3,FALSE)</f>
        <v>NO TIENE</v>
      </c>
      <c r="H285" s="18" t="str">
        <f>VLOOKUP(N285,Revistas!$B$2:$H$63996,4,FALSE)</f>
        <v>NO TIENE</v>
      </c>
      <c r="I285" s="18" t="str">
        <f>VLOOKUP(N285,Revistas!$B$2:$H$63996,5,FALSE)</f>
        <v>NO TIENE</v>
      </c>
      <c r="J285" s="18" t="str">
        <f>VLOOKUP(N285,Revistas!$B$2:$H$63996,6,FALSE)</f>
        <v>NO</v>
      </c>
      <c r="K285" s="18" t="s">
        <v>4116</v>
      </c>
      <c r="L285" s="18"/>
      <c r="M285" s="18" t="s">
        <v>586</v>
      </c>
      <c r="N285" s="18" t="s">
        <v>4117</v>
      </c>
      <c r="O285" s="18" t="s">
        <v>4115</v>
      </c>
      <c r="P285" s="18">
        <v>2017</v>
      </c>
      <c r="Q285" s="18">
        <v>30</v>
      </c>
      <c r="R285" s="18">
        <v>3</v>
      </c>
      <c r="S285" s="18">
        <v>137</v>
      </c>
      <c r="T285" s="18">
        <v>137</v>
      </c>
      <c r="U285" s="23">
        <v>29043689</v>
      </c>
    </row>
    <row r="286" spans="2:49" ht="45">
      <c r="B286" s="36" t="s">
        <v>5116</v>
      </c>
      <c r="C286" s="36" t="s">
        <v>5117</v>
      </c>
      <c r="D286" s="17" t="s">
        <v>3194</v>
      </c>
      <c r="E286" s="18" t="s">
        <v>10</v>
      </c>
      <c r="F286" s="18">
        <f>VLOOKUP(N286,Revistas!$B$2:$H$63996,2,FALSE)</f>
        <v>1.3129999999999999</v>
      </c>
      <c r="G286" s="18" t="str">
        <f>VLOOKUP(N286,Revistas!$B$2:$H$63996,3,FALSE)</f>
        <v>Q3</v>
      </c>
      <c r="H286" s="18" t="str">
        <f>VLOOKUP(N286,Revistas!$B$2:$H$63996,4,FALSE)</f>
        <v>SURGERY</v>
      </c>
      <c r="I286" s="18" t="str">
        <f>VLOOKUP(N286,Revistas!$B$2:$H$63996,5,FALSE)</f>
        <v>127/196</v>
      </c>
      <c r="J286" s="18" t="str">
        <f>VLOOKUP(N286,Revistas!$B$2:$H$63996,6,FALSE)</f>
        <v>NO</v>
      </c>
      <c r="K286" s="18" t="s">
        <v>5118</v>
      </c>
      <c r="L286" s="18" t="s">
        <v>5119</v>
      </c>
      <c r="M286" s="18">
        <v>2</v>
      </c>
      <c r="N286" s="18" t="s">
        <v>3197</v>
      </c>
      <c r="O286" s="18" t="s">
        <v>62</v>
      </c>
      <c r="P286" s="18">
        <v>2017</v>
      </c>
      <c r="Q286" s="18">
        <v>27</v>
      </c>
      <c r="R286" s="18">
        <v>1</v>
      </c>
      <c r="S286" s="18">
        <v>116</v>
      </c>
      <c r="T286" s="18">
        <v>120</v>
      </c>
      <c r="U286" s="23">
        <v>28052307</v>
      </c>
    </row>
    <row r="287" spans="2:49" ht="75">
      <c r="B287" s="36" t="s">
        <v>5133</v>
      </c>
      <c r="C287" s="36" t="s">
        <v>5132</v>
      </c>
      <c r="D287" s="17" t="s">
        <v>5127</v>
      </c>
      <c r="E287" s="18" t="s">
        <v>10</v>
      </c>
      <c r="F287" s="18">
        <f>VLOOKUP(N287,Revistas!$B$2:$H$63996,2,FALSE)</f>
        <v>1.3129999999999999</v>
      </c>
      <c r="G287" s="18" t="str">
        <f>VLOOKUP(N287,Revistas!$B$2:$H$63996,3,FALSE)</f>
        <v>Q3</v>
      </c>
      <c r="H287" s="18" t="str">
        <f>VLOOKUP(N287,Revistas!$B$2:$H$63996,4,FALSE)</f>
        <v>SURGERY</v>
      </c>
      <c r="I287" s="18" t="str">
        <f>VLOOKUP(N287,Revistas!$B$2:$H$63996,5,FALSE)</f>
        <v>127/196</v>
      </c>
      <c r="J287" s="18" t="str">
        <f>VLOOKUP(N287,Revistas!$B$2:$H$63996,6,FALSE)</f>
        <v>NO</v>
      </c>
      <c r="K287" s="18" t="s">
        <v>5128</v>
      </c>
      <c r="L287" s="18"/>
      <c r="M287" s="18" t="s">
        <v>586</v>
      </c>
      <c r="N287" s="18" t="s">
        <v>3198</v>
      </c>
      <c r="O287" s="18" t="s">
        <v>5134</v>
      </c>
      <c r="P287" s="18">
        <v>2017</v>
      </c>
      <c r="Q287" s="18"/>
      <c r="R287" s="18"/>
      <c r="S287" s="18"/>
      <c r="T287" s="18"/>
      <c r="U287" s="23">
        <v>28759900</v>
      </c>
      <c r="AW287" s="25"/>
    </row>
    <row r="288" spans="2:49" ht="60">
      <c r="B288" s="36" t="s">
        <v>5136</v>
      </c>
      <c r="C288" s="36" t="s">
        <v>5135</v>
      </c>
      <c r="D288" s="17" t="s">
        <v>5127</v>
      </c>
      <c r="E288" s="18" t="s">
        <v>10</v>
      </c>
      <c r="F288" s="18">
        <f>VLOOKUP(N288,Revistas!$B$2:$H$63996,2,FALSE)</f>
        <v>1.3129999999999999</v>
      </c>
      <c r="G288" s="18" t="str">
        <f>VLOOKUP(N288,Revistas!$B$2:$H$63996,3,FALSE)</f>
        <v>Q3</v>
      </c>
      <c r="H288" s="18" t="str">
        <f>VLOOKUP(N288,Revistas!$B$2:$H$63996,4,FALSE)</f>
        <v>SURGERY</v>
      </c>
      <c r="I288" s="18" t="str">
        <f>VLOOKUP(N288,Revistas!$B$2:$H$63996,5,FALSE)</f>
        <v>127/196</v>
      </c>
      <c r="J288" s="18" t="str">
        <f>VLOOKUP(N288,Revistas!$B$2:$H$63996,6,FALSE)</f>
        <v>NO</v>
      </c>
      <c r="K288" s="18" t="s">
        <v>5128</v>
      </c>
      <c r="L288" s="18"/>
      <c r="M288" s="18" t="s">
        <v>586</v>
      </c>
      <c r="N288" s="18" t="s">
        <v>3198</v>
      </c>
      <c r="O288" s="18" t="s">
        <v>5137</v>
      </c>
      <c r="P288" s="18">
        <v>2017</v>
      </c>
      <c r="Q288" s="18"/>
      <c r="R288" s="18"/>
      <c r="S288" s="18"/>
      <c r="T288" s="18"/>
      <c r="U288" s="23">
        <v>28743143</v>
      </c>
      <c r="AW288" s="25"/>
    </row>
    <row r="289" spans="2:49" ht="45">
      <c r="B289" s="36" t="s">
        <v>1658</v>
      </c>
      <c r="C289" s="36" t="s">
        <v>1659</v>
      </c>
      <c r="D289" s="17" t="s">
        <v>1660</v>
      </c>
      <c r="E289" s="18" t="s">
        <v>10</v>
      </c>
      <c r="F289" s="18">
        <f>VLOOKUP(N289,Revistas!$B$2:$H$63996,2,FALSE)</f>
        <v>12.811</v>
      </c>
      <c r="G289" s="18" t="str">
        <f>VLOOKUP(N289,Revistas!$B$2:$H$63996,3,FALSE)</f>
        <v>Q1</v>
      </c>
      <c r="H289" s="18" t="str">
        <f>VLOOKUP(N289,Revistas!$B$2:$H$63996,4,FALSE)</f>
        <v>RHEUMATOLOGY - SCIE</v>
      </c>
      <c r="I289" s="18" t="str">
        <f>VLOOKUP(N289,Revistas!$B$2:$H$63996,5,FALSE)</f>
        <v>1 DE 30</v>
      </c>
      <c r="J289" s="18" t="str">
        <f>VLOOKUP(N289,Revistas!$B$2:$H$63996,6,FALSE)</f>
        <v>SI</v>
      </c>
      <c r="K289" s="18" t="s">
        <v>1661</v>
      </c>
      <c r="L289" s="18" t="s">
        <v>1662</v>
      </c>
      <c r="M289" s="18">
        <v>1</v>
      </c>
      <c r="N289" s="18" t="s">
        <v>1663</v>
      </c>
      <c r="O289" s="18" t="s">
        <v>94</v>
      </c>
      <c r="P289" s="18">
        <v>2017</v>
      </c>
      <c r="Q289" s="18">
        <v>76</v>
      </c>
      <c r="R289" s="18">
        <v>11</v>
      </c>
      <c r="S289" s="18">
        <v>1823</v>
      </c>
      <c r="T289" s="18">
        <v>1828</v>
      </c>
      <c r="U289" s="23">
        <v>28684556</v>
      </c>
    </row>
    <row r="290" spans="2:49" ht="75">
      <c r="B290" s="36" t="s">
        <v>2142</v>
      </c>
      <c r="C290" s="36" t="s">
        <v>2143</v>
      </c>
      <c r="D290" s="17" t="s">
        <v>2139</v>
      </c>
      <c r="E290" s="18" t="s">
        <v>26</v>
      </c>
      <c r="F290" s="18">
        <f>VLOOKUP(N290,Revistas!$B$2:$H$63996,2,FALSE)</f>
        <v>3.3260000000000001</v>
      </c>
      <c r="G290" s="18" t="str">
        <f>VLOOKUP(N290,Revistas!$B$2:$H$63996,3,FALSE)</f>
        <v>Q2</v>
      </c>
      <c r="H290" s="18" t="str">
        <f>VLOOKUP(N290,Revistas!$B$2:$H$63996,4,FALSE)</f>
        <v>IMMUNOLOGY - SCIE</v>
      </c>
      <c r="I290" s="18" t="str">
        <f>VLOOKUP(N290,Revistas!$B$2:$H$63996,5,FALSE)</f>
        <v>65/150</v>
      </c>
      <c r="J290" s="18" t="str">
        <f>VLOOKUP(N290,Revistas!$B$2:$H$63996,6,FALSE)</f>
        <v>NO</v>
      </c>
      <c r="K290" s="18" t="s">
        <v>2144</v>
      </c>
      <c r="L290" s="18"/>
      <c r="M290" s="18">
        <v>0</v>
      </c>
      <c r="N290" s="18" t="s">
        <v>2141</v>
      </c>
      <c r="O290" s="18" t="s">
        <v>154</v>
      </c>
      <c r="P290" s="18">
        <v>2017</v>
      </c>
      <c r="Q290" s="18">
        <v>89</v>
      </c>
      <c r="R290" s="18"/>
      <c r="S290" s="18">
        <v>175</v>
      </c>
      <c r="T290" s="18">
        <v>175</v>
      </c>
    </row>
    <row r="291" spans="2:49" ht="30">
      <c r="B291" s="36" t="s">
        <v>1867</v>
      </c>
      <c r="C291" s="36" t="s">
        <v>1868</v>
      </c>
      <c r="D291" s="17" t="s">
        <v>1869</v>
      </c>
      <c r="E291" s="18" t="s">
        <v>210</v>
      </c>
      <c r="F291" s="18" t="str">
        <f>VLOOKUP(N291,Revistas!$B$2:$H$63996,2,FALSE)</f>
        <v>NO TIENE</v>
      </c>
      <c r="G291" s="18" t="str">
        <f>VLOOKUP(N291,Revistas!$B$2:$H$63996,3,FALSE)</f>
        <v>NO TIENE</v>
      </c>
      <c r="H291" s="18" t="str">
        <f>VLOOKUP(N291,Revistas!$B$2:$H$63996,4,FALSE)</f>
        <v>NO TIENE</v>
      </c>
      <c r="I291" s="18" t="str">
        <f>VLOOKUP(N291,Revistas!$B$2:$H$63996,5,FALSE)</f>
        <v>NO TIENE</v>
      </c>
      <c r="J291" s="18" t="str">
        <f>VLOOKUP(N291,Revistas!$B$2:$H$63996,6,FALSE)</f>
        <v>NO</v>
      </c>
      <c r="K291" s="18" t="s">
        <v>1870</v>
      </c>
      <c r="L291" s="18" t="s">
        <v>1871</v>
      </c>
      <c r="M291" s="18">
        <v>0</v>
      </c>
      <c r="N291" s="18" t="s">
        <v>1872</v>
      </c>
      <c r="O291" s="18"/>
      <c r="P291" s="18">
        <v>2017</v>
      </c>
      <c r="Q291" s="18">
        <v>9</v>
      </c>
      <c r="R291" s="18"/>
      <c r="S291" s="18">
        <v>101</v>
      </c>
      <c r="T291" s="18">
        <v>111</v>
      </c>
      <c r="U291" s="23">
        <v>29042821</v>
      </c>
    </row>
    <row r="292" spans="2:49" ht="30">
      <c r="B292" s="36" t="s">
        <v>2526</v>
      </c>
      <c r="C292" s="36" t="s">
        <v>2527</v>
      </c>
      <c r="D292" s="17" t="s">
        <v>195</v>
      </c>
      <c r="E292" s="18" t="s">
        <v>274</v>
      </c>
      <c r="F292" s="18">
        <f>VLOOKUP(N292,Revistas!$B$2:$H$63996,2,FALSE)</f>
        <v>1.1399999999999999</v>
      </c>
      <c r="G292" s="18" t="str">
        <f>VLOOKUP(N292,Revistas!$B$2:$H$63996,3,FALSE)</f>
        <v>Q3</v>
      </c>
      <c r="H292" s="18" t="str">
        <f>VLOOKUP(N292,Revistas!$B$2:$H$63996,4,FALSE)</f>
        <v>PEDIATRICS - SCIE</v>
      </c>
      <c r="I292" s="18" t="str">
        <f>VLOOKUP(N292,Revistas!$B$2:$H$63996,5,FALSE)</f>
        <v>88/121/</v>
      </c>
      <c r="J292" s="18" t="str">
        <f>VLOOKUP(N292,Revistas!$B$2:$H$63996,6,FALSE)</f>
        <v>NO</v>
      </c>
      <c r="K292" s="18" t="s">
        <v>2528</v>
      </c>
      <c r="L292" s="18" t="s">
        <v>2529</v>
      </c>
      <c r="M292" s="18">
        <v>0</v>
      </c>
      <c r="N292" s="18" t="s">
        <v>198</v>
      </c>
      <c r="O292" s="18" t="s">
        <v>94</v>
      </c>
      <c r="P292" s="18">
        <v>2017</v>
      </c>
      <c r="Q292" s="18">
        <v>87</v>
      </c>
      <c r="R292" s="18">
        <v>5</v>
      </c>
      <c r="S292" s="18">
        <v>291</v>
      </c>
      <c r="T292" s="18">
        <v>292</v>
      </c>
    </row>
    <row r="293" spans="2:49" ht="285">
      <c r="B293" s="36" t="s">
        <v>444</v>
      </c>
      <c r="C293" s="36" t="s">
        <v>445</v>
      </c>
      <c r="D293" s="17" t="s">
        <v>440</v>
      </c>
      <c r="E293" s="18" t="s">
        <v>210</v>
      </c>
      <c r="F293" s="18">
        <f>VLOOKUP(N293,Revistas!$B$2:$H$63996,2,FALSE)</f>
        <v>6.3369999999999997</v>
      </c>
      <c r="G293" s="18" t="str">
        <f>VLOOKUP(N293,Revistas!$B$2:$H$63996,3,FALSE)</f>
        <v>Q1</v>
      </c>
      <c r="H293" s="18" t="str">
        <f>VLOOKUP(N293,Revistas!$B$2:$H$63996,4,FALSE)</f>
        <v>BIOCHEMISTRY &amp; MOLECULAR BIOLOGY - SCIE</v>
      </c>
      <c r="I293" s="18" t="str">
        <f>VLOOKUP(N293,Revistas!$B$2:$H$63996,5,FALSE)</f>
        <v>34/290</v>
      </c>
      <c r="J293" s="18" t="str">
        <f>VLOOKUP(N293,Revistas!$B$2:$H$63996,6,FALSE)</f>
        <v>NO</v>
      </c>
      <c r="K293" s="18" t="s">
        <v>446</v>
      </c>
      <c r="L293" s="18" t="s">
        <v>447</v>
      </c>
      <c r="M293" s="18">
        <v>7</v>
      </c>
      <c r="N293" s="18" t="s">
        <v>443</v>
      </c>
      <c r="O293" s="18" t="s">
        <v>129</v>
      </c>
      <c r="P293" s="18">
        <v>2017</v>
      </c>
      <c r="Q293" s="18">
        <v>13</v>
      </c>
      <c r="R293" s="18"/>
      <c r="S293" s="18">
        <v>94</v>
      </c>
      <c r="T293" s="18">
        <v>162</v>
      </c>
    </row>
    <row r="294" spans="2:49">
      <c r="B294" s="36" t="s">
        <v>3477</v>
      </c>
      <c r="C294" s="36" t="s">
        <v>3478</v>
      </c>
      <c r="D294" s="17" t="s">
        <v>2326</v>
      </c>
      <c r="E294" s="18" t="s">
        <v>26</v>
      </c>
      <c r="F294" s="18">
        <f>VLOOKUP(N294,Revistas!$B$2:$H$63996,2,FALSE)</f>
        <v>7.3609999999999998</v>
      </c>
      <c r="G294" s="18" t="str">
        <f>VLOOKUP(N294,Revistas!$B$2:$H$63996,3,FALSE)</f>
        <v>Q1</v>
      </c>
      <c r="H294" s="18" t="str">
        <f>VLOOKUP(N294,Revistas!$B$2:$H$63996,4,FALSE)</f>
        <v>ALLERGY - SCIE;</v>
      </c>
      <c r="I294" s="18" t="str">
        <f>VLOOKUP(N294,Revistas!$B$2:$H$63996,5,FALSE)</f>
        <v>2 DE 26</v>
      </c>
      <c r="J294" s="18" t="str">
        <f>VLOOKUP(N294,Revistas!$B$2:$H$63996,6,FALSE)</f>
        <v>SI</v>
      </c>
      <c r="K294" s="18" t="s">
        <v>3479</v>
      </c>
      <c r="L294" s="18"/>
      <c r="M294" s="18">
        <v>0</v>
      </c>
      <c r="N294" s="18" t="s">
        <v>2328</v>
      </c>
      <c r="O294" s="18" t="s">
        <v>199</v>
      </c>
      <c r="P294" s="18">
        <v>2017</v>
      </c>
      <c r="Q294" s="18">
        <v>72</v>
      </c>
      <c r="R294" s="18"/>
      <c r="S294" s="18">
        <v>793</v>
      </c>
      <c r="T294" s="18">
        <v>793</v>
      </c>
    </row>
    <row r="295" spans="2:49">
      <c r="B295" s="36" t="s">
        <v>3768</v>
      </c>
      <c r="C295" s="36" t="s">
        <v>3769</v>
      </c>
      <c r="D295" s="17" t="s">
        <v>2467</v>
      </c>
      <c r="E295" s="18" t="s">
        <v>274</v>
      </c>
      <c r="F295" s="18">
        <f>VLOOKUP(N295,Revistas!$B$2:$H$63996,2,FALSE)</f>
        <v>1.2310000000000001</v>
      </c>
      <c r="G295" s="18" t="str">
        <f>VLOOKUP(N295,Revistas!$B$2:$H$63996,3,FALSE)</f>
        <v>Q4</v>
      </c>
      <c r="H295" s="18" t="str">
        <f>VLOOKUP(N295,Revistas!$B$2:$H$63996,4,FALSE)</f>
        <v>CRITICAL CARE MEDICINE - SCIE</v>
      </c>
      <c r="I295" s="18" t="str">
        <f>VLOOKUP(N295,Revistas!$B$2:$H$63996,5,FALSE)</f>
        <v>31/33</v>
      </c>
      <c r="J295" s="18" t="str">
        <f>VLOOKUP(N295,Revistas!$B$2:$H$63996,6,FALSE)</f>
        <v>NO</v>
      </c>
      <c r="K295" s="18" t="s">
        <v>3770</v>
      </c>
      <c r="L295" s="18" t="s">
        <v>3771</v>
      </c>
      <c r="M295" s="18">
        <v>0</v>
      </c>
      <c r="N295" s="18" t="s">
        <v>2470</v>
      </c>
      <c r="O295" s="18" t="s">
        <v>129</v>
      </c>
      <c r="P295" s="18">
        <v>2017</v>
      </c>
      <c r="Q295" s="18">
        <v>41</v>
      </c>
      <c r="R295" s="18">
        <v>7</v>
      </c>
      <c r="S295" s="18">
        <v>444</v>
      </c>
      <c r="T295" s="18">
        <v>445</v>
      </c>
      <c r="U295" s="23">
        <v>28390785</v>
      </c>
    </row>
    <row r="296" spans="2:49" ht="30">
      <c r="B296" s="36" t="s">
        <v>3762</v>
      </c>
      <c r="C296" s="36" t="s">
        <v>3763</v>
      </c>
      <c r="D296" s="17" t="s">
        <v>3764</v>
      </c>
      <c r="E296" s="18" t="s">
        <v>274</v>
      </c>
      <c r="F296" s="18">
        <f>VLOOKUP(N296,Revistas!$B$2:$H$63996,2,FALSE)</f>
        <v>1.276</v>
      </c>
      <c r="G296" s="18" t="str">
        <f>VLOOKUP(N296,Revistas!$B$2:$H$63996,3,FALSE)</f>
        <v>Q3</v>
      </c>
      <c r="H296" s="18" t="str">
        <f>VLOOKUP(N296,Revistas!$B$2:$H$63996,4,FALSE)</f>
        <v>SURGERY - SCIE</v>
      </c>
      <c r="I296" s="18" t="str">
        <f>VLOOKUP(N296,Revistas!$B$2:$H$63996,5,FALSE)</f>
        <v>129/197</v>
      </c>
      <c r="J296" s="18" t="str">
        <f>VLOOKUP(N296,Revistas!$B$2:$H$63996,6,FALSE)</f>
        <v>NO</v>
      </c>
      <c r="K296" s="18" t="s">
        <v>3765</v>
      </c>
      <c r="L296" s="18" t="s">
        <v>3766</v>
      </c>
      <c r="M296" s="18">
        <v>0</v>
      </c>
      <c r="N296" s="18" t="s">
        <v>3767</v>
      </c>
      <c r="O296" s="18" t="s">
        <v>94</v>
      </c>
      <c r="P296" s="18">
        <v>2017</v>
      </c>
      <c r="Q296" s="18">
        <v>95</v>
      </c>
      <c r="R296" s="18">
        <v>9</v>
      </c>
      <c r="S296" s="18">
        <v>552</v>
      </c>
      <c r="T296" s="18">
        <v>554</v>
      </c>
      <c r="U296" s="23">
        <v>28318496</v>
      </c>
    </row>
    <row r="297" spans="2:49" ht="60">
      <c r="B297" s="36" t="s">
        <v>1445</v>
      </c>
      <c r="C297" s="36" t="s">
        <v>1446</v>
      </c>
      <c r="D297" s="17" t="s">
        <v>1447</v>
      </c>
      <c r="E297" s="18" t="s">
        <v>26</v>
      </c>
      <c r="F297" s="18">
        <f>VLOOKUP(N297,Revistas!$B$2:$H$63996,2,FALSE)</f>
        <v>6.2960000000000003</v>
      </c>
      <c r="G297" s="18" t="str">
        <f>VLOOKUP(N297,Revistas!$B$2:$H$63996,3,FALSE)</f>
        <v>Q1</v>
      </c>
      <c r="H297" s="18" t="str">
        <f>VLOOKUP(N297,Revistas!$B$2:$H$63996,4,FALSE)</f>
        <v>INFECTIOUS DISEASES - SCIE;</v>
      </c>
      <c r="I297" s="18" t="str">
        <f>VLOOKUP(N297,Revistas!$B$2:$H$63996,5,FALSE)</f>
        <v>6 DE 84</v>
      </c>
      <c r="J297" s="18" t="str">
        <f>VLOOKUP(N297,Revistas!$B$2:$H$63996,6,FALSE)</f>
        <v>SI</v>
      </c>
      <c r="K297" s="18" t="s">
        <v>1448</v>
      </c>
      <c r="L297" s="18"/>
      <c r="M297" s="18">
        <v>0</v>
      </c>
      <c r="N297" s="18" t="s">
        <v>1449</v>
      </c>
      <c r="O297" s="18" t="s">
        <v>29</v>
      </c>
      <c r="P297" s="18">
        <v>2017</v>
      </c>
      <c r="Q297" s="18">
        <v>20</v>
      </c>
      <c r="R297" s="18"/>
      <c r="S297" s="18">
        <v>107</v>
      </c>
      <c r="T297" s="18">
        <v>108</v>
      </c>
    </row>
    <row r="298" spans="2:49" ht="120">
      <c r="B298" s="36" t="s">
        <v>609</v>
      </c>
      <c r="C298" s="36" t="s">
        <v>610</v>
      </c>
      <c r="D298" s="17" t="s">
        <v>611</v>
      </c>
      <c r="E298" s="18" t="s">
        <v>10</v>
      </c>
      <c r="F298" s="18">
        <f>VLOOKUP(N298,Revistas!$B$2:$H$63996,2,FALSE)</f>
        <v>19.651</v>
      </c>
      <c r="G298" s="18" t="str">
        <f>VLOOKUP(N298,Revistas!$B$2:$H$63996,3,FALSE)</f>
        <v>Q1</v>
      </c>
      <c r="H298" s="18" t="str">
        <f>VLOOKUP(N298,Revistas!$B$2:$H$63996,4,FALSE)</f>
        <v>CARDIAC &amp; CARDIOVASCULAR SYSTEM</v>
      </c>
      <c r="I298" s="18" t="str">
        <f>VLOOKUP(N298,Revistas!$B$2:$H$63996,5,FALSE)</f>
        <v>2/126</v>
      </c>
      <c r="J298" s="18" t="str">
        <f>VLOOKUP(N298,Revistas!$B$2:$H$63996,6,FALSE)</f>
        <v>SI</v>
      </c>
      <c r="K298" s="18" t="s">
        <v>612</v>
      </c>
      <c r="L298" s="18" t="s">
        <v>613</v>
      </c>
      <c r="M298" s="18">
        <v>0</v>
      </c>
      <c r="N298" s="18" t="s">
        <v>614</v>
      </c>
      <c r="O298" s="28">
        <v>39387</v>
      </c>
      <c r="P298" s="18">
        <v>2017</v>
      </c>
      <c r="Q298" s="18">
        <v>38</v>
      </c>
      <c r="R298" s="18">
        <v>42</v>
      </c>
      <c r="S298" s="18">
        <v>3124</v>
      </c>
      <c r="T298" s="18">
        <v>3134</v>
      </c>
    </row>
    <row r="299" spans="2:49" ht="30">
      <c r="B299" s="36" t="s">
        <v>864</v>
      </c>
      <c r="C299" s="36" t="s">
        <v>865</v>
      </c>
      <c r="D299" s="17" t="s">
        <v>674</v>
      </c>
      <c r="E299" s="18" t="s">
        <v>274</v>
      </c>
      <c r="F299" s="18">
        <f>VLOOKUP(N299,Revistas!$B$2:$H$63996,2,FALSE)</f>
        <v>4.4850000000000003</v>
      </c>
      <c r="G299" s="18" t="str">
        <f>VLOOKUP(N299,Revistas!$B$2:$H$63996,3,FALSE)</f>
        <v>Q2</v>
      </c>
      <c r="H299" s="18" t="str">
        <f>VLOOKUP(N299,Revistas!$B$2:$H$63996,4,FALSE)</f>
        <v>CARDIAC &amp; CARDIOVASCULAR SYSTEM</v>
      </c>
      <c r="I299" s="18" t="str">
        <f>VLOOKUP(N299,Revistas!$B$2:$H$63996,5,FALSE)</f>
        <v>33/126</v>
      </c>
      <c r="J299" s="18" t="str">
        <f>VLOOKUP(N299,Revistas!$B$2:$H$63996,6,FALSE)</f>
        <v>NO</v>
      </c>
      <c r="K299" s="18" t="s">
        <v>866</v>
      </c>
      <c r="L299" s="18" t="s">
        <v>867</v>
      </c>
      <c r="M299" s="18">
        <v>1</v>
      </c>
      <c r="N299" s="18" t="s">
        <v>677</v>
      </c>
      <c r="O299" s="18" t="s">
        <v>62</v>
      </c>
      <c r="P299" s="18">
        <v>2017</v>
      </c>
      <c r="Q299" s="18">
        <v>70</v>
      </c>
      <c r="R299" s="18">
        <v>2</v>
      </c>
      <c r="S299" s="18">
        <v>121</v>
      </c>
      <c r="T299" s="18">
        <v>122</v>
      </c>
    </row>
    <row r="300" spans="2:49" ht="30">
      <c r="B300" s="36" t="s">
        <v>868</v>
      </c>
      <c r="C300" s="36" t="s">
        <v>869</v>
      </c>
      <c r="D300" s="17" t="s">
        <v>674</v>
      </c>
      <c r="E300" s="18" t="s">
        <v>274</v>
      </c>
      <c r="F300" s="18">
        <f>VLOOKUP(N300,Revistas!$B$2:$H$63996,2,FALSE)</f>
        <v>4.4850000000000003</v>
      </c>
      <c r="G300" s="18" t="str">
        <f>VLOOKUP(N300,Revistas!$B$2:$H$63996,3,FALSE)</f>
        <v>Q2</v>
      </c>
      <c r="H300" s="18" t="str">
        <f>VLOOKUP(N300,Revistas!$B$2:$H$63996,4,FALSE)</f>
        <v>CARDIAC &amp; CARDIOVASCULAR SYSTEM</v>
      </c>
      <c r="I300" s="18" t="str">
        <f>VLOOKUP(N300,Revistas!$B$2:$H$63996,5,FALSE)</f>
        <v>33/126</v>
      </c>
      <c r="J300" s="18" t="str">
        <f>VLOOKUP(N300,Revistas!$B$2:$H$63996,6,FALSE)</f>
        <v>NO</v>
      </c>
      <c r="K300" s="18" t="s">
        <v>870</v>
      </c>
      <c r="L300" s="18" t="s">
        <v>871</v>
      </c>
      <c r="M300" s="18">
        <v>0</v>
      </c>
      <c r="N300" s="18" t="s">
        <v>677</v>
      </c>
      <c r="O300" s="18" t="s">
        <v>62</v>
      </c>
      <c r="P300" s="18">
        <v>2017</v>
      </c>
      <c r="Q300" s="18">
        <v>70</v>
      </c>
      <c r="R300" s="18">
        <v>2</v>
      </c>
      <c r="S300" s="18">
        <v>122</v>
      </c>
      <c r="T300" s="18">
        <v>123</v>
      </c>
    </row>
    <row r="301" spans="2:49">
      <c r="B301" s="36" t="s">
        <v>908</v>
      </c>
      <c r="C301" s="36" t="s">
        <v>1362</v>
      </c>
      <c r="D301" s="17" t="s">
        <v>909</v>
      </c>
      <c r="E301" s="18" t="s">
        <v>210</v>
      </c>
      <c r="F301" s="18" t="str">
        <f>VLOOKUP(N301,Revistas!$B$2:$H$63996,2,FALSE)</f>
        <v>NO TIENE</v>
      </c>
      <c r="G301" s="18" t="str">
        <f>VLOOKUP(N301,Revistas!$B$2:$H$63996,3,FALSE)</f>
        <v>NO TIENE</v>
      </c>
      <c r="H301" s="18" t="str">
        <f>VLOOKUP(N301,Revistas!$B$2:$H$63996,4,FALSE)</f>
        <v>NO TIENE</v>
      </c>
      <c r="I301" s="18" t="str">
        <f>VLOOKUP(N301,Revistas!$B$2:$H$63996,5,FALSE)</f>
        <v>NO TIENE</v>
      </c>
      <c r="J301" s="18" t="str">
        <f>VLOOKUP(N301,Revistas!$B$2:$H$63996,6,FALSE)</f>
        <v>NO</v>
      </c>
      <c r="K301" s="18" t="s">
        <v>911</v>
      </c>
      <c r="L301" s="18"/>
      <c r="M301" s="18" t="s">
        <v>587</v>
      </c>
      <c r="N301" s="18" t="s">
        <v>912</v>
      </c>
      <c r="O301" s="18" t="s">
        <v>910</v>
      </c>
      <c r="P301" s="18">
        <v>2017</v>
      </c>
      <c r="Q301" s="18"/>
      <c r="R301" s="18"/>
      <c r="S301" s="18"/>
      <c r="T301" s="18"/>
      <c r="U301" s="23">
        <v>29153337</v>
      </c>
      <c r="AW301" s="25"/>
    </row>
    <row r="302" spans="2:49" ht="30">
      <c r="B302" s="36" t="s">
        <v>652</v>
      </c>
      <c r="C302" s="36" t="s">
        <v>653</v>
      </c>
      <c r="D302" s="17" t="s">
        <v>654</v>
      </c>
      <c r="E302" s="18" t="s">
        <v>10</v>
      </c>
      <c r="F302" s="18" t="str">
        <f>VLOOKUP(N302,Revistas!$B$2:$H$63996,2,FALSE)</f>
        <v>NO TIENE</v>
      </c>
      <c r="G302" s="18" t="str">
        <f>VLOOKUP(N302,Revistas!$B$2:$H$63996,3,FALSE)</f>
        <v>NO TIENE</v>
      </c>
      <c r="H302" s="18" t="str">
        <f>VLOOKUP(N302,Revistas!$B$2:$H$63996,4,FALSE)</f>
        <v>NO TIENE</v>
      </c>
      <c r="I302" s="18" t="str">
        <f>VLOOKUP(N302,Revistas!$B$2:$H$63996,5,FALSE)</f>
        <v>NO TIENE</v>
      </c>
      <c r="J302" s="18" t="str">
        <f>VLOOKUP(N302,Revistas!$B$2:$H$63996,6,FALSE)</f>
        <v>NO</v>
      </c>
      <c r="K302" s="18" t="s">
        <v>655</v>
      </c>
      <c r="L302" s="18" t="s">
        <v>656</v>
      </c>
      <c r="M302" s="18">
        <v>0</v>
      </c>
      <c r="N302" s="18" t="s">
        <v>657</v>
      </c>
      <c r="O302" s="18" t="s">
        <v>154</v>
      </c>
      <c r="P302" s="18">
        <v>2017</v>
      </c>
      <c r="Q302" s="18">
        <v>13</v>
      </c>
      <c r="R302" s="18">
        <v>5</v>
      </c>
      <c r="S302" s="18">
        <v>429</v>
      </c>
      <c r="T302" s="18">
        <v>432</v>
      </c>
      <c r="U302" s="23">
        <v>28656778</v>
      </c>
    </row>
    <row r="303" spans="2:49" ht="30">
      <c r="B303" s="36" t="s">
        <v>918</v>
      </c>
      <c r="C303" s="36" t="s">
        <v>1367</v>
      </c>
      <c r="D303" s="17" t="s">
        <v>909</v>
      </c>
      <c r="E303" s="18" t="s">
        <v>10</v>
      </c>
      <c r="F303" s="18" t="str">
        <f>VLOOKUP(N303,Revistas!$B$2:$H$63996,2,FALSE)</f>
        <v>NO TIENE</v>
      </c>
      <c r="G303" s="18" t="str">
        <f>VLOOKUP(N303,Revistas!$B$2:$H$63996,3,FALSE)</f>
        <v>NO TIENE</v>
      </c>
      <c r="H303" s="18" t="str">
        <f>VLOOKUP(N303,Revistas!$B$2:$H$63996,4,FALSE)</f>
        <v>NO TIENE</v>
      </c>
      <c r="I303" s="18" t="str">
        <f>VLOOKUP(N303,Revistas!$B$2:$H$63996,5,FALSE)</f>
        <v>NO TIENE</v>
      </c>
      <c r="J303" s="18" t="str">
        <f>VLOOKUP(N303,Revistas!$B$2:$H$63996,6,FALSE)</f>
        <v>NO</v>
      </c>
      <c r="K303" s="18" t="s">
        <v>931</v>
      </c>
      <c r="L303" s="18"/>
      <c r="M303" s="18" t="s">
        <v>587</v>
      </c>
      <c r="N303" s="18" t="s">
        <v>912</v>
      </c>
      <c r="O303" s="18" t="s">
        <v>930</v>
      </c>
      <c r="P303" s="18">
        <v>2017</v>
      </c>
      <c r="Q303" s="18">
        <v>43</v>
      </c>
      <c r="R303" s="18">
        <v>2</v>
      </c>
      <c r="S303" s="18" t="s">
        <v>929</v>
      </c>
      <c r="T303" s="18"/>
      <c r="U303" s="23">
        <v>27117787</v>
      </c>
    </row>
    <row r="304" spans="2:49">
      <c r="B304" s="36" t="s">
        <v>918</v>
      </c>
      <c r="C304" s="36" t="s">
        <v>1368</v>
      </c>
      <c r="D304" s="17" t="s">
        <v>909</v>
      </c>
      <c r="E304" s="18" t="s">
        <v>10</v>
      </c>
      <c r="F304" s="18" t="str">
        <f>VLOOKUP(N304,Revistas!$B$2:$H$63996,2,FALSE)</f>
        <v>NO TIENE</v>
      </c>
      <c r="G304" s="18" t="str">
        <f>VLOOKUP(N304,Revistas!$B$2:$H$63996,3,FALSE)</f>
        <v>NO TIENE</v>
      </c>
      <c r="H304" s="18" t="str">
        <f>VLOOKUP(N304,Revistas!$B$2:$H$63996,4,FALSE)</f>
        <v>NO TIENE</v>
      </c>
      <c r="I304" s="18" t="str">
        <f>VLOOKUP(N304,Revistas!$B$2:$H$63996,5,FALSE)</f>
        <v>NO TIENE</v>
      </c>
      <c r="J304" s="18" t="str">
        <f>VLOOKUP(N304,Revistas!$B$2:$H$63996,6,FALSE)</f>
        <v>NO</v>
      </c>
      <c r="K304" s="18" t="s">
        <v>938</v>
      </c>
      <c r="L304" s="18"/>
      <c r="M304" s="18" t="s">
        <v>587</v>
      </c>
      <c r="N304" s="18" t="s">
        <v>912</v>
      </c>
      <c r="O304" s="18" t="s">
        <v>937</v>
      </c>
      <c r="P304" s="18">
        <v>2017</v>
      </c>
      <c r="Q304" s="18">
        <v>43</v>
      </c>
      <c r="R304" s="18">
        <v>1</v>
      </c>
      <c r="S304" s="18" t="s">
        <v>936</v>
      </c>
      <c r="T304" s="18"/>
      <c r="U304" s="23">
        <v>27084462</v>
      </c>
    </row>
    <row r="305" spans="2:49">
      <c r="B305" s="36" t="s">
        <v>918</v>
      </c>
      <c r="C305" s="36" t="s">
        <v>1365</v>
      </c>
      <c r="D305" s="17" t="s">
        <v>909</v>
      </c>
      <c r="E305" s="18" t="s">
        <v>10</v>
      </c>
      <c r="F305" s="18" t="str">
        <f>VLOOKUP(N305,Revistas!$B$2:$H$63996,2,FALSE)</f>
        <v>NO TIENE</v>
      </c>
      <c r="G305" s="18" t="str">
        <f>VLOOKUP(N305,Revistas!$B$2:$H$63996,3,FALSE)</f>
        <v>NO TIENE</v>
      </c>
      <c r="H305" s="18" t="str">
        <f>VLOOKUP(N305,Revistas!$B$2:$H$63996,4,FALSE)</f>
        <v>NO TIENE</v>
      </c>
      <c r="I305" s="18" t="str">
        <f>VLOOKUP(N305,Revistas!$B$2:$H$63996,5,FALSE)</f>
        <v>NO TIENE</v>
      </c>
      <c r="J305" s="18" t="str">
        <f>VLOOKUP(N305,Revistas!$B$2:$H$63996,6,FALSE)</f>
        <v>NO</v>
      </c>
      <c r="K305" s="18" t="s">
        <v>926</v>
      </c>
      <c r="L305" s="18"/>
      <c r="M305" s="18" t="s">
        <v>587</v>
      </c>
      <c r="N305" s="18" t="s">
        <v>912</v>
      </c>
      <c r="O305" s="18" t="s">
        <v>925</v>
      </c>
      <c r="P305" s="18">
        <v>2017</v>
      </c>
      <c r="Q305" s="18">
        <v>43</v>
      </c>
      <c r="R305" s="18">
        <v>3</v>
      </c>
      <c r="S305" s="18" t="s">
        <v>924</v>
      </c>
      <c r="T305" s="18"/>
      <c r="U305" s="23">
        <v>27342626</v>
      </c>
      <c r="AW305" s="25"/>
    </row>
    <row r="306" spans="2:49">
      <c r="B306" s="36" t="s">
        <v>918</v>
      </c>
      <c r="C306" s="36" t="s">
        <v>1366</v>
      </c>
      <c r="D306" s="17" t="s">
        <v>909</v>
      </c>
      <c r="E306" s="18" t="s">
        <v>10</v>
      </c>
      <c r="F306" s="18" t="str">
        <f>VLOOKUP(N306,Revistas!$B$2:$H$63996,2,FALSE)</f>
        <v>NO TIENE</v>
      </c>
      <c r="G306" s="18" t="str">
        <f>VLOOKUP(N306,Revistas!$B$2:$H$63996,3,FALSE)</f>
        <v>NO TIENE</v>
      </c>
      <c r="H306" s="18" t="str">
        <f>VLOOKUP(N306,Revistas!$B$2:$H$63996,4,FALSE)</f>
        <v>NO TIENE</v>
      </c>
      <c r="I306" s="18" t="str">
        <f>VLOOKUP(N306,Revistas!$B$2:$H$63996,5,FALSE)</f>
        <v>NO TIENE</v>
      </c>
      <c r="J306" s="18" t="str">
        <f>VLOOKUP(N306,Revistas!$B$2:$H$63996,6,FALSE)</f>
        <v>NO</v>
      </c>
      <c r="K306" s="18" t="s">
        <v>926</v>
      </c>
      <c r="L306" s="18"/>
      <c r="M306" s="18" t="s">
        <v>587</v>
      </c>
      <c r="N306" s="18" t="s">
        <v>912</v>
      </c>
      <c r="O306" s="18" t="s">
        <v>928</v>
      </c>
      <c r="P306" s="18">
        <v>2017</v>
      </c>
      <c r="Q306" s="18">
        <v>43</v>
      </c>
      <c r="R306" s="18">
        <v>3</v>
      </c>
      <c r="S306" s="18" t="s">
        <v>927</v>
      </c>
      <c r="T306" s="18"/>
      <c r="U306" s="23">
        <v>27371429</v>
      </c>
      <c r="AW306" s="25"/>
    </row>
    <row r="307" spans="2:49" ht="30">
      <c r="B307" s="36" t="s">
        <v>918</v>
      </c>
      <c r="C307" s="36" t="s">
        <v>1363</v>
      </c>
      <c r="D307" s="17" t="s">
        <v>909</v>
      </c>
      <c r="E307" s="18" t="s">
        <v>10</v>
      </c>
      <c r="F307" s="18" t="str">
        <f>VLOOKUP(N307,Revistas!$B$2:$H$63996,2,FALSE)</f>
        <v>NO TIENE</v>
      </c>
      <c r="G307" s="18" t="str">
        <f>VLOOKUP(N307,Revistas!$B$2:$H$63996,3,FALSE)</f>
        <v>NO TIENE</v>
      </c>
      <c r="H307" s="18" t="str">
        <f>VLOOKUP(N307,Revistas!$B$2:$H$63996,4,FALSE)</f>
        <v>NO TIENE</v>
      </c>
      <c r="I307" s="18" t="str">
        <f>VLOOKUP(N307,Revistas!$B$2:$H$63996,5,FALSE)</f>
        <v>NO TIENE</v>
      </c>
      <c r="J307" s="18" t="str">
        <f>VLOOKUP(N307,Revistas!$B$2:$H$63996,6,FALSE)</f>
        <v>NO</v>
      </c>
      <c r="K307" s="18" t="s">
        <v>921</v>
      </c>
      <c r="L307" s="18"/>
      <c r="M307" s="18" t="s">
        <v>587</v>
      </c>
      <c r="N307" s="18" t="s">
        <v>912</v>
      </c>
      <c r="O307" s="18" t="s">
        <v>920</v>
      </c>
      <c r="P307" s="18">
        <v>2017</v>
      </c>
      <c r="Q307" s="18">
        <v>43</v>
      </c>
      <c r="R307" s="18">
        <v>4</v>
      </c>
      <c r="S307" s="18" t="s">
        <v>919</v>
      </c>
      <c r="T307" s="18"/>
      <c r="U307" s="23">
        <v>27670733</v>
      </c>
      <c r="AW307" s="25"/>
    </row>
    <row r="308" spans="2:49" ht="30">
      <c r="B308" s="36" t="s">
        <v>918</v>
      </c>
      <c r="C308" s="36" t="s">
        <v>1364</v>
      </c>
      <c r="D308" s="17" t="s">
        <v>909</v>
      </c>
      <c r="E308" s="18" t="s">
        <v>10</v>
      </c>
      <c r="F308" s="18" t="str">
        <f>VLOOKUP(N308,Revistas!$B$2:$H$63996,2,FALSE)</f>
        <v>NO TIENE</v>
      </c>
      <c r="G308" s="18" t="str">
        <f>VLOOKUP(N308,Revistas!$B$2:$H$63996,3,FALSE)</f>
        <v>NO TIENE</v>
      </c>
      <c r="H308" s="18" t="str">
        <f>VLOOKUP(N308,Revistas!$B$2:$H$63996,4,FALSE)</f>
        <v>NO TIENE</v>
      </c>
      <c r="I308" s="18" t="str">
        <f>VLOOKUP(N308,Revistas!$B$2:$H$63996,5,FALSE)</f>
        <v>NO TIENE</v>
      </c>
      <c r="J308" s="18" t="str">
        <f>VLOOKUP(N308,Revistas!$B$2:$H$63996,6,FALSE)</f>
        <v>NO</v>
      </c>
      <c r="K308" s="18" t="s">
        <v>921</v>
      </c>
      <c r="L308" s="18"/>
      <c r="M308" s="18" t="s">
        <v>587</v>
      </c>
      <c r="N308" s="18" t="s">
        <v>912</v>
      </c>
      <c r="O308" s="18" t="s">
        <v>923</v>
      </c>
      <c r="P308" s="18">
        <v>2017</v>
      </c>
      <c r="Q308" s="18">
        <v>43</v>
      </c>
      <c r="R308" s="18">
        <v>4</v>
      </c>
      <c r="S308" s="18" t="s">
        <v>922</v>
      </c>
      <c r="T308" s="18"/>
      <c r="U308" s="23">
        <v>27507013</v>
      </c>
    </row>
    <row r="309" spans="2:49" ht="30">
      <c r="B309" s="36" t="s">
        <v>484</v>
      </c>
      <c r="C309" s="36" t="s">
        <v>485</v>
      </c>
      <c r="D309" s="17" t="s">
        <v>486</v>
      </c>
      <c r="E309" s="18" t="s">
        <v>10</v>
      </c>
      <c r="F309" s="18">
        <f>VLOOKUP(N309,Revistas!$B$2:$H$63996,2,FALSE)</f>
        <v>7.5190000000000001</v>
      </c>
      <c r="G309" s="18" t="str">
        <f>VLOOKUP(N309,Revistas!$B$2:$H$63996,3,FALSE)</f>
        <v>Q1</v>
      </c>
      <c r="H309" s="18" t="str">
        <f>VLOOKUP(N309,Revistas!$B$2:$H$63996,4,FALSE)</f>
        <v>ONCOLOGY</v>
      </c>
      <c r="I309" s="18" t="str">
        <f>VLOOKUP(N309,Revistas!$B$2:$H$63996,5,FALSE)</f>
        <v>21/217</v>
      </c>
      <c r="J309" s="18" t="str">
        <f>VLOOKUP(N309,Revistas!$B$2:$H$63996,6,FALSE)</f>
        <v>SI</v>
      </c>
      <c r="K309" s="18" t="s">
        <v>487</v>
      </c>
      <c r="L309" s="18" t="s">
        <v>488</v>
      </c>
      <c r="M309" s="18">
        <v>2</v>
      </c>
      <c r="N309" s="18" t="s">
        <v>489</v>
      </c>
      <c r="O309" s="28">
        <v>44713</v>
      </c>
      <c r="P309" s="18">
        <v>2017</v>
      </c>
      <c r="Q309" s="18">
        <v>36</v>
      </c>
      <c r="R309" s="18">
        <v>25</v>
      </c>
      <c r="S309" s="18">
        <v>3515</v>
      </c>
      <c r="T309" s="18">
        <v>3527</v>
      </c>
    </row>
    <row r="310" spans="2:49" ht="45">
      <c r="B310" s="36" t="s">
        <v>2656</v>
      </c>
      <c r="C310" s="36" t="s">
        <v>2657</v>
      </c>
      <c r="D310" s="17" t="s">
        <v>1171</v>
      </c>
      <c r="E310" s="18" t="s">
        <v>26</v>
      </c>
      <c r="F310" s="18">
        <f>VLOOKUP(N310,Revistas!$B$2:$H$63996,2,FALSE)</f>
        <v>7.702</v>
      </c>
      <c r="G310" s="18" t="str">
        <f>VLOOKUP(N310,Revistas!$B$2:$H$63996,3,FALSE)</f>
        <v>Q1</v>
      </c>
      <c r="H310" s="18" t="str">
        <f>VLOOKUP(N310,Revistas!$B$2:$H$63996,4,FALSE)</f>
        <v>HEMATOLOGY - SCIE</v>
      </c>
      <c r="I310" s="18" t="str">
        <f>VLOOKUP(N310,Revistas!$B$2:$H$63996,5,FALSE)</f>
        <v>4 de 70</v>
      </c>
      <c r="J310" s="18" t="str">
        <f>VLOOKUP(N310,Revistas!$B$2:$H$63996,6,FALSE)</f>
        <v>SI</v>
      </c>
      <c r="K310" s="18" t="s">
        <v>2658</v>
      </c>
      <c r="L310" s="18"/>
      <c r="M310" s="18">
        <v>0</v>
      </c>
      <c r="N310" s="18" t="s">
        <v>1174</v>
      </c>
      <c r="O310" s="28">
        <v>46174</v>
      </c>
      <c r="P310" s="18">
        <v>2017</v>
      </c>
      <c r="Q310" s="18">
        <v>102</v>
      </c>
      <c r="R310" s="18"/>
      <c r="S310" s="18">
        <v>659</v>
      </c>
      <c r="T310" s="18">
        <v>659</v>
      </c>
    </row>
    <row r="311" spans="2:49" ht="75">
      <c r="B311" s="36" t="s">
        <v>1628</v>
      </c>
      <c r="C311" s="36" t="s">
        <v>1629</v>
      </c>
      <c r="D311" s="17" t="s">
        <v>1430</v>
      </c>
      <c r="E311" s="18" t="s">
        <v>10</v>
      </c>
      <c r="F311" s="18">
        <f>VLOOKUP(N311,Revistas!$B$2:$H$63996,2,FALSE)</f>
        <v>4.3019999999999996</v>
      </c>
      <c r="G311" s="18" t="str">
        <f>VLOOKUP(N311,Revistas!$B$2:$H$63996,3,FALSE)</f>
        <v>Q1</v>
      </c>
      <c r="H311" s="18" t="str">
        <f>VLOOKUP(N311,Revistas!$B$2:$H$63996,4,FALSE)</f>
        <v>MICROBIOLOGY</v>
      </c>
      <c r="I311" s="18" t="str">
        <f>VLOOKUP(N311,Revistas!$B$2:$H$63996,5,FALSE)</f>
        <v>23/124</v>
      </c>
      <c r="J311" s="18" t="str">
        <f>VLOOKUP(N311,Revistas!$B$2:$H$63996,6,FALSE)</f>
        <v>NO</v>
      </c>
      <c r="K311" s="18" t="s">
        <v>1630</v>
      </c>
      <c r="L311" s="18" t="s">
        <v>1631</v>
      </c>
      <c r="M311" s="18">
        <v>3</v>
      </c>
      <c r="N311" s="18" t="s">
        <v>1433</v>
      </c>
      <c r="O311" s="18" t="s">
        <v>344</v>
      </c>
      <c r="P311" s="18">
        <v>2017</v>
      </c>
      <c r="Q311" s="18">
        <v>61</v>
      </c>
      <c r="R311" s="18">
        <v>1</v>
      </c>
      <c r="S311" s="18"/>
      <c r="T311" s="18" t="s">
        <v>1632</v>
      </c>
    </row>
    <row r="312" spans="2:49" ht="30">
      <c r="B312" s="36" t="s">
        <v>2151</v>
      </c>
      <c r="C312" s="36" t="s">
        <v>2152</v>
      </c>
      <c r="D312" s="17" t="s">
        <v>2153</v>
      </c>
      <c r="E312" s="18" t="s">
        <v>26</v>
      </c>
      <c r="F312" s="18">
        <f>VLOOKUP(N312,Revistas!$B$2:$H$63996,2,FALSE)</f>
        <v>2.516</v>
      </c>
      <c r="G312" s="18" t="str">
        <f>VLOOKUP(N312,Revistas!$B$2:$H$63996,3,FALSE)</f>
        <v>Q1</v>
      </c>
      <c r="H312" s="18" t="str">
        <f>VLOOKUP(N312,Revistas!$B$2:$H$63996,4,FALSE)</f>
        <v>PEDIATRICS - SCIE;</v>
      </c>
      <c r="I312" s="18" t="str">
        <f>VLOOKUP(N312,Revistas!$B$2:$H$63996,5,FALSE)</f>
        <v>25/121</v>
      </c>
      <c r="J312" s="18" t="str">
        <f>VLOOKUP(N312,Revistas!$B$2:$H$63996,6,FALSE)</f>
        <v>NO</v>
      </c>
      <c r="K312" s="18" t="s">
        <v>2154</v>
      </c>
      <c r="L312" s="18"/>
      <c r="M312" s="18">
        <v>0</v>
      </c>
      <c r="N312" s="18" t="s">
        <v>2155</v>
      </c>
      <c r="O312" s="18" t="s">
        <v>154</v>
      </c>
      <c r="P312" s="18">
        <v>2017</v>
      </c>
      <c r="Q312" s="18">
        <v>32</v>
      </c>
      <c r="R312" s="18">
        <v>9</v>
      </c>
      <c r="S312" s="18">
        <v>1752</v>
      </c>
      <c r="T312" s="18">
        <v>1752</v>
      </c>
    </row>
    <row r="313" spans="2:49" ht="30">
      <c r="B313" s="36" t="s">
        <v>1336</v>
      </c>
      <c r="C313" s="36" t="s">
        <v>1337</v>
      </c>
      <c r="D313" s="17" t="s">
        <v>476</v>
      </c>
      <c r="E313" s="18" t="s">
        <v>26</v>
      </c>
      <c r="F313" s="18">
        <f>VLOOKUP(N313,Revistas!$B$2:$H$63996,2,FALSE)</f>
        <v>5.6059999999999999</v>
      </c>
      <c r="G313" s="18" t="str">
        <f>VLOOKUP(N313,Revistas!$B$2:$H$63996,3,FALSE)</f>
        <v>Q1</v>
      </c>
      <c r="H313" s="18" t="str">
        <f>VLOOKUP(N313,Revistas!$B$2:$H$63996,4,FALSE)</f>
        <v>ENDOCRINOLOGY &amp; METABOLISM - SCIE;</v>
      </c>
      <c r="I313" s="18" t="str">
        <f>VLOOKUP(N313,Revistas!$B$2:$H$63996,5,FALSE)</f>
        <v>17/138</v>
      </c>
      <c r="J313" s="18" t="str">
        <f>VLOOKUP(N313,Revistas!$B$2:$H$63996,6,FALSE)</f>
        <v>NO</v>
      </c>
      <c r="K313" s="18" t="s">
        <v>1338</v>
      </c>
      <c r="L313" s="18"/>
      <c r="M313" s="18">
        <v>0</v>
      </c>
      <c r="N313" s="18" t="s">
        <v>478</v>
      </c>
      <c r="O313" s="18" t="s">
        <v>29</v>
      </c>
      <c r="P313" s="18">
        <v>2017</v>
      </c>
      <c r="Q313" s="18">
        <v>108</v>
      </c>
      <c r="R313" s="18"/>
      <c r="S313" s="18" t="s">
        <v>1339</v>
      </c>
      <c r="T313" s="18" t="s">
        <v>1339</v>
      </c>
    </row>
    <row r="314" spans="2:49" ht="30">
      <c r="B314" s="36" t="s">
        <v>4646</v>
      </c>
      <c r="C314" s="36" t="s">
        <v>4647</v>
      </c>
      <c r="D314" s="17" t="s">
        <v>4648</v>
      </c>
      <c r="E314" s="18" t="s">
        <v>210</v>
      </c>
      <c r="F314" s="18" t="str">
        <f>VLOOKUP(N314,Revistas!$B$2:$H$63996,2,FALSE)</f>
        <v>NO TIENE</v>
      </c>
      <c r="G314" s="18" t="str">
        <f>VLOOKUP(N314,Revistas!$B$2:$H$63996,3,FALSE)</f>
        <v>NO TIENE</v>
      </c>
      <c r="H314" s="18" t="str">
        <f>VLOOKUP(N314,Revistas!$B$2:$H$63996,4,FALSE)</f>
        <v>NO TIENE</v>
      </c>
      <c r="I314" s="18" t="str">
        <f>VLOOKUP(N314,Revistas!$B$2:$H$63996,5,FALSE)</f>
        <v>NO TIENE</v>
      </c>
      <c r="J314" s="18" t="str">
        <f>VLOOKUP(N314,Revistas!$B$2:$H$63996,6,FALSE)</f>
        <v>NO</v>
      </c>
      <c r="K314" s="18" t="s">
        <v>4649</v>
      </c>
      <c r="L314" s="18" t="s">
        <v>4650</v>
      </c>
      <c r="M314" s="18">
        <v>0</v>
      </c>
      <c r="N314" s="18" t="s">
        <v>4651</v>
      </c>
      <c r="O314" s="18" t="s">
        <v>129</v>
      </c>
      <c r="P314" s="18">
        <v>2017</v>
      </c>
      <c r="Q314" s="18">
        <v>5</v>
      </c>
      <c r="R314" s="18">
        <v>19</v>
      </c>
      <c r="S314" s="18"/>
      <c r="T314" s="18">
        <v>389</v>
      </c>
      <c r="U314" s="23">
        <v>29114547</v>
      </c>
    </row>
    <row r="315" spans="2:49" ht="30">
      <c r="B315" s="36" t="s">
        <v>2162</v>
      </c>
      <c r="C315" s="36" t="s">
        <v>2163</v>
      </c>
      <c r="D315" s="17" t="s">
        <v>2164</v>
      </c>
      <c r="E315" s="18" t="s">
        <v>26</v>
      </c>
      <c r="F315" s="18">
        <f>VLOOKUP(N315,Revistas!$B$2:$H$63996,2,FALSE)</f>
        <v>1.294</v>
      </c>
      <c r="G315" s="18" t="str">
        <f>VLOOKUP(N315,Revistas!$B$2:$H$63996,3,FALSE)</f>
        <v>Q3</v>
      </c>
      <c r="H315" s="18" t="str">
        <f>VLOOKUP(N315,Revistas!$B$2:$H$63996,4,FALSE)</f>
        <v>PEDIATRICS - SCIE;</v>
      </c>
      <c r="I315" s="18" t="str">
        <f>VLOOKUP(N315,Revistas!$B$2:$H$63996,5,FALSE)</f>
        <v>77/121</v>
      </c>
      <c r="J315" s="18" t="str">
        <f>VLOOKUP(N315,Revistas!$B$2:$H$63996,6,FALSE)</f>
        <v>NO</v>
      </c>
      <c r="K315" s="18" t="s">
        <v>2165</v>
      </c>
      <c r="L315" s="18"/>
      <c r="M315" s="18">
        <v>0</v>
      </c>
      <c r="N315" s="18" t="s">
        <v>2166</v>
      </c>
      <c r="O315" s="18" t="s">
        <v>250</v>
      </c>
      <c r="P315" s="18">
        <v>2017</v>
      </c>
      <c r="Q315" s="18">
        <v>21</v>
      </c>
      <c r="R315" s="18"/>
      <c r="S315" s="18">
        <v>57</v>
      </c>
      <c r="T315" s="18">
        <v>57</v>
      </c>
    </row>
    <row r="316" spans="2:49" ht="60">
      <c r="B316" s="36" t="s">
        <v>4379</v>
      </c>
      <c r="C316" s="36" t="s">
        <v>4380</v>
      </c>
      <c r="D316" s="17" t="s">
        <v>3847</v>
      </c>
      <c r="E316" s="18" t="s">
        <v>26</v>
      </c>
      <c r="F316" s="18">
        <f>VLOOKUP(N316,Revistas!$B$2:$H$63996,2,FALSE)</f>
        <v>11.855</v>
      </c>
      <c r="G316" s="18" t="str">
        <f>VLOOKUP(N316,Revistas!$B$2:$H$63996,3,FALSE)</f>
        <v>Q1</v>
      </c>
      <c r="H316" s="18" t="str">
        <f>VLOOKUP(N316,Revistas!$B$2:$H$63996,4,FALSE)</f>
        <v>ONCOLOGY</v>
      </c>
      <c r="I316" s="18" t="str">
        <f>VLOOKUP(N316,Revistas!$B$2:$H$63996,5,FALSE)</f>
        <v>10/217</v>
      </c>
      <c r="J316" s="18" t="str">
        <f>VLOOKUP(N316,Revistas!$B$2:$H$63996,6,FALSE)</f>
        <v>SI</v>
      </c>
      <c r="K316" s="18" t="s">
        <v>4381</v>
      </c>
      <c r="L316" s="18"/>
      <c r="M316" s="18">
        <v>0</v>
      </c>
      <c r="N316" s="18" t="s">
        <v>3849</v>
      </c>
      <c r="O316" s="18" t="s">
        <v>154</v>
      </c>
      <c r="P316" s="18">
        <v>2017</v>
      </c>
      <c r="Q316" s="18">
        <v>28</v>
      </c>
      <c r="R316" s="18"/>
      <c r="S316" s="18"/>
      <c r="T316" s="18"/>
    </row>
    <row r="317" spans="2:49" ht="30">
      <c r="B317" s="36" t="s">
        <v>1954</v>
      </c>
      <c r="C317" s="36" t="s">
        <v>1955</v>
      </c>
      <c r="D317" s="17" t="s">
        <v>1956</v>
      </c>
      <c r="E317" s="18" t="s">
        <v>10</v>
      </c>
      <c r="F317" s="18">
        <f>VLOOKUP(N317,Revistas!$B$2:$H$63996,2,FALSE)</f>
        <v>4.125</v>
      </c>
      <c r="G317" s="18" t="str">
        <f>VLOOKUP(N317,Revistas!$B$2:$H$63996,3,FALSE)</f>
        <v>Q2</v>
      </c>
      <c r="H317" s="18" t="str">
        <f>VLOOKUP(N317,Revistas!$B$2:$H$63996,4,FALSE)</f>
        <v>BIOCHEMISTRY &amp; MOLECULAR BIOLOGY - SCIE</v>
      </c>
      <c r="I317" s="18" t="str">
        <f>VLOOKUP(N317,Revistas!$B$2:$H$63996,5,FALSE)</f>
        <v>74/290</v>
      </c>
      <c r="J317" s="18" t="str">
        <f>VLOOKUP(N317,Revistas!$B$2:$H$63996,6,FALSE)</f>
        <v>NO</v>
      </c>
      <c r="K317" s="18" t="s">
        <v>1957</v>
      </c>
      <c r="L317" s="18" t="s">
        <v>1958</v>
      </c>
      <c r="M317" s="18">
        <v>0</v>
      </c>
      <c r="N317" s="18" t="s">
        <v>1959</v>
      </c>
      <c r="O317" s="18" t="s">
        <v>1380</v>
      </c>
      <c r="P317" s="18">
        <v>2017</v>
      </c>
      <c r="Q317" s="18">
        <v>292</v>
      </c>
      <c r="R317" s="18">
        <v>50</v>
      </c>
      <c r="S317" s="18">
        <v>20472</v>
      </c>
      <c r="T317" s="18">
        <v>20480</v>
      </c>
      <c r="U317" s="23">
        <v>28986447</v>
      </c>
    </row>
    <row r="318" spans="2:49" ht="45">
      <c r="B318" s="36" t="s">
        <v>2848</v>
      </c>
      <c r="C318" s="36" t="s">
        <v>2849</v>
      </c>
      <c r="D318" s="17" t="s">
        <v>2850</v>
      </c>
      <c r="E318" s="18" t="s">
        <v>10</v>
      </c>
      <c r="F318" s="18" t="str">
        <f>VLOOKUP(N318,Revistas!$B$2:$H$63996,2,FALSE)</f>
        <v>NO TIENE</v>
      </c>
      <c r="G318" s="18" t="str">
        <f>VLOOKUP(N318,Revistas!$B$2:$H$63996,3,FALSE)</f>
        <v>NO TIENE</v>
      </c>
      <c r="H318" s="18" t="str">
        <f>VLOOKUP(N318,Revistas!$B$2:$H$63996,4,FALSE)</f>
        <v>NO TIENE</v>
      </c>
      <c r="I318" s="18" t="str">
        <f>VLOOKUP(N318,Revistas!$B$2:$H$63996,5,FALSE)</f>
        <v>NO TIENE</v>
      </c>
      <c r="J318" s="18" t="str">
        <f>VLOOKUP(N318,Revistas!$B$2:$H$63996,6,FALSE)</f>
        <v>NO</v>
      </c>
      <c r="K318" s="18" t="s">
        <v>2851</v>
      </c>
      <c r="L318" s="18"/>
      <c r="M318" s="18" t="s">
        <v>586</v>
      </c>
      <c r="N318" s="18" t="s">
        <v>2852</v>
      </c>
      <c r="O318" s="18">
        <v>2017</v>
      </c>
      <c r="P318" s="18">
        <v>2017</v>
      </c>
      <c r="Q318" s="18">
        <v>29</v>
      </c>
      <c r="R318" s="18">
        <v>4</v>
      </c>
      <c r="S318" s="18" t="s">
        <v>2853</v>
      </c>
      <c r="T318" s="18"/>
      <c r="U318" s="23">
        <v>29340540</v>
      </c>
    </row>
    <row r="319" spans="2:49">
      <c r="B319" s="36" t="s">
        <v>2832</v>
      </c>
      <c r="C319" s="36" t="s">
        <v>2833</v>
      </c>
      <c r="D319" s="17" t="s">
        <v>2816</v>
      </c>
      <c r="E319" s="18" t="s">
        <v>10</v>
      </c>
      <c r="F319" s="18">
        <f>VLOOKUP(N319,Revistas!$B$2:$H$63996,2,FALSE)</f>
        <v>1.2310000000000001</v>
      </c>
      <c r="G319" s="18" t="str">
        <f>VLOOKUP(N319,Revistas!$B$2:$H$63996,3,FALSE)</f>
        <v>Q4</v>
      </c>
      <c r="H319" s="18" t="str">
        <f>VLOOKUP(N319,Revistas!$B$2:$H$63996,4,FALSE)</f>
        <v>CRITICAL CARE MEDICINE - SCIE</v>
      </c>
      <c r="I319" s="18" t="str">
        <f>VLOOKUP(N319,Revistas!$B$2:$H$63996,5,FALSE)</f>
        <v>31/33</v>
      </c>
      <c r="J319" s="18" t="str">
        <f>VLOOKUP(N319,Revistas!$B$2:$H$63996,6,FALSE)</f>
        <v>NO</v>
      </c>
      <c r="K319" s="18" t="s">
        <v>2834</v>
      </c>
      <c r="L319" s="18"/>
      <c r="M319" s="18" t="s">
        <v>586</v>
      </c>
      <c r="N319" s="18" t="s">
        <v>2818</v>
      </c>
      <c r="O319" s="18" t="s">
        <v>2835</v>
      </c>
      <c r="P319" s="18">
        <v>2017</v>
      </c>
      <c r="Q319" s="18"/>
      <c r="R319" s="18"/>
      <c r="S319" s="18"/>
      <c r="T319" s="18"/>
      <c r="U319" s="23">
        <v>28923699</v>
      </c>
    </row>
    <row r="320" spans="2:49" ht="285">
      <c r="B320" s="36" t="s">
        <v>945</v>
      </c>
      <c r="C320" s="36" t="s">
        <v>946</v>
      </c>
      <c r="D320" s="17" t="s">
        <v>947</v>
      </c>
      <c r="E320" s="18" t="s">
        <v>10</v>
      </c>
      <c r="F320" s="18">
        <f>VLOOKUP(N320,Revistas!$B$2:$H$63996,2,FALSE)</f>
        <v>47.831000000000003</v>
      </c>
      <c r="G320" s="18" t="str">
        <f>VLOOKUP(N320,Revistas!$B$2:$H$63996,3,FALSE)</f>
        <v>Q1</v>
      </c>
      <c r="H320" s="18" t="str">
        <f>VLOOKUP(N320,Revistas!$B$2:$H$63996,4,FALSE)</f>
        <v>MEDICINA, GENERAL &amp; INTERNAL</v>
      </c>
      <c r="I320" s="18" t="str">
        <f>VLOOKUP(N320,Revistas!$B$2:$H$63996,5,FALSE)</f>
        <v>2/154</v>
      </c>
      <c r="J320" s="18" t="str">
        <f>VLOOKUP(N320,Revistas!$B$2:$H$63996,6,FALSE)</f>
        <v>SI</v>
      </c>
      <c r="K320" s="18" t="s">
        <v>948</v>
      </c>
      <c r="L320" s="18" t="s">
        <v>949</v>
      </c>
      <c r="M320" s="18">
        <v>1</v>
      </c>
      <c r="N320" s="18" t="s">
        <v>950</v>
      </c>
      <c r="O320" s="18" t="s">
        <v>14</v>
      </c>
      <c r="P320" s="18">
        <v>2017</v>
      </c>
      <c r="Q320" s="18">
        <v>390</v>
      </c>
      <c r="R320" s="18">
        <v>10113</v>
      </c>
      <c r="S320" s="18">
        <v>2627</v>
      </c>
      <c r="T320" s="18">
        <v>2642</v>
      </c>
    </row>
    <row r="321" spans="2:49" ht="30">
      <c r="B321" s="36" t="s">
        <v>1559</v>
      </c>
      <c r="C321" s="36" t="s">
        <v>1560</v>
      </c>
      <c r="D321" s="17" t="s">
        <v>1561</v>
      </c>
      <c r="E321" s="18" t="s">
        <v>571</v>
      </c>
      <c r="F321" s="18">
        <f>VLOOKUP(N321,Revistas!$B$2:$H$63996,2,FALSE)</f>
        <v>5.2919999999999998</v>
      </c>
      <c r="G321" s="18" t="str">
        <f>VLOOKUP(N321,Revistas!$B$2:$H$63996,3,FALSE)</f>
        <v>Q1</v>
      </c>
      <c r="H321" s="18" t="str">
        <f>VLOOKUP(N321,Revistas!$B$2:$H$63996,4,FALSE)</f>
        <v>INFECTIOUS DISEASES - SCIE;</v>
      </c>
      <c r="I321" s="18" t="str">
        <f>VLOOKUP(N321,Revistas!$B$2:$H$63996,5,FALSE)</f>
        <v>8 DE 84</v>
      </c>
      <c r="J321" s="18" t="str">
        <f>VLOOKUP(N321,Revistas!$B$2:$H$63996,6,FALSE)</f>
        <v>SI</v>
      </c>
      <c r="K321" s="18" t="s">
        <v>1562</v>
      </c>
      <c r="L321" s="18" t="s">
        <v>1563</v>
      </c>
      <c r="M321" s="18">
        <v>0</v>
      </c>
      <c r="N321" s="18" t="s">
        <v>1564</v>
      </c>
      <c r="O321" s="18" t="s">
        <v>94</v>
      </c>
      <c r="P321" s="18">
        <v>2017</v>
      </c>
      <c r="Q321" s="18">
        <v>23</v>
      </c>
      <c r="R321" s="18">
        <v>11</v>
      </c>
      <c r="S321" s="18">
        <v>834</v>
      </c>
      <c r="T321" s="18">
        <v>834</v>
      </c>
      <c r="U321" s="23">
        <v>28652116</v>
      </c>
    </row>
    <row r="322" spans="2:49" ht="45">
      <c r="B322" s="36" t="s">
        <v>1644</v>
      </c>
      <c r="C322" s="36" t="s">
        <v>1643</v>
      </c>
      <c r="D322" s="17" t="s">
        <v>1459</v>
      </c>
      <c r="E322" s="18" t="s">
        <v>10</v>
      </c>
      <c r="F322" s="18">
        <f>VLOOKUP(N322,Revistas!$B$2:$H$63996,2,FALSE)</f>
        <v>1.714</v>
      </c>
      <c r="G322" s="18" t="str">
        <f>VLOOKUP(N322,Revistas!$B$2:$H$63996,3,FALSE)</f>
        <v>Q3</v>
      </c>
      <c r="H322" s="18" t="str">
        <f>VLOOKUP(N322,Revistas!$B$2:$H$63996,4,FALSE)</f>
        <v>MICROBIOLOGY</v>
      </c>
      <c r="I322" s="18" t="str">
        <f>VLOOKUP(N322,Revistas!$B$2:$H$63996,5,FALSE)</f>
        <v>88/124</v>
      </c>
      <c r="J322" s="18" t="str">
        <f>VLOOKUP(N322,Revistas!$B$2:$H$63996,6,FALSE)</f>
        <v>NO</v>
      </c>
      <c r="K322" s="18" t="s">
        <v>1646</v>
      </c>
      <c r="L322" s="18"/>
      <c r="M322" s="18" t="s">
        <v>586</v>
      </c>
      <c r="N322" s="18" t="s">
        <v>1463</v>
      </c>
      <c r="O322" s="18" t="s">
        <v>400</v>
      </c>
      <c r="P322" s="18">
        <v>2017</v>
      </c>
      <c r="Q322" s="18"/>
      <c r="R322" s="18"/>
      <c r="S322" s="18"/>
      <c r="T322" s="18"/>
      <c r="U322" s="23">
        <v>28689671</v>
      </c>
      <c r="AW322" s="25"/>
    </row>
    <row r="323" spans="2:49" ht="30">
      <c r="B323" s="36" t="s">
        <v>3417</v>
      </c>
      <c r="C323" s="36" t="s">
        <v>3418</v>
      </c>
      <c r="D323" s="17" t="s">
        <v>3419</v>
      </c>
      <c r="E323" s="18" t="s">
        <v>10</v>
      </c>
      <c r="F323" s="18">
        <f>VLOOKUP(N323,Revistas!$B$2:$H$63996,2,FALSE)</f>
        <v>5.3170000000000002</v>
      </c>
      <c r="G323" s="18" t="str">
        <f>VLOOKUP(N323,Revistas!$B$2:$H$63996,3,FALSE)</f>
        <v>Q1</v>
      </c>
      <c r="H323" s="18" t="str">
        <f>VLOOKUP(N323,Revistas!$B$2:$H$63996,4,FALSE)</f>
        <v>ALLERGY - SCIE;</v>
      </c>
      <c r="I323" s="18" t="str">
        <f>VLOOKUP(N323,Revistas!$B$2:$H$63996,5,FALSE)</f>
        <v>3 DE 26</v>
      </c>
      <c r="J323" s="18" t="str">
        <f>VLOOKUP(N323,Revistas!$B$2:$H$63996,6,FALSE)</f>
        <v>NO</v>
      </c>
      <c r="K323" s="18" t="s">
        <v>3420</v>
      </c>
      <c r="L323" s="18" t="s">
        <v>3421</v>
      </c>
      <c r="M323" s="18">
        <v>1</v>
      </c>
      <c r="N323" s="18" t="s">
        <v>3422</v>
      </c>
      <c r="O323" s="18" t="s">
        <v>102</v>
      </c>
      <c r="P323" s="18">
        <v>2017</v>
      </c>
      <c r="Q323" s="18">
        <v>5</v>
      </c>
      <c r="R323" s="18">
        <v>6</v>
      </c>
      <c r="S323" s="18">
        <v>1671</v>
      </c>
      <c r="T323" s="18" t="s">
        <v>167</v>
      </c>
    </row>
    <row r="324" spans="2:49" ht="45">
      <c r="B324" s="36" t="s">
        <v>1873</v>
      </c>
      <c r="C324" s="36" t="s">
        <v>1874</v>
      </c>
      <c r="D324" s="17" t="s">
        <v>1875</v>
      </c>
      <c r="E324" s="18" t="s">
        <v>210</v>
      </c>
      <c r="F324" s="18">
        <f>VLOOKUP(N324,Revistas!$B$2:$H$63996,2,FALSE)</f>
        <v>2.7570000000000001</v>
      </c>
      <c r="G324" s="18" t="str">
        <f>VLOOKUP(N324,Revistas!$B$2:$H$63996,3,FALSE)</f>
        <v>Q1</v>
      </c>
      <c r="H324" s="18" t="str">
        <f>VLOOKUP(N324,Revistas!$B$2:$H$63996,4,FALSE)</f>
        <v>MEDICINA, GENERAL &amp; INTERNAL</v>
      </c>
      <c r="I324" s="18" t="str">
        <f>VLOOKUP(N324,Revistas!$B$2:$H$63996,5,FALSE)</f>
        <v>33/154</v>
      </c>
      <c r="J324" s="18" t="str">
        <f>VLOOKUP(N324,Revistas!$B$2:$H$63996,6,FALSE)</f>
        <v>NO</v>
      </c>
      <c r="K324" s="18" t="s">
        <v>1876</v>
      </c>
      <c r="L324" s="18" t="s">
        <v>1877</v>
      </c>
      <c r="M324" s="18">
        <v>0</v>
      </c>
      <c r="N324" s="18" t="s">
        <v>1878</v>
      </c>
      <c r="O324" s="18"/>
      <c r="P324" s="18">
        <v>2017</v>
      </c>
      <c r="Q324" s="18">
        <v>33</v>
      </c>
      <c r="R324" s="18">
        <v>7</v>
      </c>
      <c r="S324" s="18">
        <v>1231</v>
      </c>
      <c r="T324" s="18">
        <v>1246</v>
      </c>
      <c r="U324" s="23">
        <v>28358217</v>
      </c>
    </row>
    <row r="325" spans="2:49" ht="30">
      <c r="B325" s="36" t="s">
        <v>4449</v>
      </c>
      <c r="C325" s="36" t="s">
        <v>4450</v>
      </c>
      <c r="D325" s="17" t="s">
        <v>4431</v>
      </c>
      <c r="E325" s="18" t="s">
        <v>210</v>
      </c>
      <c r="F325" s="18">
        <f>VLOOKUP(N325,Revistas!$B$2:$H$63996,2,FALSE)</f>
        <v>2.3530000000000002</v>
      </c>
      <c r="G325" s="18" t="str">
        <f>VLOOKUP(N325,Revistas!$B$2:$H$63996,3,FALSE)</f>
        <v>Q3</v>
      </c>
      <c r="H325" s="18" t="str">
        <f>VLOOKUP(N325,Revistas!$B$2:$H$63996,4,FALSE)</f>
        <v>ONCOLOGY</v>
      </c>
      <c r="I325" s="18" t="str">
        <f>VLOOKUP(N325,Revistas!$B$2:$H$63996,5,FALSE)</f>
        <v>141/217</v>
      </c>
      <c r="J325" s="18" t="str">
        <f>VLOOKUP(N325,Revistas!$B$2:$H$63996,6,FALSE)</f>
        <v>NO</v>
      </c>
      <c r="K325" s="18" t="s">
        <v>4451</v>
      </c>
      <c r="L325" s="18" t="s">
        <v>4452</v>
      </c>
      <c r="M325" s="18">
        <v>0</v>
      </c>
      <c r="N325" s="18" t="s">
        <v>4434</v>
      </c>
      <c r="O325" s="18" t="s">
        <v>35</v>
      </c>
      <c r="P325" s="18">
        <v>2017</v>
      </c>
      <c r="Q325" s="18">
        <v>19</v>
      </c>
      <c r="R325" s="18">
        <v>4</v>
      </c>
      <c r="S325" s="18">
        <v>498</v>
      </c>
      <c r="T325" s="18">
        <v>507</v>
      </c>
      <c r="U325" s="23">
        <v>27718155</v>
      </c>
    </row>
    <row r="326" spans="2:49" ht="30">
      <c r="B326" s="36" t="s">
        <v>3921</v>
      </c>
      <c r="C326" s="36" t="s">
        <v>3922</v>
      </c>
      <c r="D326" s="17" t="s">
        <v>3923</v>
      </c>
      <c r="E326" s="18" t="s">
        <v>26</v>
      </c>
      <c r="F326" s="18">
        <f>VLOOKUP(N326,Revistas!$B$2:$H$63996,2,FALSE)</f>
        <v>2.8479999999999999</v>
      </c>
      <c r="G326" s="18" t="str">
        <f>VLOOKUP(N326,Revistas!$B$2:$H$63996,3,FALSE)</f>
        <v>Q2</v>
      </c>
      <c r="H326" s="18" t="str">
        <f>VLOOKUP(N326,Revistas!$B$2:$H$63996,4,FALSE)</f>
        <v>PATHOLOGY - SCIE</v>
      </c>
      <c r="I326" s="18" t="str">
        <f>VLOOKUP(N326,Revistas!$B$2:$H$63996,5,FALSE)</f>
        <v>20/79</v>
      </c>
      <c r="J326" s="18" t="str">
        <f>VLOOKUP(N326,Revistas!$B$2:$H$63996,6,FALSE)</f>
        <v>NO</v>
      </c>
      <c r="K326" s="18" t="s">
        <v>3924</v>
      </c>
      <c r="L326" s="18"/>
      <c r="M326" s="18">
        <v>0</v>
      </c>
      <c r="N326" s="18" t="s">
        <v>3925</v>
      </c>
      <c r="O326" s="18" t="s">
        <v>154</v>
      </c>
      <c r="P326" s="18">
        <v>2017</v>
      </c>
      <c r="Q326" s="18">
        <v>471</v>
      </c>
      <c r="R326" s="18"/>
      <c r="S326" s="18" t="s">
        <v>3926</v>
      </c>
      <c r="T326" s="18" t="s">
        <v>3926</v>
      </c>
    </row>
    <row r="327" spans="2:49" ht="30">
      <c r="B327" s="36" t="s">
        <v>2314</v>
      </c>
      <c r="C327" s="36" t="s">
        <v>2315</v>
      </c>
      <c r="D327" s="17" t="s">
        <v>2297</v>
      </c>
      <c r="E327" s="18" t="s">
        <v>274</v>
      </c>
      <c r="F327" s="18" t="str">
        <f>VLOOKUP(N327,Revistas!$B$2:$H$63996,2,FALSE)</f>
        <v>NO TIENE</v>
      </c>
      <c r="G327" s="18" t="str">
        <f>VLOOKUP(N327,Revistas!$B$2:$H$63996,3,FALSE)</f>
        <v>NO TIENE</v>
      </c>
      <c r="H327" s="18" t="str">
        <f>VLOOKUP(N327,Revistas!$B$2:$H$63996,4,FALSE)</f>
        <v>NO TIENE</v>
      </c>
      <c r="I327" s="18" t="str">
        <f>VLOOKUP(N327,Revistas!$B$2:$H$63996,5,FALSE)</f>
        <v>NO TIENE</v>
      </c>
      <c r="J327" s="18" t="str">
        <f>VLOOKUP(N327,Revistas!$B$2:$H$63996,6,FALSE)</f>
        <v>NO</v>
      </c>
      <c r="K327" s="18" t="s">
        <v>2316</v>
      </c>
      <c r="L327" s="18" t="s">
        <v>2317</v>
      </c>
      <c r="M327" s="18">
        <v>0</v>
      </c>
      <c r="N327" s="18" t="s">
        <v>2300</v>
      </c>
      <c r="O327" s="18" t="s">
        <v>154</v>
      </c>
      <c r="P327" s="18">
        <v>2017</v>
      </c>
      <c r="Q327" s="18">
        <v>108</v>
      </c>
      <c r="R327" s="18">
        <v>7</v>
      </c>
      <c r="S327" s="18">
        <v>690</v>
      </c>
      <c r="T327" s="18">
        <v>692</v>
      </c>
      <c r="U327" s="23">
        <v>28504088</v>
      </c>
    </row>
    <row r="328" spans="2:49">
      <c r="B328" s="36" t="s">
        <v>2353</v>
      </c>
      <c r="C328" s="36" t="s">
        <v>2354</v>
      </c>
      <c r="D328" s="17" t="s">
        <v>2297</v>
      </c>
      <c r="E328" s="18" t="s">
        <v>571</v>
      </c>
      <c r="F328" s="18" t="str">
        <f>VLOOKUP(N328,Revistas!$B$2:$H$63996,2,FALSE)</f>
        <v>NO TIENE</v>
      </c>
      <c r="G328" s="18" t="str">
        <f>VLOOKUP(N328,Revistas!$B$2:$H$63996,3,FALSE)</f>
        <v>NO TIENE</v>
      </c>
      <c r="H328" s="18" t="str">
        <f>VLOOKUP(N328,Revistas!$B$2:$H$63996,4,FALSE)</f>
        <v>NO TIENE</v>
      </c>
      <c r="I328" s="18" t="str">
        <f>VLOOKUP(N328,Revistas!$B$2:$H$63996,5,FALSE)</f>
        <v>NO TIENE</v>
      </c>
      <c r="J328" s="18" t="str">
        <f>VLOOKUP(N328,Revistas!$B$2:$H$63996,6,FALSE)</f>
        <v>NO</v>
      </c>
      <c r="K328" s="18" t="s">
        <v>2355</v>
      </c>
      <c r="L328" s="18" t="s">
        <v>2356</v>
      </c>
      <c r="M328" s="18">
        <v>0</v>
      </c>
      <c r="N328" s="18" t="s">
        <v>2300</v>
      </c>
      <c r="O328" s="18" t="s">
        <v>35</v>
      </c>
      <c r="P328" s="18">
        <v>2017</v>
      </c>
      <c r="Q328" s="18">
        <v>108</v>
      </c>
      <c r="R328" s="18">
        <v>3</v>
      </c>
      <c r="S328" s="18">
        <v>255</v>
      </c>
      <c r="T328" s="18">
        <v>256</v>
      </c>
      <c r="U328" s="23">
        <v>27677210</v>
      </c>
    </row>
    <row r="329" spans="2:49" ht="45">
      <c r="B329" s="36" t="s">
        <v>2642</v>
      </c>
      <c r="C329" s="36" t="s">
        <v>2643</v>
      </c>
      <c r="D329" s="17" t="s">
        <v>1967</v>
      </c>
      <c r="E329" s="18" t="s">
        <v>10</v>
      </c>
      <c r="F329" s="18">
        <f>VLOOKUP(N329,Revistas!$B$2:$H$63996,2,FALSE)</f>
        <v>9.6189999999999998</v>
      </c>
      <c r="G329" s="18" t="str">
        <f>VLOOKUP(N329,Revistas!$B$2:$H$63996,3,FALSE)</f>
        <v>Q1</v>
      </c>
      <c r="H329" s="18" t="str">
        <f>VLOOKUP(N329,Revistas!$B$2:$H$63996,4,FALSE)</f>
        <v>ONCOLOGY</v>
      </c>
      <c r="I329" s="18" t="str">
        <f>VLOOKUP(N329,Revistas!$B$2:$H$63996,5,FALSE)</f>
        <v>12/217</v>
      </c>
      <c r="J329" s="18" t="str">
        <f>VLOOKUP(N329,Revistas!$B$2:$H$63996,6,FALSE)</f>
        <v>SI</v>
      </c>
      <c r="K329" s="18" t="s">
        <v>2644</v>
      </c>
      <c r="L329" s="18" t="s">
        <v>2645</v>
      </c>
      <c r="M329" s="18">
        <v>0</v>
      </c>
      <c r="N329" s="18" t="s">
        <v>1970</v>
      </c>
      <c r="O329" s="28">
        <v>37165</v>
      </c>
      <c r="P329" s="18">
        <v>2017</v>
      </c>
      <c r="Q329" s="18">
        <v>23</v>
      </c>
      <c r="R329" s="18">
        <v>19</v>
      </c>
      <c r="S329" s="18">
        <v>5824</v>
      </c>
      <c r="T329" s="18">
        <v>5835</v>
      </c>
      <c r="U329" s="23">
        <v>28659311</v>
      </c>
    </row>
    <row r="330" spans="2:49" ht="30">
      <c r="B330" s="36" t="s">
        <v>2650</v>
      </c>
      <c r="C330" s="36" t="s">
        <v>2651</v>
      </c>
      <c r="D330" s="17" t="s">
        <v>1171</v>
      </c>
      <c r="E330" s="18" t="s">
        <v>26</v>
      </c>
      <c r="F330" s="18">
        <f>VLOOKUP(N330,Revistas!$B$2:$H$63996,2,FALSE)</f>
        <v>7.702</v>
      </c>
      <c r="G330" s="18" t="str">
        <f>VLOOKUP(N330,Revistas!$B$2:$H$63996,3,FALSE)</f>
        <v>Q1</v>
      </c>
      <c r="H330" s="18" t="str">
        <f>VLOOKUP(N330,Revistas!$B$2:$H$63996,4,FALSE)</f>
        <v>HEMATOLOGY - SCIE</v>
      </c>
      <c r="I330" s="18" t="str">
        <f>VLOOKUP(N330,Revistas!$B$2:$H$63996,5,FALSE)</f>
        <v>4 de 70</v>
      </c>
      <c r="J330" s="18" t="str">
        <f>VLOOKUP(N330,Revistas!$B$2:$H$63996,6,FALSE)</f>
        <v>SI</v>
      </c>
      <c r="K330" s="18" t="s">
        <v>2652</v>
      </c>
      <c r="L330" s="18"/>
      <c r="M330" s="18">
        <v>0</v>
      </c>
      <c r="N330" s="18" t="s">
        <v>1174</v>
      </c>
      <c r="O330" s="28">
        <v>46174</v>
      </c>
      <c r="P330" s="18">
        <v>2017</v>
      </c>
      <c r="Q330" s="18">
        <v>102</v>
      </c>
      <c r="R330" s="18"/>
      <c r="S330" s="18">
        <v>194</v>
      </c>
      <c r="T330" s="18">
        <v>194</v>
      </c>
    </row>
    <row r="331" spans="2:49">
      <c r="B331" s="36" t="s">
        <v>2295</v>
      </c>
      <c r="C331" s="36" t="s">
        <v>2296</v>
      </c>
      <c r="D331" s="17" t="s">
        <v>2297</v>
      </c>
      <c r="E331" s="18" t="s">
        <v>274</v>
      </c>
      <c r="F331" s="18" t="str">
        <f>VLOOKUP(N331,Revistas!$B$2:$H$63996,2,FALSE)</f>
        <v>NO TIENE</v>
      </c>
      <c r="G331" s="18" t="str">
        <f>VLOOKUP(N331,Revistas!$B$2:$H$63996,3,FALSE)</f>
        <v>NO TIENE</v>
      </c>
      <c r="H331" s="18" t="str">
        <f>VLOOKUP(N331,Revistas!$B$2:$H$63996,4,FALSE)</f>
        <v>NO TIENE</v>
      </c>
      <c r="I331" s="18" t="str">
        <f>VLOOKUP(N331,Revistas!$B$2:$H$63996,5,FALSE)</f>
        <v>NO TIENE</v>
      </c>
      <c r="J331" s="18" t="str">
        <f>VLOOKUP(N331,Revistas!$B$2:$H$63996,6,FALSE)</f>
        <v>NO</v>
      </c>
      <c r="K331" s="18" t="s">
        <v>2298</v>
      </c>
      <c r="L331" s="18" t="s">
        <v>2299</v>
      </c>
      <c r="M331" s="18">
        <v>0</v>
      </c>
      <c r="N331" s="18" t="s">
        <v>2300</v>
      </c>
      <c r="O331" s="18" t="s">
        <v>94</v>
      </c>
      <c r="P331" s="18">
        <v>2017</v>
      </c>
      <c r="Q331" s="18">
        <v>108</v>
      </c>
      <c r="R331" s="18">
        <v>9</v>
      </c>
      <c r="S331" s="18">
        <v>876</v>
      </c>
      <c r="T331" s="18">
        <v>878</v>
      </c>
      <c r="U331" s="23">
        <v>28669413</v>
      </c>
    </row>
    <row r="332" spans="2:49" ht="105">
      <c r="B332" s="36" t="s">
        <v>4327</v>
      </c>
      <c r="C332" s="36" t="s">
        <v>4326</v>
      </c>
      <c r="D332" s="17" t="s">
        <v>2921</v>
      </c>
      <c r="E332" s="18" t="s">
        <v>10</v>
      </c>
      <c r="F332" s="18">
        <f>VLOOKUP(N332,Revistas!$B$2:$H$63996,2,FALSE)</f>
        <v>4.4850000000000003</v>
      </c>
      <c r="G332" s="18" t="str">
        <f>VLOOKUP(N332,Revistas!$B$2:$H$63996,3,FALSE)</f>
        <v>Q2</v>
      </c>
      <c r="H332" s="18" t="str">
        <f>VLOOKUP(N332,Revistas!$B$2:$H$63996,4,FALSE)</f>
        <v>CARDIAC &amp; CARDIOVASCULAR SYSTEM</v>
      </c>
      <c r="I332" s="18" t="str">
        <f>VLOOKUP(N332,Revistas!$B$2:$H$63996,5,FALSE)</f>
        <v>33/126</v>
      </c>
      <c r="J332" s="18" t="str">
        <f>VLOOKUP(N332,Revistas!$B$2:$H$63996,6,FALSE)</f>
        <v>NO</v>
      </c>
      <c r="K332" s="18" t="s">
        <v>4329</v>
      </c>
      <c r="L332" s="18"/>
      <c r="M332" s="18" t="s">
        <v>586</v>
      </c>
      <c r="N332" s="18" t="s">
        <v>917</v>
      </c>
      <c r="O332" s="18" t="s">
        <v>4328</v>
      </c>
      <c r="P332" s="18">
        <v>2017</v>
      </c>
      <c r="Q332" s="18"/>
      <c r="R332" s="18"/>
      <c r="S332" s="18"/>
      <c r="T332" s="18"/>
      <c r="U332" s="23">
        <v>29146485</v>
      </c>
    </row>
    <row r="333" spans="2:49" ht="60">
      <c r="B333" s="36" t="s">
        <v>2836</v>
      </c>
      <c r="C333" s="36" t="s">
        <v>2837</v>
      </c>
      <c r="D333" s="17" t="s">
        <v>2838</v>
      </c>
      <c r="E333" s="18" t="s">
        <v>10</v>
      </c>
      <c r="F333" s="18">
        <f>VLOOKUP(N333,Revistas!$B$2:$H$63996,2,FALSE)</f>
        <v>12.015000000000001</v>
      </c>
      <c r="G333" s="18" t="str">
        <f>VLOOKUP(N333,Revistas!$B$2:$H$63996,3,FALSE)</f>
        <v>Q1</v>
      </c>
      <c r="H333" s="18" t="str">
        <f>VLOOKUP(N333,Revistas!$B$2:$H$63996,4,FALSE)</f>
        <v>CRITICAL CARE MEDICINE - SCIE</v>
      </c>
      <c r="I333" s="18" t="str">
        <f>VLOOKUP(N333,Revistas!$B$2:$H$63996,5,FALSE)</f>
        <v>3 DE 33</v>
      </c>
      <c r="J333" s="18" t="str">
        <f>VLOOKUP(N333,Revistas!$B$2:$H$63996,6,FALSE)</f>
        <v>NO</v>
      </c>
      <c r="K333" s="18" t="s">
        <v>2839</v>
      </c>
      <c r="L333" s="18" t="s">
        <v>2840</v>
      </c>
      <c r="M333" s="18">
        <v>0</v>
      </c>
      <c r="N333" s="18" t="s">
        <v>2841</v>
      </c>
      <c r="O333" s="18" t="s">
        <v>94</v>
      </c>
      <c r="P333" s="18">
        <v>2017</v>
      </c>
      <c r="Q333" s="18">
        <v>43</v>
      </c>
      <c r="R333" s="18">
        <v>11</v>
      </c>
      <c r="S333" s="18">
        <v>1660</v>
      </c>
      <c r="T333" s="18">
        <v>1667</v>
      </c>
      <c r="U333" s="23">
        <v>28936675</v>
      </c>
    </row>
    <row r="334" spans="2:49" ht="45">
      <c r="B334" s="36" t="s">
        <v>785</v>
      </c>
      <c r="C334" s="36" t="s">
        <v>786</v>
      </c>
      <c r="D334" s="17" t="s">
        <v>758</v>
      </c>
      <c r="E334" s="18" t="s">
        <v>26</v>
      </c>
      <c r="F334" s="18">
        <f>VLOOKUP(N334,Revistas!$B$2:$H$63996,2,FALSE)</f>
        <v>6.968</v>
      </c>
      <c r="G334" s="18" t="str">
        <f>VLOOKUP(N334,Revistas!$B$2:$H$63996,3,FALSE)</f>
        <v>Q1</v>
      </c>
      <c r="H334" s="18" t="str">
        <f>VLOOKUP(N334,Revistas!$B$2:$H$63996,4,FALSE)</f>
        <v>CARDIAC &amp; CARDIOVASCULAR SYSTEM</v>
      </c>
      <c r="I334" s="18" t="str">
        <f>VLOOKUP(N334,Revistas!$B$2:$H$63996,5,FALSE)</f>
        <v>12/126</v>
      </c>
      <c r="J334" s="18" t="str">
        <f>VLOOKUP(N334,Revistas!$B$2:$H$63996,6,FALSE)</f>
        <v>SI</v>
      </c>
      <c r="K334" s="18" t="s">
        <v>787</v>
      </c>
      <c r="L334" s="18"/>
      <c r="M334" s="18">
        <v>0</v>
      </c>
      <c r="N334" s="18" t="s">
        <v>761</v>
      </c>
      <c r="O334" s="18" t="s">
        <v>250</v>
      </c>
      <c r="P334" s="18">
        <v>2017</v>
      </c>
      <c r="Q334" s="18">
        <v>19</v>
      </c>
      <c r="R334" s="18"/>
      <c r="S334" s="18">
        <v>490</v>
      </c>
      <c r="T334" s="18">
        <v>490</v>
      </c>
    </row>
    <row r="335" spans="2:49" ht="45">
      <c r="B335" s="36" t="s">
        <v>2719</v>
      </c>
      <c r="C335" s="36" t="s">
        <v>2720</v>
      </c>
      <c r="D335" s="17" t="s">
        <v>1660</v>
      </c>
      <c r="E335" s="18" t="s">
        <v>26</v>
      </c>
      <c r="F335" s="18">
        <f>VLOOKUP(N335,Revistas!$B$2:$H$63996,2,FALSE)</f>
        <v>12.811</v>
      </c>
      <c r="G335" s="18" t="str">
        <f>VLOOKUP(N335,Revistas!$B$2:$H$63996,3,FALSE)</f>
        <v>Q1</v>
      </c>
      <c r="H335" s="18" t="str">
        <f>VLOOKUP(N335,Revistas!$B$2:$H$63996,4,FALSE)</f>
        <v>RHEUMATOLOGY - SCIE</v>
      </c>
      <c r="I335" s="18" t="str">
        <f>VLOOKUP(N335,Revistas!$B$2:$H$63996,5,FALSE)</f>
        <v>1 DE 30</v>
      </c>
      <c r="J335" s="18" t="str">
        <f>VLOOKUP(N335,Revistas!$B$2:$H$63996,6,FALSE)</f>
        <v>SI</v>
      </c>
      <c r="K335" s="18" t="s">
        <v>2721</v>
      </c>
      <c r="L335" s="18"/>
      <c r="M335" s="18">
        <v>0</v>
      </c>
      <c r="N335" s="18" t="s">
        <v>1663</v>
      </c>
      <c r="O335" s="18" t="s">
        <v>226</v>
      </c>
      <c r="P335" s="18">
        <v>2017</v>
      </c>
      <c r="Q335" s="18">
        <v>76</v>
      </c>
      <c r="R335" s="18"/>
      <c r="S335" s="18">
        <v>1289</v>
      </c>
      <c r="T335" s="18">
        <v>1290</v>
      </c>
    </row>
    <row r="336" spans="2:49" ht="45">
      <c r="B336" s="36" t="s">
        <v>1175</v>
      </c>
      <c r="C336" s="36" t="s">
        <v>1176</v>
      </c>
      <c r="D336" s="17" t="s">
        <v>1177</v>
      </c>
      <c r="E336" s="18" t="s">
        <v>10</v>
      </c>
      <c r="F336" s="18">
        <f>VLOOKUP(N336,Revistas!$B$2:$H$63996,2,FALSE)</f>
        <v>3.569</v>
      </c>
      <c r="G336" s="18" t="str">
        <f>VLOOKUP(N336,Revistas!$B$2:$H$63996,3,FALSE)</f>
        <v>Q2</v>
      </c>
      <c r="H336" s="18" t="str">
        <f>VLOOKUP(N336,Revistas!$B$2:$H$63996,4,FALSE)</f>
        <v>HEMATOLOGY</v>
      </c>
      <c r="I336" s="18" t="str">
        <f>VLOOKUP(N336,Revistas!$B$2:$H$63996,5,FALSE)</f>
        <v>22/70</v>
      </c>
      <c r="J336" s="18" t="str">
        <f>VLOOKUP(N336,Revistas!$B$2:$H$63996,6,FALSE)</f>
        <v>NO</v>
      </c>
      <c r="K336" s="18" t="s">
        <v>1178</v>
      </c>
      <c r="L336" s="18" t="s">
        <v>1179</v>
      </c>
      <c r="M336" s="18">
        <v>0</v>
      </c>
      <c r="N336" s="18" t="s">
        <v>1180</v>
      </c>
      <c r="O336" s="18" t="s">
        <v>94</v>
      </c>
      <c r="P336" s="18">
        <v>2017</v>
      </c>
      <c r="Q336" s="18">
        <v>23</v>
      </c>
      <c r="R336" s="18">
        <v>6</v>
      </c>
      <c r="S336" s="18">
        <v>868</v>
      </c>
      <c r="T336" s="18">
        <v>876</v>
      </c>
      <c r="U336" s="23">
        <v>28851065</v>
      </c>
    </row>
    <row r="337" spans="2:47" ht="60">
      <c r="B337" s="36" t="s">
        <v>5185</v>
      </c>
      <c r="C337" s="36" t="s">
        <v>5186</v>
      </c>
      <c r="D337" s="17" t="s">
        <v>5187</v>
      </c>
      <c r="E337" s="18" t="s">
        <v>10</v>
      </c>
      <c r="F337" s="18">
        <f>VLOOKUP(N337,Revistas!$B$2:$H$63996,2,FALSE)</f>
        <v>2.4689999999999999</v>
      </c>
      <c r="G337" s="18" t="str">
        <f>VLOOKUP(N337,Revistas!$B$2:$H$63996,3,FALSE)</f>
        <v>Q2</v>
      </c>
      <c r="H337" s="18" t="str">
        <f>VLOOKUP(N337,Revistas!$B$2:$H$63996,4,FALSE)</f>
        <v>ENGINEERING, BIOMEDICAL - SCIE;</v>
      </c>
      <c r="I337" s="18" t="str">
        <f>VLOOKUP(N337,Revistas!$B$2:$H$63996,5,FALSE)</f>
        <v>27/77</v>
      </c>
      <c r="J337" s="18" t="str">
        <f>VLOOKUP(N337,Revistas!$B$2:$H$63996,6,FALSE)</f>
        <v>NO</v>
      </c>
      <c r="K337" s="18" t="s">
        <v>5188</v>
      </c>
      <c r="L337" s="18" t="s">
        <v>5189</v>
      </c>
      <c r="M337" s="18">
        <v>0</v>
      </c>
      <c r="N337" s="18" t="s">
        <v>5190</v>
      </c>
      <c r="O337" s="18" t="s">
        <v>62</v>
      </c>
      <c r="P337" s="18">
        <v>2017</v>
      </c>
      <c r="Q337" s="18">
        <v>12</v>
      </c>
      <c r="R337" s="18">
        <v>1</v>
      </c>
      <c r="S337" s="18"/>
      <c r="T337" s="18">
        <v>15025</v>
      </c>
      <c r="U337" s="23">
        <v>28211364</v>
      </c>
    </row>
    <row r="338" spans="2:47" ht="45">
      <c r="B338" s="36" t="s">
        <v>1892</v>
      </c>
      <c r="C338" s="36" t="s">
        <v>1893</v>
      </c>
      <c r="D338" s="17" t="s">
        <v>1834</v>
      </c>
      <c r="E338" s="18" t="s">
        <v>10</v>
      </c>
      <c r="F338" s="18">
        <f>VLOOKUP(N338,Revistas!$B$2:$H$63996,2,FALSE)</f>
        <v>3.319</v>
      </c>
      <c r="G338" s="18" t="str">
        <f>VLOOKUP(N338,Revistas!$B$2:$H$63996,3,FALSE)</f>
        <v>Q2</v>
      </c>
      <c r="H338" s="18" t="str">
        <f>VLOOKUP(N338,Revistas!$B$2:$H$63996,4,FALSE)</f>
        <v>RHEUMATOLOGY - SCIE</v>
      </c>
      <c r="I338" s="18" t="str">
        <f>VLOOKUP(N338,Revistas!$B$2:$H$63996,5,FALSE)</f>
        <v>12 DE 30</v>
      </c>
      <c r="J338" s="18" t="str">
        <f>VLOOKUP(N338,Revistas!$B$2:$H$63996,6,FALSE)</f>
        <v>NO</v>
      </c>
      <c r="K338" s="18" t="s">
        <v>1894</v>
      </c>
      <c r="L338" s="18" t="s">
        <v>1895</v>
      </c>
      <c r="M338" s="18">
        <v>1</v>
      </c>
      <c r="N338" s="18" t="s">
        <v>1837</v>
      </c>
      <c r="O338" s="18" t="s">
        <v>344</v>
      </c>
      <c r="P338" s="18">
        <v>2017</v>
      </c>
      <c r="Q338" s="18">
        <v>69</v>
      </c>
      <c r="R338" s="18">
        <v>1</v>
      </c>
      <c r="S338" s="18">
        <v>150</v>
      </c>
      <c r="T338" s="18">
        <v>155</v>
      </c>
      <c r="U338" s="23">
        <v>27111872</v>
      </c>
    </row>
    <row r="339" spans="2:47" ht="45">
      <c r="B339" s="36" t="s">
        <v>131</v>
      </c>
      <c r="C339" s="36" t="s">
        <v>132</v>
      </c>
      <c r="D339" s="17" t="s">
        <v>133</v>
      </c>
      <c r="E339" s="18" t="s">
        <v>10</v>
      </c>
      <c r="F339" s="18">
        <f>VLOOKUP(N339,Revistas!$B$2:$H$63996,2,FALSE)</f>
        <v>1.734</v>
      </c>
      <c r="G339" s="18" t="str">
        <f>VLOOKUP(N339,Revistas!$B$2:$H$63996,3,FALSE)</f>
        <v>Q2</v>
      </c>
      <c r="H339" s="18" t="str">
        <f>VLOOKUP(N339,Revistas!$B$2:$H$63996,4,FALSE)</f>
        <v>SPORT SCIENCES - SCIE;</v>
      </c>
      <c r="I339" s="18" t="str">
        <f>VLOOKUP(N339,Revistas!$B$2:$H$63996,5,FALSE)</f>
        <v>39/81</v>
      </c>
      <c r="J339" s="18" t="str">
        <f>VLOOKUP(N339,Revistas!$B$2:$H$63996,6,FALSE)</f>
        <v>NO</v>
      </c>
      <c r="K339" s="18" t="s">
        <v>134</v>
      </c>
      <c r="L339" s="18" t="s">
        <v>135</v>
      </c>
      <c r="M339" s="18">
        <v>1</v>
      </c>
      <c r="N339" s="18" t="s">
        <v>136</v>
      </c>
      <c r="O339" s="18" t="s">
        <v>129</v>
      </c>
      <c r="P339" s="18">
        <v>2017</v>
      </c>
      <c r="Q339" s="18">
        <v>96</v>
      </c>
      <c r="R339" s="18">
        <v>10</v>
      </c>
      <c r="S339" s="18">
        <v>733</v>
      </c>
      <c r="T339" s="18">
        <v>740</v>
      </c>
    </row>
    <row r="340" spans="2:47" ht="60">
      <c r="B340" s="36" t="s">
        <v>490</v>
      </c>
      <c r="C340" s="36" t="s">
        <v>491</v>
      </c>
      <c r="D340" s="17" t="s">
        <v>492</v>
      </c>
      <c r="E340" s="18" t="s">
        <v>26</v>
      </c>
      <c r="F340" s="18">
        <f>VLOOKUP(N340,Revistas!$B$2:$H$63996,2,FALSE)</f>
        <v>6.2</v>
      </c>
      <c r="G340" s="18" t="str">
        <f>VLOOKUP(N340,Revistas!$B$2:$H$63996,3,FALSE)</f>
        <v>Q1</v>
      </c>
      <c r="H340" s="18" t="str">
        <f>VLOOKUP(N340,Revistas!$B$2:$H$63996,4,FALSE)</f>
        <v>NEUROSCIENCES - SCIE</v>
      </c>
      <c r="I340" s="18" t="str">
        <f>VLOOKUP(N340,Revistas!$B$2:$H$63996,5,FALSE)</f>
        <v>24/259</v>
      </c>
      <c r="J340" s="18" t="str">
        <f>VLOOKUP(N340,Revistas!$B$2:$H$63996,6,FALSE)</f>
        <v>SI</v>
      </c>
      <c r="K340" s="18" t="s">
        <v>493</v>
      </c>
      <c r="L340" s="18"/>
      <c r="M340" s="18">
        <v>0</v>
      </c>
      <c r="N340" s="18" t="s">
        <v>494</v>
      </c>
      <c r="O340" s="18" t="s">
        <v>226</v>
      </c>
      <c r="P340" s="18">
        <v>2017</v>
      </c>
      <c r="Q340" s="18">
        <v>65</v>
      </c>
      <c r="R340" s="18"/>
      <c r="S340" s="18" t="s">
        <v>495</v>
      </c>
      <c r="T340" s="18" t="s">
        <v>495</v>
      </c>
    </row>
    <row r="341" spans="2:47" ht="45">
      <c r="B341" s="36" t="s">
        <v>548</v>
      </c>
      <c r="C341" s="36" t="s">
        <v>547</v>
      </c>
      <c r="D341" s="17" t="s">
        <v>549</v>
      </c>
      <c r="E341" s="18" t="s">
        <v>10</v>
      </c>
      <c r="F341" s="18" t="str">
        <f>VLOOKUP(N341,Revistas!$B$2:$H$63996,2,FALSE)</f>
        <v>NO TIENE</v>
      </c>
      <c r="G341" s="18" t="str">
        <f>VLOOKUP(N341,Revistas!$B$2:$H$63996,3,FALSE)</f>
        <v>NO TIENE</v>
      </c>
      <c r="H341" s="18" t="str">
        <f>VLOOKUP(N341,Revistas!$B$2:$H$63996,4,FALSE)</f>
        <v>NO TIENE</v>
      </c>
      <c r="I341" s="18" t="str">
        <f>VLOOKUP(N341,Revistas!$B$2:$H$63996,5,FALSE)</f>
        <v>NO TIENE</v>
      </c>
      <c r="J341" s="18" t="str">
        <f>VLOOKUP(N341,Revistas!$B$2:$H$63996,6,FALSE)</f>
        <v>NO</v>
      </c>
      <c r="K341" s="18" t="s">
        <v>551</v>
      </c>
      <c r="L341" s="18"/>
      <c r="M341" s="18" t="s">
        <v>587</v>
      </c>
      <c r="N341" s="18" t="s">
        <v>552</v>
      </c>
      <c r="O341" s="18" t="s">
        <v>550</v>
      </c>
      <c r="P341" s="18">
        <v>2017</v>
      </c>
      <c r="Q341" s="18"/>
      <c r="R341" s="18"/>
      <c r="S341" s="18"/>
      <c r="T341" s="18"/>
      <c r="U341" s="23">
        <v>28702736</v>
      </c>
      <c r="AU341" s="25"/>
    </row>
    <row r="342" spans="2:47" ht="75">
      <c r="B342" s="36" t="s">
        <v>2156</v>
      </c>
      <c r="C342" s="36" t="s">
        <v>2157</v>
      </c>
      <c r="D342" s="17" t="s">
        <v>2158</v>
      </c>
      <c r="E342" s="18" t="s">
        <v>10</v>
      </c>
      <c r="F342" s="18">
        <f>VLOOKUP(N342,Revistas!$B$2:$H$63996,2,FALSE)</f>
        <v>3.99</v>
      </c>
      <c r="G342" s="18" t="str">
        <f>VLOOKUP(N342,Revistas!$B$2:$H$63996,3,FALSE)</f>
        <v>Q2</v>
      </c>
      <c r="H342" s="18" t="str">
        <f>VLOOKUP(N342,Revistas!$B$2:$H$63996,4,FALSE)</f>
        <v>IMMUNOLOGY</v>
      </c>
      <c r="I342" s="18" t="str">
        <f>VLOOKUP(N342,Revistas!$B$2:$H$63996,5,FALSE)</f>
        <v>43/150</v>
      </c>
      <c r="J342" s="18" t="str">
        <f>VLOOKUP(N342,Revistas!$B$2:$H$63996,6,FALSE)</f>
        <v>NO</v>
      </c>
      <c r="K342" s="18" t="s">
        <v>2159</v>
      </c>
      <c r="L342" s="18" t="s">
        <v>2160</v>
      </c>
      <c r="M342" s="18">
        <v>0</v>
      </c>
      <c r="N342" s="18" t="s">
        <v>2161</v>
      </c>
      <c r="O342" s="18" t="s">
        <v>199</v>
      </c>
      <c r="P342" s="18">
        <v>2017</v>
      </c>
      <c r="Q342" s="18">
        <v>181</v>
      </c>
      <c r="R342" s="18"/>
      <c r="S342" s="18">
        <v>43</v>
      </c>
      <c r="T342" s="18">
        <v>50</v>
      </c>
      <c r="U342" s="23">
        <v>28578025</v>
      </c>
    </row>
    <row r="343" spans="2:47" ht="45">
      <c r="B343" s="36" t="s">
        <v>3043</v>
      </c>
      <c r="C343" s="36" t="s">
        <v>3044</v>
      </c>
      <c r="D343" s="17" t="s">
        <v>3045</v>
      </c>
      <c r="E343" s="18" t="s">
        <v>210</v>
      </c>
      <c r="F343" s="18">
        <f>VLOOKUP(N343,Revistas!$B$2:$H$63996,2,FALSE)</f>
        <v>3.55</v>
      </c>
      <c r="G343" s="18" t="str">
        <f>VLOOKUP(N343,Revistas!$B$2:$H$63996,3,FALSE)</f>
        <v>Q2</v>
      </c>
      <c r="H343" s="18" t="str">
        <f>VLOOKUP(N343,Revistas!$B$2:$H$63996,4,FALSE)</f>
        <v>NUTRITION &amp; DIETETICS - SCIE</v>
      </c>
      <c r="I343" s="18" t="str">
        <f>VLOOKUP(N343,Revistas!$B$2:$H$63996,5,FALSE)</f>
        <v>23/81</v>
      </c>
      <c r="J343" s="18" t="str">
        <f>VLOOKUP(N343,Revistas!$B$2:$H$63996,6,FALSE)</f>
        <v>NO</v>
      </c>
      <c r="K343" s="18" t="s">
        <v>3046</v>
      </c>
      <c r="L343" s="18" t="s">
        <v>3047</v>
      </c>
      <c r="M343" s="18">
        <v>2</v>
      </c>
      <c r="N343" s="18" t="s">
        <v>3048</v>
      </c>
      <c r="O343" s="18" t="s">
        <v>250</v>
      </c>
      <c r="P343" s="18">
        <v>2017</v>
      </c>
      <c r="Q343" s="18">
        <v>9</v>
      </c>
      <c r="R343" s="18">
        <v>5</v>
      </c>
      <c r="S343" s="18"/>
      <c r="T343" s="18">
        <v>489</v>
      </c>
      <c r="U343" s="23">
        <v>28498348</v>
      </c>
    </row>
    <row r="344" spans="2:47" ht="75">
      <c r="B344" s="36" t="s">
        <v>4494</v>
      </c>
      <c r="C344" s="36" t="s">
        <v>4495</v>
      </c>
      <c r="D344" s="17" t="s">
        <v>4496</v>
      </c>
      <c r="E344" s="18" t="s">
        <v>10</v>
      </c>
      <c r="F344" s="18">
        <f>VLOOKUP(N344,Revistas!$B$2:$H$63996,2,FALSE)</f>
        <v>33.9</v>
      </c>
      <c r="G344" s="18" t="str">
        <f>VLOOKUP(N344,Revistas!$B$2:$H$63996,3,FALSE)</f>
        <v>Q1</v>
      </c>
      <c r="H344" s="18" t="str">
        <f>VLOOKUP(N344,Revistas!$B$2:$H$63996,4,FALSE)</f>
        <v>ONCOLOGY - SCIE</v>
      </c>
      <c r="I344" s="18" t="str">
        <f>VLOOKUP(N344,Revistas!$B$2:$H$63996,5,FALSE)</f>
        <v>3/217</v>
      </c>
      <c r="J344" s="18" t="str">
        <f>VLOOKUP(N344,Revistas!$B$2:$H$63996,6,FALSE)</f>
        <v>SI</v>
      </c>
      <c r="K344" s="18" t="s">
        <v>4497</v>
      </c>
      <c r="L344" s="18" t="s">
        <v>4498</v>
      </c>
      <c r="M344" s="18">
        <v>0</v>
      </c>
      <c r="N344" s="18" t="s">
        <v>4499</v>
      </c>
      <c r="O344" s="18" t="s">
        <v>14</v>
      </c>
      <c r="P344" s="18">
        <v>2017</v>
      </c>
      <c r="Q344" s="18">
        <v>18</v>
      </c>
      <c r="R344" s="18">
        <v>12</v>
      </c>
      <c r="S344" s="18">
        <v>1652</v>
      </c>
      <c r="T344" s="18">
        <v>1664</v>
      </c>
      <c r="U344" s="23">
        <v>29074099</v>
      </c>
    </row>
    <row r="345" spans="2:47" ht="30">
      <c r="B345" s="36" t="s">
        <v>3186</v>
      </c>
      <c r="C345" s="36" t="s">
        <v>3185</v>
      </c>
      <c r="D345" s="17" t="s">
        <v>7250</v>
      </c>
      <c r="E345" s="18" t="s">
        <v>274</v>
      </c>
      <c r="F345" s="18">
        <f>VLOOKUP(N345,Revistas!$B$2:$H$63996,2,FALSE)</f>
        <v>1.1830000000000001</v>
      </c>
      <c r="G345" s="18" t="str">
        <f>VLOOKUP(N345,Revistas!$B$2:$H$63996,3,FALSE)</f>
        <v>Q4</v>
      </c>
      <c r="H345" s="18" t="str">
        <f>VLOOKUP(N345,Revistas!$B$2:$H$63996,4,FALSE)</f>
        <v>UROLOGY &amp; NEPHROLOGY - SCIE</v>
      </c>
      <c r="I345" s="18" t="str">
        <f>VLOOKUP(N345,Revistas!$B$2:$H$63996,5,FALSE)</f>
        <v>59/76</v>
      </c>
      <c r="J345" s="18" t="str">
        <f>VLOOKUP(N345,Revistas!$B$2:$H$63996,6,FALSE)</f>
        <v>NO</v>
      </c>
      <c r="K345" s="18" t="s">
        <v>3188</v>
      </c>
      <c r="L345" s="18"/>
      <c r="M345" s="18" t="s">
        <v>586</v>
      </c>
      <c r="N345" s="18" t="s">
        <v>3009</v>
      </c>
      <c r="O345" s="18" t="s">
        <v>3187</v>
      </c>
      <c r="P345" s="18">
        <v>2017</v>
      </c>
      <c r="Q345" s="18"/>
      <c r="R345" s="18"/>
      <c r="S345" s="18"/>
      <c r="T345" s="18"/>
      <c r="U345" s="23">
        <v>28583711</v>
      </c>
    </row>
    <row r="346" spans="2:47" ht="30">
      <c r="B346" s="36" t="s">
        <v>829</v>
      </c>
      <c r="C346" s="36" t="s">
        <v>830</v>
      </c>
      <c r="D346" s="17" t="s">
        <v>674</v>
      </c>
      <c r="E346" s="18" t="s">
        <v>571</v>
      </c>
      <c r="F346" s="18">
        <f>VLOOKUP(N346,Revistas!$B$2:$H$63996,2,FALSE)</f>
        <v>4.4850000000000003</v>
      </c>
      <c r="G346" s="18" t="str">
        <f>VLOOKUP(N346,Revistas!$B$2:$H$63996,3,FALSE)</f>
        <v>Q2</v>
      </c>
      <c r="H346" s="18" t="str">
        <f>VLOOKUP(N346,Revistas!$B$2:$H$63996,4,FALSE)</f>
        <v>CARDIAC &amp; CARDIOVASCULAR SYSTEM</v>
      </c>
      <c r="I346" s="18" t="str">
        <f>VLOOKUP(N346,Revistas!$B$2:$H$63996,5,FALSE)</f>
        <v>33/126</v>
      </c>
      <c r="J346" s="18" t="str">
        <f>VLOOKUP(N346,Revistas!$B$2:$H$63996,6,FALSE)</f>
        <v>NO</v>
      </c>
      <c r="K346" s="18" t="s">
        <v>831</v>
      </c>
      <c r="L346" s="18" t="s">
        <v>832</v>
      </c>
      <c r="M346" s="18">
        <v>0</v>
      </c>
      <c r="N346" s="18" t="s">
        <v>677</v>
      </c>
      <c r="O346" s="18" t="s">
        <v>300</v>
      </c>
      <c r="P346" s="18">
        <v>2017</v>
      </c>
      <c r="Q346" s="18">
        <v>70</v>
      </c>
      <c r="R346" s="18">
        <v>3</v>
      </c>
      <c r="S346" s="18">
        <v>199</v>
      </c>
      <c r="T346" s="18">
        <v>207</v>
      </c>
    </row>
    <row r="347" spans="2:47" ht="45">
      <c r="B347" s="36" t="s">
        <v>4844</v>
      </c>
      <c r="C347" s="36" t="s">
        <v>4845</v>
      </c>
      <c r="D347" s="17" t="s">
        <v>4846</v>
      </c>
      <c r="E347" s="18" t="s">
        <v>10</v>
      </c>
      <c r="F347" s="18">
        <f>VLOOKUP(N347,Revistas!$B$2:$H$63996,2,FALSE)</f>
        <v>16.658000000000001</v>
      </c>
      <c r="G347" s="18" t="str">
        <f>VLOOKUP(N347,Revistas!$B$2:$H$63996,3,FALSE)</f>
        <v>Q1</v>
      </c>
      <c r="H347" s="18" t="str">
        <f>VLOOKUP(N347,Revistas!$B$2:$H$63996,4,FALSE)</f>
        <v>GASTROENTEROLOGY &amp;HEPATOLOGY</v>
      </c>
      <c r="I347" s="18" t="str">
        <f>VLOOKUP(N347,Revistas!$B$2:$H$63996,5,FALSE)</f>
        <v>2 DE 79</v>
      </c>
      <c r="J347" s="18" t="str">
        <f>VLOOKUP(N347,Revistas!$B$2:$H$63996,6,FALSE)</f>
        <v>SI</v>
      </c>
      <c r="K347" s="18" t="s">
        <v>4847</v>
      </c>
      <c r="L347" s="18" t="s">
        <v>4848</v>
      </c>
      <c r="M347" s="18">
        <v>4</v>
      </c>
      <c r="N347" s="18" t="s">
        <v>4849</v>
      </c>
      <c r="O347" s="18" t="s">
        <v>199</v>
      </c>
      <c r="P347" s="18">
        <v>2017</v>
      </c>
      <c r="Q347" s="18">
        <v>66</v>
      </c>
      <c r="R347" s="18">
        <v>8</v>
      </c>
      <c r="S347" s="18">
        <v>1449</v>
      </c>
      <c r="T347" s="18">
        <v>1462</v>
      </c>
      <c r="U347" s="23">
        <v>27053631</v>
      </c>
    </row>
    <row r="348" spans="2:47" ht="60">
      <c r="B348" s="36" t="s">
        <v>2664</v>
      </c>
      <c r="C348" s="36" t="s">
        <v>2665</v>
      </c>
      <c r="D348" s="17" t="s">
        <v>2666</v>
      </c>
      <c r="E348" s="18" t="s">
        <v>10</v>
      </c>
      <c r="F348" s="18">
        <f>VLOOKUP(N348,Revistas!$B$2:$H$63996,2,FALSE)</f>
        <v>4.141</v>
      </c>
      <c r="G348" s="18" t="str">
        <f>VLOOKUP(N348,Revistas!$B$2:$H$63996,3,FALSE)</f>
        <v>Q1</v>
      </c>
      <c r="H348" s="18" t="str">
        <f>VLOOKUP(N348,Revistas!$B$2:$H$63996,4,FALSE)</f>
        <v>SPORT SCIENCES - SCIE</v>
      </c>
      <c r="I348" s="18" t="str">
        <f>VLOOKUP(N348,Revistas!$B$2:$H$63996,5,FALSE)</f>
        <v>6 DE 81</v>
      </c>
      <c r="J348" s="18" t="str">
        <f>VLOOKUP(N348,Revistas!$B$2:$H$63996,6,FALSE)</f>
        <v>SI</v>
      </c>
      <c r="K348" s="18" t="s">
        <v>2667</v>
      </c>
      <c r="L348" s="18" t="s">
        <v>2641</v>
      </c>
      <c r="M348" s="18">
        <v>1</v>
      </c>
      <c r="N348" s="18" t="s">
        <v>2668</v>
      </c>
      <c r="O348" s="18" t="s">
        <v>62</v>
      </c>
      <c r="P348" s="18">
        <v>2017</v>
      </c>
      <c r="Q348" s="18">
        <v>49</v>
      </c>
      <c r="R348" s="18">
        <v>2</v>
      </c>
      <c r="S348" s="18">
        <v>223</v>
      </c>
      <c r="T348" s="18">
        <v>230</v>
      </c>
      <c r="U348" s="23">
        <v>27631396</v>
      </c>
    </row>
    <row r="349" spans="2:47" ht="60">
      <c r="B349" s="36" t="s">
        <v>2638</v>
      </c>
      <c r="C349" s="36" t="s">
        <v>2639</v>
      </c>
      <c r="D349" s="17" t="s">
        <v>133</v>
      </c>
      <c r="E349" s="18" t="s">
        <v>10</v>
      </c>
      <c r="F349" s="18">
        <f>VLOOKUP(N349,Revistas!$B$2:$H$63996,2,FALSE)</f>
        <v>1.734</v>
      </c>
      <c r="G349" s="18" t="str">
        <f>VLOOKUP(N349,Revistas!$B$2:$H$63996,3,FALSE)</f>
        <v>Q2</v>
      </c>
      <c r="H349" s="18" t="str">
        <f>VLOOKUP(N349,Revistas!$B$2:$H$63996,4,FALSE)</f>
        <v>SPORT SCIENCES - SCIE;</v>
      </c>
      <c r="I349" s="18" t="str">
        <f>VLOOKUP(N349,Revistas!$B$2:$H$63996,5,FALSE)</f>
        <v>39/81</v>
      </c>
      <c r="J349" s="18" t="str">
        <f>VLOOKUP(N349,Revistas!$B$2:$H$63996,6,FALSE)</f>
        <v>NO</v>
      </c>
      <c r="K349" s="18" t="s">
        <v>2640</v>
      </c>
      <c r="L349" s="18" t="s">
        <v>2641</v>
      </c>
      <c r="M349" s="18">
        <v>0</v>
      </c>
      <c r="N349" s="18" t="s">
        <v>136</v>
      </c>
      <c r="O349" s="18" t="s">
        <v>94</v>
      </c>
      <c r="P349" s="18">
        <v>2017</v>
      </c>
      <c r="Q349" s="18">
        <v>96</v>
      </c>
      <c r="R349" s="18">
        <v>11</v>
      </c>
      <c r="S349" s="18">
        <v>831</v>
      </c>
      <c r="T349" s="18">
        <v>837</v>
      </c>
      <c r="U349" s="23">
        <v>28644246</v>
      </c>
    </row>
    <row r="350" spans="2:47" ht="60">
      <c r="B350" s="36" t="s">
        <v>38</v>
      </c>
      <c r="C350" s="36" t="s">
        <v>39</v>
      </c>
      <c r="D350" s="17" t="s">
        <v>32</v>
      </c>
      <c r="E350" s="18" t="s">
        <v>26</v>
      </c>
      <c r="F350" s="18">
        <f>VLOOKUP(N350,Revistas!$B$2:$H$63996,2,FALSE)</f>
        <v>3.1230000000000002</v>
      </c>
      <c r="G350" s="18" t="str">
        <f>VLOOKUP(N350,Revistas!$B$2:$H$63996,3,FALSE)</f>
        <v>Q2</v>
      </c>
      <c r="H350" s="18" t="str">
        <f>VLOOKUP(N350,Revistas!$B$2:$H$63996,4,FALSE)</f>
        <v>PSYCHIATRY - SCIE</v>
      </c>
      <c r="I350" s="18" t="str">
        <f>VLOOKUP(N350,Revistas!$B$2:$H$63996,5,FALSE)</f>
        <v>52/142</v>
      </c>
      <c r="J350" s="18" t="str">
        <f>VLOOKUP(N350,Revistas!$B$2:$H$63996,6,FALSE)</f>
        <v>NO</v>
      </c>
      <c r="K350" s="18" t="s">
        <v>40</v>
      </c>
      <c r="L350" s="18"/>
      <c r="M350" s="18">
        <v>0</v>
      </c>
      <c r="N350" s="18" t="s">
        <v>34</v>
      </c>
      <c r="O350" s="18" t="s">
        <v>35</v>
      </c>
      <c r="P350" s="18">
        <v>2017</v>
      </c>
      <c r="Q350" s="18">
        <v>41</v>
      </c>
      <c r="R350" s="18"/>
      <c r="S350" s="18" t="s">
        <v>41</v>
      </c>
      <c r="T350" s="18" t="s">
        <v>41</v>
      </c>
    </row>
    <row r="351" spans="2:47" ht="45">
      <c r="B351" s="36" t="s">
        <v>2219</v>
      </c>
      <c r="C351" s="36" t="s">
        <v>2220</v>
      </c>
      <c r="D351" s="17" t="s">
        <v>1673</v>
      </c>
      <c r="E351" s="18" t="s">
        <v>26</v>
      </c>
      <c r="F351" s="18">
        <f>VLOOKUP(N351,Revistas!$B$2:$H$63996,2,FALSE)</f>
        <v>6.9180000000000001</v>
      </c>
      <c r="G351" s="18" t="str">
        <f>VLOOKUP(N351,Revistas!$B$2:$H$63996,3,FALSE)</f>
        <v>Q1</v>
      </c>
      <c r="H351" s="18" t="str">
        <f>VLOOKUP(N351,Revistas!$B$2:$H$63996,4,FALSE)</f>
        <v>RHEUMATOLOGY - SCIE</v>
      </c>
      <c r="I351" s="18" t="str">
        <f>VLOOKUP(N351,Revistas!$B$2:$H$63996,5,FALSE)</f>
        <v>30 de 3</v>
      </c>
      <c r="J351" s="18" t="str">
        <f>VLOOKUP(N351,Revistas!$B$2:$H$63996,6,FALSE)</f>
        <v>SI</v>
      </c>
      <c r="K351" s="18" t="s">
        <v>2221</v>
      </c>
      <c r="L351" s="18"/>
      <c r="M351" s="18">
        <v>0</v>
      </c>
      <c r="N351" s="18" t="s">
        <v>1675</v>
      </c>
      <c r="O351" s="18" t="s">
        <v>129</v>
      </c>
      <c r="P351" s="18">
        <v>2017</v>
      </c>
      <c r="Q351" s="18">
        <v>69</v>
      </c>
      <c r="R351" s="18"/>
      <c r="S351" s="18"/>
      <c r="T351" s="18"/>
    </row>
    <row r="352" spans="2:47" ht="30">
      <c r="B352" s="36" t="s">
        <v>2388</v>
      </c>
      <c r="C352" s="36" t="s">
        <v>2387</v>
      </c>
      <c r="D352" s="17" t="s">
        <v>2389</v>
      </c>
      <c r="E352" s="18" t="s">
        <v>10</v>
      </c>
      <c r="F352" s="18" t="str">
        <f>VLOOKUP(N352,Revistas!$B$2:$H$63996,2,FALSE)</f>
        <v>NO TIENE</v>
      </c>
      <c r="G352" s="18" t="str">
        <f>VLOOKUP(N352,Revistas!$B$2:$H$63996,3,FALSE)</f>
        <v>NO TIENE</v>
      </c>
      <c r="H352" s="18" t="str">
        <f>VLOOKUP(N352,Revistas!$B$2:$H$63996,4,FALSE)</f>
        <v>NO TIENE</v>
      </c>
      <c r="I352" s="18" t="str">
        <f>VLOOKUP(N352,Revistas!$B$2:$H$63996,5,FALSE)</f>
        <v>NO TIENE</v>
      </c>
      <c r="J352" s="18" t="str">
        <f>VLOOKUP(N352,Revistas!$B$2:$H$63996,6,FALSE)</f>
        <v>NO</v>
      </c>
      <c r="K352" s="18" t="s">
        <v>2392</v>
      </c>
      <c r="L352" s="18"/>
      <c r="M352" s="18" t="s">
        <v>586</v>
      </c>
      <c r="N352" s="18" t="s">
        <v>2393</v>
      </c>
      <c r="O352" s="18" t="s">
        <v>2391</v>
      </c>
      <c r="P352" s="18">
        <v>2017</v>
      </c>
      <c r="Q352" s="18">
        <v>82</v>
      </c>
      <c r="R352" s="18">
        <v>2</v>
      </c>
      <c r="S352" s="18" t="s">
        <v>2390</v>
      </c>
      <c r="T352" s="18"/>
      <c r="U352" s="23">
        <v>27161792</v>
      </c>
    </row>
    <row r="353" spans="2:49" ht="135">
      <c r="B353" s="36" t="s">
        <v>4331</v>
      </c>
      <c r="C353" s="36" t="s">
        <v>4330</v>
      </c>
      <c r="D353" s="17" t="s">
        <v>4332</v>
      </c>
      <c r="E353" s="18" t="s">
        <v>10</v>
      </c>
      <c r="F353" s="18">
        <f>VLOOKUP(N353,Revistas!$B$2:$H$63996,2,FALSE)</f>
        <v>8.2289999999999992</v>
      </c>
      <c r="G353" s="18" t="str">
        <f>VLOOKUP(N353,Revistas!$B$2:$H$63996,3,FALSE)</f>
        <v>Q1</v>
      </c>
      <c r="H353" s="18" t="str">
        <f>VLOOKUP(N353,Revistas!$B$2:$H$63996,4,FALSE)</f>
        <v>GENETICS &amp; HEREDITY - SCIE</v>
      </c>
      <c r="I353" s="18" t="str">
        <f>VLOOKUP(N353,Revistas!$B$2:$H$63996,5,FALSE)</f>
        <v>10/166</v>
      </c>
      <c r="J353" s="18" t="str">
        <f>VLOOKUP(N353,Revistas!$B$2:$H$63996,6,FALSE)</f>
        <v>SI</v>
      </c>
      <c r="K353" s="18" t="s">
        <v>4333</v>
      </c>
      <c r="L353" s="18"/>
      <c r="M353" s="18" t="s">
        <v>586</v>
      </c>
      <c r="N353" s="18" t="s">
        <v>4179</v>
      </c>
      <c r="O353" s="18" t="s">
        <v>2947</v>
      </c>
      <c r="P353" s="18">
        <v>2017</v>
      </c>
      <c r="Q353" s="18"/>
      <c r="R353" s="18"/>
      <c r="S353" s="18"/>
      <c r="T353" s="18"/>
      <c r="U353" s="23">
        <v>29236091</v>
      </c>
    </row>
    <row r="354" spans="2:49" ht="105">
      <c r="B354" s="36" t="s">
        <v>4670</v>
      </c>
      <c r="C354" s="36" t="s">
        <v>4671</v>
      </c>
      <c r="D354" s="17" t="s">
        <v>4606</v>
      </c>
      <c r="E354" s="18" t="s">
        <v>10</v>
      </c>
      <c r="F354" s="18">
        <f>VLOOKUP(N354,Revistas!$B$2:$H$63996,2,FALSE)</f>
        <v>6.1760000000000002</v>
      </c>
      <c r="G354" s="18" t="str">
        <f>VLOOKUP(N354,Revistas!$B$2:$H$63996,3,FALSE)</f>
        <v>Q1</v>
      </c>
      <c r="H354" s="18" t="str">
        <f>VLOOKUP(N354,Revistas!$B$2:$H$63996,4,FALSE)</f>
        <v>ONCOLOGY</v>
      </c>
      <c r="I354" s="18" t="str">
        <f>VLOOKUP(N354,Revistas!$B$2:$H$63996,5,FALSE)</f>
        <v>32/217</v>
      </c>
      <c r="J354" s="18" t="str">
        <f>VLOOKUP(N354,Revistas!$B$2:$H$63996,6,FALSE)</f>
        <v>NO</v>
      </c>
      <c r="K354" s="18" t="s">
        <v>4672</v>
      </c>
      <c r="L354" s="18" t="s">
        <v>4673</v>
      </c>
      <c r="M354" s="18">
        <v>0</v>
      </c>
      <c r="N354" s="18" t="s">
        <v>4609</v>
      </c>
      <c r="O354" s="28">
        <v>38596</v>
      </c>
      <c r="P354" s="18">
        <v>2017</v>
      </c>
      <c r="Q354" s="18">
        <v>117</v>
      </c>
      <c r="R354" s="18">
        <v>6</v>
      </c>
      <c r="S354" s="18">
        <v>775</v>
      </c>
      <c r="T354" s="18">
        <v>782</v>
      </c>
      <c r="U354" s="23">
        <v>28765618</v>
      </c>
    </row>
    <row r="355" spans="2:49" ht="30">
      <c r="B355" s="36" t="s">
        <v>4943</v>
      </c>
      <c r="C355" s="36" t="s">
        <v>4944</v>
      </c>
      <c r="D355" s="17" t="s">
        <v>4945</v>
      </c>
      <c r="E355" s="18" t="s">
        <v>26</v>
      </c>
      <c r="F355" s="18">
        <f>VLOOKUP(N355,Revistas!$B$2:$H$63996,2,FALSE)</f>
        <v>2.5009999999999999</v>
      </c>
      <c r="G355" s="18" t="str">
        <f>VLOOKUP(N355,Revistas!$B$2:$H$63996,3,FALSE)</f>
        <v>Q3</v>
      </c>
      <c r="H355" s="18" t="str">
        <f>VLOOKUP(N355,Revistas!$B$2:$H$63996,4,FALSE)</f>
        <v>ONCOLOGY - SCIE;</v>
      </c>
      <c r="I355" s="18" t="str">
        <f>VLOOKUP(N355,Revistas!$B$2:$H$63996,5,FALSE)</f>
        <v>136/217</v>
      </c>
      <c r="J355" s="18" t="str">
        <f>VLOOKUP(N355,Revistas!$B$2:$H$63996,6,FALSE)</f>
        <v>NO</v>
      </c>
      <c r="K355" s="18" t="s">
        <v>4946</v>
      </c>
      <c r="L355" s="18"/>
      <c r="M355" s="18">
        <v>0</v>
      </c>
      <c r="N355" s="18" t="s">
        <v>4947</v>
      </c>
      <c r="O355" s="18" t="s">
        <v>35</v>
      </c>
      <c r="P355" s="18">
        <v>2017</v>
      </c>
      <c r="Q355" s="18">
        <v>55</v>
      </c>
      <c r="R355" s="18"/>
      <c r="S355" s="18" t="s">
        <v>2239</v>
      </c>
      <c r="T355" s="18" t="s">
        <v>2662</v>
      </c>
    </row>
    <row r="356" spans="2:49" ht="60">
      <c r="B356" s="36" t="s">
        <v>1691</v>
      </c>
      <c r="C356" s="36" t="s">
        <v>1692</v>
      </c>
      <c r="D356" s="17" t="s">
        <v>1673</v>
      </c>
      <c r="E356" s="18" t="s">
        <v>26</v>
      </c>
      <c r="F356" s="18">
        <f>VLOOKUP(N356,Revistas!$B$2:$H$63996,2,FALSE)</f>
        <v>6.9180000000000001</v>
      </c>
      <c r="G356" s="18" t="str">
        <f>VLOOKUP(N356,Revistas!$B$2:$H$63996,3,FALSE)</f>
        <v>Q1</v>
      </c>
      <c r="H356" s="18" t="str">
        <f>VLOOKUP(N356,Revistas!$B$2:$H$63996,4,FALSE)</f>
        <v>RHEUMATOLOGY - SCIE</v>
      </c>
      <c r="I356" s="18" t="str">
        <f>VLOOKUP(N356,Revistas!$B$2:$H$63996,5,FALSE)</f>
        <v>30 de 3</v>
      </c>
      <c r="J356" s="18" t="str">
        <f>VLOOKUP(N356,Revistas!$B$2:$H$63996,6,FALSE)</f>
        <v>SI</v>
      </c>
      <c r="K356" s="18" t="s">
        <v>1693</v>
      </c>
      <c r="L356" s="18"/>
      <c r="M356" s="18">
        <v>0</v>
      </c>
      <c r="N356" s="18" t="s">
        <v>1675</v>
      </c>
      <c r="O356" s="18" t="s">
        <v>129</v>
      </c>
      <c r="P356" s="18">
        <v>2017</v>
      </c>
      <c r="Q356" s="18">
        <v>69</v>
      </c>
      <c r="R356" s="18"/>
      <c r="S356" s="18"/>
      <c r="T356" s="18"/>
    </row>
    <row r="357" spans="2:49" ht="30">
      <c r="B357" s="36" t="s">
        <v>7</v>
      </c>
      <c r="C357" s="36" t="s">
        <v>8</v>
      </c>
      <c r="D357" s="17" t="s">
        <v>9</v>
      </c>
      <c r="E357" s="18" t="s">
        <v>10</v>
      </c>
      <c r="F357" s="18">
        <f>VLOOKUP(N357,Revistas!$B$2:$H$63996,2,FALSE)</f>
        <v>2.169</v>
      </c>
      <c r="G357" s="18" t="str">
        <f>VLOOKUP(N357,Revistas!$B$2:$H$63996,3,FALSE)</f>
        <v>Q2</v>
      </c>
      <c r="H357" s="18" t="str">
        <f>VLOOKUP(N357,Revistas!$B$2:$H$63996,4,FALSE)</f>
        <v>PEDIATRICS - SCIE;</v>
      </c>
      <c r="I357" s="18" t="str">
        <f>VLOOKUP(N357,Revistas!$B$2:$H$63996,5,FALSE)</f>
        <v>40/121</v>
      </c>
      <c r="J357" s="18" t="str">
        <f>VLOOKUP(N357,Revistas!$B$2:$H$63996,6,FALSE)</f>
        <v>NO</v>
      </c>
      <c r="K357" s="18" t="s">
        <v>11</v>
      </c>
      <c r="L357" s="18" t="s">
        <v>12</v>
      </c>
      <c r="M357" s="18">
        <v>0</v>
      </c>
      <c r="N357" s="18" t="s">
        <v>13</v>
      </c>
      <c r="O357" s="18" t="s">
        <v>14</v>
      </c>
      <c r="P357" s="18">
        <v>2017</v>
      </c>
      <c r="Q357" s="18">
        <v>115</v>
      </c>
      <c r="R357" s="18"/>
      <c r="S357" s="18">
        <v>93</v>
      </c>
      <c r="T357" s="18">
        <v>98</v>
      </c>
    </row>
    <row r="358" spans="2:49" ht="45">
      <c r="B358" s="36" t="s">
        <v>2188</v>
      </c>
      <c r="C358" s="36" t="s">
        <v>2189</v>
      </c>
      <c r="D358" s="17" t="s">
        <v>2190</v>
      </c>
      <c r="E358" s="18" t="s">
        <v>26</v>
      </c>
      <c r="F358" s="18">
        <f>VLOOKUP(N358,Revistas!$B$2:$H$63996,2,FALSE)</f>
        <v>12.486000000000001</v>
      </c>
      <c r="G358" s="18" t="str">
        <f>VLOOKUP(N358,Revistas!$B$2:$H$63996,3,FALSE)</f>
        <v>Q1</v>
      </c>
      <c r="H358" s="18" t="str">
        <f>VLOOKUP(N358,Revistas!$B$2:$H$63996,4,FALSE)</f>
        <v>GASTROENTEROLOGY &amp; HEPATOLOGY - SCIE</v>
      </c>
      <c r="I358" s="18" t="str">
        <f>VLOOKUP(N358,Revistas!$B$2:$H$63996,5,FALSE)</f>
        <v>5 DE 79</v>
      </c>
      <c r="J358" s="18" t="str">
        <f>VLOOKUP(N358,Revistas!$B$2:$H$63996,6,FALSE)</f>
        <v>SI</v>
      </c>
      <c r="K358" s="18" t="s">
        <v>2191</v>
      </c>
      <c r="L358" s="18"/>
      <c r="M358" s="18">
        <v>0</v>
      </c>
      <c r="N358" s="18" t="s">
        <v>2192</v>
      </c>
      <c r="O358" s="18"/>
      <c r="P358" s="18">
        <v>2017</v>
      </c>
      <c r="Q358" s="18">
        <v>66</v>
      </c>
      <c r="R358" s="18">
        <v>1</v>
      </c>
      <c r="S358" s="18" t="s">
        <v>2193</v>
      </c>
      <c r="T358" s="18" t="s">
        <v>2194</v>
      </c>
    </row>
    <row r="359" spans="2:49" ht="75">
      <c r="B359" s="36" t="s">
        <v>2747</v>
      </c>
      <c r="C359" s="36" t="s">
        <v>2748</v>
      </c>
      <c r="D359" s="17" t="s">
        <v>1733</v>
      </c>
      <c r="E359" s="18" t="s">
        <v>210</v>
      </c>
      <c r="F359" s="18">
        <f>VLOOKUP(N359,Revistas!$B$2:$H$63996,2,FALSE)</f>
        <v>2.6339999999999999</v>
      </c>
      <c r="G359" s="18" t="str">
        <f>VLOOKUP(N359,Revistas!$B$2:$H$63996,3,FALSE)</f>
        <v>Q3</v>
      </c>
      <c r="H359" s="18" t="str">
        <f>VLOOKUP(N359,Revistas!$B$2:$H$63996,4,FALSE)</f>
        <v>RHEUMATOLOGY - SCIE</v>
      </c>
      <c r="I359" s="18" t="str">
        <f>VLOOKUP(N359,Revistas!$B$2:$H$63996,5,FALSE)</f>
        <v>16 DE 30</v>
      </c>
      <c r="J359" s="18" t="str">
        <f>VLOOKUP(N359,Revistas!$B$2:$H$63996,6,FALSE)</f>
        <v>NO</v>
      </c>
      <c r="K359" s="18" t="s">
        <v>2749</v>
      </c>
      <c r="L359" s="18" t="s">
        <v>2750</v>
      </c>
      <c r="M359" s="18">
        <v>0</v>
      </c>
      <c r="N359" s="18" t="s">
        <v>1736</v>
      </c>
      <c r="O359" s="18"/>
      <c r="P359" s="18">
        <v>2017</v>
      </c>
      <c r="Q359" s="18">
        <v>35</v>
      </c>
      <c r="R359" s="18">
        <v>4</v>
      </c>
      <c r="S359" s="18" t="s">
        <v>2751</v>
      </c>
      <c r="T359" s="18" t="s">
        <v>2752</v>
      </c>
    </row>
    <row r="360" spans="2:49" ht="75">
      <c r="B360" s="36" t="s">
        <v>168</v>
      </c>
      <c r="C360" s="36" t="s">
        <v>169</v>
      </c>
      <c r="D360" s="17" t="s">
        <v>25</v>
      </c>
      <c r="E360" s="18" t="s">
        <v>10</v>
      </c>
      <c r="F360" s="18">
        <f>VLOOKUP(N360,Revistas!$B$2:$H$63996,2,FALSE)</f>
        <v>3.988</v>
      </c>
      <c r="G360" s="18" t="str">
        <f>VLOOKUP(N360,Revistas!$B$2:$H$63996,3,FALSE)</f>
        <v>Q1</v>
      </c>
      <c r="H360" s="18" t="str">
        <f>VLOOKUP(N360,Revistas!$B$2:$H$63996,4,FALSE)</f>
        <v>CLINICAL NEUROLOGY</v>
      </c>
      <c r="I360" s="18" t="str">
        <f>VLOOKUP(N360,Revistas!$B$2:$H$63996,5,FALSE)</f>
        <v>40/194</v>
      </c>
      <c r="J360" s="18" t="str">
        <f>VLOOKUP(N360,Revistas!$B$2:$H$63996,6,FALSE)</f>
        <v>NO</v>
      </c>
      <c r="K360" s="18" t="s">
        <v>170</v>
      </c>
      <c r="L360" s="18" t="s">
        <v>171</v>
      </c>
      <c r="M360" s="18">
        <v>0</v>
      </c>
      <c r="N360" s="18" t="s">
        <v>28</v>
      </c>
      <c r="O360" s="18" t="s">
        <v>154</v>
      </c>
      <c r="P360" s="18">
        <v>2017</v>
      </c>
      <c r="Q360" s="18">
        <v>24</v>
      </c>
      <c r="R360" s="18">
        <v>9</v>
      </c>
      <c r="S360" s="18">
        <v>1091</v>
      </c>
      <c r="T360" s="18">
        <v>1098</v>
      </c>
    </row>
    <row r="361" spans="2:49" ht="30">
      <c r="B361" s="36" t="s">
        <v>366</v>
      </c>
      <c r="C361" s="36" t="s">
        <v>365</v>
      </c>
      <c r="D361" s="17" t="s">
        <v>367</v>
      </c>
      <c r="E361" s="18" t="s">
        <v>210</v>
      </c>
      <c r="F361" s="18">
        <f>VLOOKUP(N361,Revistas!$B$2:$H$63996,2,FALSE)</f>
        <v>1.125</v>
      </c>
      <c r="G361" s="18" t="str">
        <f>VLOOKUP(N361,Revistas!$B$2:$H$63996,3,FALSE)</f>
        <v>Q3</v>
      </c>
      <c r="H361" s="18" t="str">
        <f>VLOOKUP(N361,Revistas!$B$2:$H$63996,4,FALSE)</f>
        <v>MEDICINA, GENERAL &amp; INTERNAL</v>
      </c>
      <c r="I361" s="18" t="str">
        <f>VLOOKUP(N361,Revistas!$B$2:$H$63996,5,FALSE)</f>
        <v>91/154</v>
      </c>
      <c r="J361" s="18" t="str">
        <f>VLOOKUP(N361,Revistas!$B$2:$H$63996,6,FALSE)</f>
        <v>NO</v>
      </c>
      <c r="K361" s="18" t="s">
        <v>369</v>
      </c>
      <c r="L361" s="18"/>
      <c r="M361" s="18" t="s">
        <v>586</v>
      </c>
      <c r="N361" s="18" t="s">
        <v>370</v>
      </c>
      <c r="O361" s="18" t="s">
        <v>368</v>
      </c>
      <c r="P361" s="18">
        <v>2017</v>
      </c>
      <c r="Q361" s="18"/>
      <c r="R361" s="18"/>
      <c r="S361" s="18"/>
      <c r="T361" s="18"/>
      <c r="U361" s="23">
        <v>29096968</v>
      </c>
      <c r="AW361" s="25"/>
    </row>
    <row r="362" spans="2:49" ht="90">
      <c r="B362" s="36" t="s">
        <v>914</v>
      </c>
      <c r="C362" s="36" t="s">
        <v>913</v>
      </c>
      <c r="D362" s="17" t="s">
        <v>1369</v>
      </c>
      <c r="E362" s="18" t="s">
        <v>10</v>
      </c>
      <c r="F362" s="18">
        <f>VLOOKUP(N362,Revistas!$B$2:$H$63996,2,FALSE)</f>
        <v>4.4850000000000003</v>
      </c>
      <c r="G362" s="18" t="str">
        <f>VLOOKUP(N362,Revistas!$B$2:$H$63996,3,FALSE)</f>
        <v>Q2</v>
      </c>
      <c r="H362" s="18" t="str">
        <f>VLOOKUP(N362,Revistas!$B$2:$H$63996,4,FALSE)</f>
        <v>CARDIAC &amp; CARDIOVASCULAR SYSTEM</v>
      </c>
      <c r="I362" s="18" t="str">
        <f>VLOOKUP(N362,Revistas!$B$2:$H$63996,5,FALSE)</f>
        <v>33/126</v>
      </c>
      <c r="J362" s="18" t="str">
        <f>VLOOKUP(N362,Revistas!$B$2:$H$63996,6,FALSE)</f>
        <v>NO</v>
      </c>
      <c r="K362" s="18" t="s">
        <v>916</v>
      </c>
      <c r="L362" s="18"/>
      <c r="M362" s="18" t="s">
        <v>587</v>
      </c>
      <c r="N362" s="18" t="s">
        <v>917</v>
      </c>
      <c r="O362" s="18" t="s">
        <v>915</v>
      </c>
      <c r="P362" s="18">
        <v>2017</v>
      </c>
      <c r="Q362" s="18"/>
      <c r="R362" s="18"/>
      <c r="S362" s="18"/>
      <c r="T362" s="18"/>
      <c r="U362" s="23">
        <v>28870640</v>
      </c>
      <c r="AW362" s="25"/>
    </row>
    <row r="363" spans="2:49" ht="285">
      <c r="B363" s="36" t="s">
        <v>3005</v>
      </c>
      <c r="C363" s="36" t="s">
        <v>3006</v>
      </c>
      <c r="D363" s="17" t="s">
        <v>947</v>
      </c>
      <c r="E363" s="18" t="s">
        <v>10</v>
      </c>
      <c r="F363" s="18">
        <f>VLOOKUP(N363,Revistas!$B$2:$H$63996,2,FALSE)</f>
        <v>47.831000000000003</v>
      </c>
      <c r="G363" s="18" t="str">
        <f>VLOOKUP(N363,Revistas!$B$2:$H$63996,3,FALSE)</f>
        <v>Q1</v>
      </c>
      <c r="H363" s="18" t="str">
        <f>VLOOKUP(N363,Revistas!$B$2:$H$63996,4,FALSE)</f>
        <v>MEDICINA, GENERAL &amp; INTERNAL</v>
      </c>
      <c r="I363" s="18" t="str">
        <f>VLOOKUP(N363,Revistas!$B$2:$H$63996,5,FALSE)</f>
        <v>2/154</v>
      </c>
      <c r="J363" s="18" t="str">
        <f>VLOOKUP(N363,Revistas!$B$2:$H$63996,6,FALSE)</f>
        <v>SI</v>
      </c>
      <c r="K363" s="18" t="s">
        <v>3007</v>
      </c>
      <c r="L363" s="18" t="s">
        <v>3008</v>
      </c>
      <c r="M363" s="18">
        <v>10</v>
      </c>
      <c r="N363" s="18" t="s">
        <v>950</v>
      </c>
      <c r="O363" s="28">
        <v>42614</v>
      </c>
      <c r="P363" s="18">
        <v>2017</v>
      </c>
      <c r="Q363" s="18">
        <v>390</v>
      </c>
      <c r="R363" s="18">
        <v>10100</v>
      </c>
      <c r="S363" s="18">
        <v>1345</v>
      </c>
      <c r="T363" s="18">
        <v>1422</v>
      </c>
      <c r="U363" s="23">
        <v>28919119</v>
      </c>
    </row>
    <row r="364" spans="2:49" ht="45">
      <c r="B364" s="36" t="s">
        <v>4704</v>
      </c>
      <c r="C364" s="36" t="s">
        <v>4705</v>
      </c>
      <c r="D364" s="17" t="s">
        <v>4543</v>
      </c>
      <c r="E364" s="18" t="s">
        <v>26</v>
      </c>
      <c r="F364" s="18">
        <f>VLOOKUP(N364,Revistas!$B$2:$H$63996,2,FALSE)</f>
        <v>24.007999999999999</v>
      </c>
      <c r="G364" s="18" t="str">
        <f>VLOOKUP(N364,Revistas!$B$2:$H$63996,3,FALSE)</f>
        <v>Q1</v>
      </c>
      <c r="H364" s="18" t="str">
        <f>VLOOKUP(N364,Revistas!$B$2:$H$63996,4,FALSE)</f>
        <v>ONCOLOGY</v>
      </c>
      <c r="I364" s="18" t="str">
        <f>VLOOKUP(N364,Revistas!$B$2:$H$63996,5,FALSE)</f>
        <v>5/217</v>
      </c>
      <c r="J364" s="18" t="str">
        <f>VLOOKUP(N364,Revistas!$B$2:$H$63996,6,FALSE)</f>
        <v>SI</v>
      </c>
      <c r="K364" s="18"/>
      <c r="L364" s="18"/>
      <c r="M364" s="18">
        <v>0</v>
      </c>
      <c r="N364" s="18" t="s">
        <v>4546</v>
      </c>
      <c r="O364" s="28">
        <v>43952</v>
      </c>
      <c r="P364" s="18">
        <v>2017</v>
      </c>
      <c r="Q364" s="18">
        <v>35</v>
      </c>
      <c r="R364" s="18"/>
      <c r="S364" s="18"/>
      <c r="T364" s="18"/>
    </row>
    <row r="365" spans="2:49" ht="45">
      <c r="B365" s="36" t="s">
        <v>4228</v>
      </c>
      <c r="C365" s="36" t="s">
        <v>4229</v>
      </c>
      <c r="D365" s="17" t="s">
        <v>1171</v>
      </c>
      <c r="E365" s="18" t="s">
        <v>26</v>
      </c>
      <c r="F365" s="18">
        <f>VLOOKUP(N365,Revistas!$B$2:$H$63996,2,FALSE)</f>
        <v>7.702</v>
      </c>
      <c r="G365" s="18" t="str">
        <f>VLOOKUP(N365,Revistas!$B$2:$H$63996,3,FALSE)</f>
        <v>Q1</v>
      </c>
      <c r="H365" s="18" t="str">
        <f>VLOOKUP(N365,Revistas!$B$2:$H$63996,4,FALSE)</f>
        <v>HEMATOLOGY - SCIE</v>
      </c>
      <c r="I365" s="18" t="str">
        <f>VLOOKUP(N365,Revistas!$B$2:$H$63996,5,FALSE)</f>
        <v>4 de 70</v>
      </c>
      <c r="J365" s="18" t="str">
        <f>VLOOKUP(N365,Revistas!$B$2:$H$63996,6,FALSE)</f>
        <v>SI</v>
      </c>
      <c r="K365" s="18" t="s">
        <v>4230</v>
      </c>
      <c r="L365" s="18"/>
      <c r="M365" s="18">
        <v>0</v>
      </c>
      <c r="N365" s="18" t="s">
        <v>1174</v>
      </c>
      <c r="O365" s="28">
        <v>46174</v>
      </c>
      <c r="P365" s="18">
        <v>2017</v>
      </c>
      <c r="Q365" s="18">
        <v>102</v>
      </c>
      <c r="R365" s="18"/>
      <c r="S365" s="18">
        <v>225</v>
      </c>
      <c r="T365" s="18">
        <v>225</v>
      </c>
    </row>
    <row r="366" spans="2:49" ht="45">
      <c r="B366" s="36" t="s">
        <v>504</v>
      </c>
      <c r="C366" s="36" t="s">
        <v>505</v>
      </c>
      <c r="D366" s="17" t="s">
        <v>181</v>
      </c>
      <c r="E366" s="18" t="s">
        <v>10</v>
      </c>
      <c r="F366" s="18">
        <f>VLOOKUP(N366,Revistas!$B$2:$H$63996,2,FALSE)</f>
        <v>4.2590000000000003</v>
      </c>
      <c r="G366" s="18" t="str">
        <f>VLOOKUP(N366,Revistas!$B$2:$H$63996,3,FALSE)</f>
        <v>Q1</v>
      </c>
      <c r="H366" s="18" t="str">
        <f>VLOOKUP(N366,Revistas!$B$2:$H$63996,4,FALSE)</f>
        <v>MULTIDISCIPLINARY SCIENCES</v>
      </c>
      <c r="I366" s="18" t="str">
        <f>VLOOKUP(N366,Revistas!$B$2:$H$63996,5,FALSE)</f>
        <v>10 DE 64</v>
      </c>
      <c r="J366" s="18" t="str">
        <f>VLOOKUP(N366,Revistas!$B$2:$H$63996,6,FALSE)</f>
        <v>NO</v>
      </c>
      <c r="K366" s="18" t="s">
        <v>506</v>
      </c>
      <c r="L366" s="18" t="s">
        <v>507</v>
      </c>
      <c r="M366" s="18">
        <v>1</v>
      </c>
      <c r="N366" s="18" t="s">
        <v>184</v>
      </c>
      <c r="O366" s="28">
        <v>11383</v>
      </c>
      <c r="P366" s="18">
        <v>2017</v>
      </c>
      <c r="Q366" s="18">
        <v>7</v>
      </c>
      <c r="R366" s="18"/>
      <c r="S366" s="18"/>
      <c r="T366" s="18">
        <v>45701</v>
      </c>
    </row>
    <row r="367" spans="2:49" ht="30">
      <c r="B367" s="36" t="s">
        <v>5093</v>
      </c>
      <c r="C367" s="36" t="s">
        <v>5092</v>
      </c>
      <c r="D367" s="17" t="s">
        <v>4342</v>
      </c>
      <c r="E367" s="18" t="s">
        <v>210</v>
      </c>
      <c r="F367" s="18">
        <f>VLOOKUP(N367,Revistas!$B$2:$H$63996,2,FALSE)</f>
        <v>3.3260000000000001</v>
      </c>
      <c r="G367" s="18" t="str">
        <f>VLOOKUP(N367,Revistas!$B$2:$H$63996,3,FALSE)</f>
        <v>Q2</v>
      </c>
      <c r="H367" s="18" t="str">
        <f>VLOOKUP(N367,Revistas!$B$2:$H$63996,4,FALSE)</f>
        <v>GENETICS &amp; HEREDITY - SCIE</v>
      </c>
      <c r="I367" s="18" t="str">
        <f>VLOOKUP(N367,Revistas!$B$2:$H$63996,5,FALSE)</f>
        <v>62/166</v>
      </c>
      <c r="J367" s="18" t="str">
        <f>VLOOKUP(N367,Revistas!$B$2:$H$63996,6,FALSE)</f>
        <v>NO</v>
      </c>
      <c r="K367" s="18" t="s">
        <v>5095</v>
      </c>
      <c r="L367" s="18"/>
      <c r="M367" s="18" t="s">
        <v>586</v>
      </c>
      <c r="N367" s="18" t="s">
        <v>4200</v>
      </c>
      <c r="O367" s="18" t="s">
        <v>5094</v>
      </c>
      <c r="P367" s="18">
        <v>2017</v>
      </c>
      <c r="Q367" s="18"/>
      <c r="R367" s="18"/>
      <c r="S367" s="18"/>
      <c r="T367" s="18"/>
      <c r="U367" s="23">
        <v>28671287</v>
      </c>
      <c r="AS367" s="25"/>
    </row>
    <row r="368" spans="2:49" ht="75">
      <c r="B368" s="36" t="s">
        <v>4405</v>
      </c>
      <c r="C368" s="36" t="s">
        <v>4406</v>
      </c>
      <c r="D368" s="17" t="s">
        <v>181</v>
      </c>
      <c r="E368" s="18" t="s">
        <v>10</v>
      </c>
      <c r="F368" s="18">
        <f>VLOOKUP(N368,Revistas!$B$2:$H$63996,2,FALSE)</f>
        <v>4.2590000000000003</v>
      </c>
      <c r="G368" s="18" t="str">
        <f>VLOOKUP(N368,Revistas!$B$2:$H$63996,3,FALSE)</f>
        <v>Q1</v>
      </c>
      <c r="H368" s="18" t="str">
        <f>VLOOKUP(N368,Revistas!$B$2:$H$63996,4,FALSE)</f>
        <v>MULTIDISCIPLINARY SCIENCES</v>
      </c>
      <c r="I368" s="18" t="str">
        <f>VLOOKUP(N368,Revistas!$B$2:$H$63996,5,FALSE)</f>
        <v>10 DE 64</v>
      </c>
      <c r="J368" s="18" t="str">
        <f>VLOOKUP(N368,Revistas!$B$2:$H$63996,6,FALSE)</f>
        <v>NO</v>
      </c>
      <c r="K368" s="18" t="s">
        <v>4407</v>
      </c>
      <c r="L368" s="18" t="s">
        <v>4408</v>
      </c>
      <c r="M368" s="18">
        <v>0</v>
      </c>
      <c r="N368" s="18" t="s">
        <v>184</v>
      </c>
      <c r="O368" s="18" t="s">
        <v>4409</v>
      </c>
      <c r="P368" s="18">
        <v>2017</v>
      </c>
      <c r="Q368" s="18">
        <v>7</v>
      </c>
      <c r="R368" s="18"/>
      <c r="S368" s="18"/>
      <c r="T368" s="18">
        <v>10100</v>
      </c>
      <c r="U368" s="23">
        <v>28855612</v>
      </c>
    </row>
    <row r="369" spans="2:21" ht="45">
      <c r="B369" s="36" t="s">
        <v>4424</v>
      </c>
      <c r="C369" s="36" t="s">
        <v>4425</v>
      </c>
      <c r="D369" s="17" t="s">
        <v>217</v>
      </c>
      <c r="E369" s="18" t="s">
        <v>10</v>
      </c>
      <c r="F369" s="18">
        <f>VLOOKUP(N369,Revistas!$B$2:$H$63996,2,FALSE)</f>
        <v>2.806</v>
      </c>
      <c r="G369" s="18" t="str">
        <f>VLOOKUP(N369,Revistas!$B$2:$H$63996,3,FALSE)</f>
        <v>Q1</v>
      </c>
      <c r="H369" s="18" t="str">
        <f>VLOOKUP(N369,Revistas!$B$2:$H$63996,4,FALSE)</f>
        <v>MULTIDISCIPLINARY SCIENCES</v>
      </c>
      <c r="I369" s="18" t="str">
        <f>VLOOKUP(N369,Revistas!$B$2:$H$63996,5,FALSE)</f>
        <v>15/64</v>
      </c>
      <c r="J369" s="18" t="str">
        <f>VLOOKUP(N369,Revistas!$B$2:$H$63996,6,FALSE)</f>
        <v>NO</v>
      </c>
      <c r="K369" s="18" t="s">
        <v>4426</v>
      </c>
      <c r="L369" s="18" t="s">
        <v>4427</v>
      </c>
      <c r="M369" s="18">
        <v>1</v>
      </c>
      <c r="N369" s="18" t="s">
        <v>220</v>
      </c>
      <c r="O369" s="28">
        <v>39600</v>
      </c>
      <c r="P369" s="18">
        <v>2017</v>
      </c>
      <c r="Q369" s="18">
        <v>12</v>
      </c>
      <c r="R369" s="18">
        <v>6</v>
      </c>
      <c r="S369" s="18"/>
      <c r="T369" s="18" t="s">
        <v>4428</v>
      </c>
      <c r="U369" s="23">
        <v>28594844</v>
      </c>
    </row>
    <row r="370" spans="2:21" ht="45">
      <c r="B370" s="36" t="s">
        <v>3727</v>
      </c>
      <c r="C370" s="36" t="s">
        <v>3728</v>
      </c>
      <c r="D370" s="17" t="s">
        <v>3696</v>
      </c>
      <c r="E370" s="18" t="s">
        <v>10</v>
      </c>
      <c r="F370" s="18">
        <f>VLOOKUP(N370,Revistas!$B$2:$H$63996,2,FALSE)</f>
        <v>2.3690000000000002</v>
      </c>
      <c r="G370" s="18" t="str">
        <f>VLOOKUP(N370,Revistas!$B$2:$H$63996,3,FALSE)</f>
        <v>Q2</v>
      </c>
      <c r="H370" s="18" t="str">
        <f>VLOOKUP(N370,Revistas!$B$2:$H$63996,4,FALSE)</f>
        <v>OBSTETRICS &amp; GYNECOLOGY - SCIE</v>
      </c>
      <c r="I370" s="18" t="str">
        <f>VLOOKUP(N370,Revistas!$B$2:$H$63996,5,FALSE)</f>
        <v>30/80</v>
      </c>
      <c r="J370" s="18" t="str">
        <f>VLOOKUP(N370,Revistas!$B$2:$H$63996,6,FALSE)</f>
        <v>NO</v>
      </c>
      <c r="K370" s="18" t="s">
        <v>3729</v>
      </c>
      <c r="L370" s="18" t="s">
        <v>3730</v>
      </c>
      <c r="M370" s="18">
        <v>0</v>
      </c>
      <c r="N370" s="18" t="s">
        <v>3699</v>
      </c>
      <c r="O370" s="18" t="s">
        <v>62</v>
      </c>
      <c r="P370" s="18">
        <v>2017</v>
      </c>
      <c r="Q370" s="18">
        <v>27</v>
      </c>
      <c r="R370" s="18">
        <v>2</v>
      </c>
      <c r="S370" s="18">
        <v>375</v>
      </c>
      <c r="T370" s="18">
        <v>381</v>
      </c>
      <c r="U370" s="23">
        <v>28114237</v>
      </c>
    </row>
    <row r="371" spans="2:21" ht="60">
      <c r="B371" s="36" t="s">
        <v>4526</v>
      </c>
      <c r="C371" s="36" t="s">
        <v>4527</v>
      </c>
      <c r="D371" s="17" t="s">
        <v>2263</v>
      </c>
      <c r="E371" s="18" t="s">
        <v>10</v>
      </c>
      <c r="F371" s="18">
        <f>VLOOKUP(N371,Revistas!$B$2:$H$63996,2,FALSE)</f>
        <v>6.0289999999999999</v>
      </c>
      <c r="G371" s="18" t="str">
        <f>VLOOKUP(N371,Revistas!$B$2:$H$63996,3,FALSE)</f>
        <v>Q1</v>
      </c>
      <c r="H371" s="18" t="str">
        <f>VLOOKUP(N371,Revistas!$B$2:$H$63996,4,FALSE)</f>
        <v>ONCOLOGY - SCIE</v>
      </c>
      <c r="I371" s="18" t="str">
        <f>VLOOKUP(N371,Revistas!$B$2:$H$63996,5,FALSE)</f>
        <v>35/217</v>
      </c>
      <c r="J371" s="18" t="str">
        <f>VLOOKUP(N371,Revistas!$B$2:$H$63996,6,FALSE)</f>
        <v>NO</v>
      </c>
      <c r="K371" s="18" t="s">
        <v>4528</v>
      </c>
      <c r="L371" s="18" t="s">
        <v>4529</v>
      </c>
      <c r="M371" s="18">
        <v>0</v>
      </c>
      <c r="N371" s="18" t="s">
        <v>2265</v>
      </c>
      <c r="O371" s="18" t="s">
        <v>154</v>
      </c>
      <c r="P371" s="18">
        <v>2017</v>
      </c>
      <c r="Q371" s="18">
        <v>82</v>
      </c>
      <c r="R371" s="18"/>
      <c r="S371" s="18">
        <v>27</v>
      </c>
      <c r="T371" s="18">
        <v>33</v>
      </c>
      <c r="U371" s="23">
        <v>28646771</v>
      </c>
    </row>
    <row r="372" spans="2:21" ht="45">
      <c r="B372" s="36" t="s">
        <v>4397</v>
      </c>
      <c r="C372" s="36" t="s">
        <v>4398</v>
      </c>
      <c r="D372" s="17" t="s">
        <v>3923</v>
      </c>
      <c r="E372" s="18" t="s">
        <v>26</v>
      </c>
      <c r="F372" s="18">
        <f>VLOOKUP(N372,Revistas!$B$2:$H$63996,2,FALSE)</f>
        <v>2.8479999999999999</v>
      </c>
      <c r="G372" s="18" t="str">
        <f>VLOOKUP(N372,Revistas!$B$2:$H$63996,3,FALSE)</f>
        <v>Q2</v>
      </c>
      <c r="H372" s="18" t="str">
        <f>VLOOKUP(N372,Revistas!$B$2:$H$63996,4,FALSE)</f>
        <v>PATHOLOGY - SCIE</v>
      </c>
      <c r="I372" s="18" t="str">
        <f>VLOOKUP(N372,Revistas!$B$2:$H$63996,5,FALSE)</f>
        <v>20/79</v>
      </c>
      <c r="J372" s="18" t="str">
        <f>VLOOKUP(N372,Revistas!$B$2:$H$63996,6,FALSE)</f>
        <v>NO</v>
      </c>
      <c r="K372" s="18" t="s">
        <v>4399</v>
      </c>
      <c r="L372" s="18"/>
      <c r="M372" s="18">
        <v>0</v>
      </c>
      <c r="N372" s="18" t="s">
        <v>3925</v>
      </c>
      <c r="O372" s="18" t="s">
        <v>154</v>
      </c>
      <c r="P372" s="18">
        <v>2017</v>
      </c>
      <c r="Q372" s="18">
        <v>471</v>
      </c>
      <c r="R372" s="18"/>
      <c r="S372" s="18" t="s">
        <v>4400</v>
      </c>
      <c r="T372" s="18" t="s">
        <v>4400</v>
      </c>
    </row>
    <row r="373" spans="2:21" ht="75">
      <c r="B373" s="36" t="s">
        <v>833</v>
      </c>
      <c r="C373" s="36" t="s">
        <v>834</v>
      </c>
      <c r="D373" s="17" t="s">
        <v>835</v>
      </c>
      <c r="E373" s="18" t="s">
        <v>10</v>
      </c>
      <c r="F373" s="18">
        <f>VLOOKUP(N373,Revistas!$B$2:$H$63996,2,FALSE)</f>
        <v>5.165</v>
      </c>
      <c r="G373" s="18" t="str">
        <f>VLOOKUP(N373,Revistas!$B$2:$H$63996,3,FALSE)</f>
        <v>Q1</v>
      </c>
      <c r="H373" s="18" t="str">
        <f>VLOOKUP(N373,Revistas!$B$2:$H$63996,4,FALSE)</f>
        <v>CARDIAC &amp; CARDIOVASCULAR SYSTEM</v>
      </c>
      <c r="I373" s="18" t="str">
        <f>VLOOKUP(N373,Revistas!$B$2:$H$63996,5,FALSE)</f>
        <v>24/126</v>
      </c>
      <c r="J373" s="18" t="str">
        <f>VLOOKUP(N373,Revistas!$B$2:$H$63996,6,FALSE)</f>
        <v>NO</v>
      </c>
      <c r="K373" s="18" t="s">
        <v>836</v>
      </c>
      <c r="L373" s="18" t="s">
        <v>837</v>
      </c>
      <c r="M373" s="18">
        <v>4</v>
      </c>
      <c r="N373" s="18" t="s">
        <v>838</v>
      </c>
      <c r="O373" s="18" t="s">
        <v>300</v>
      </c>
      <c r="P373" s="18">
        <v>2017</v>
      </c>
      <c r="Q373" s="18">
        <v>12</v>
      </c>
      <c r="R373" s="18">
        <v>16</v>
      </c>
      <c r="S373" s="18">
        <v>1962</v>
      </c>
      <c r="T373" s="18">
        <v>1968</v>
      </c>
    </row>
    <row r="374" spans="2:21" ht="90">
      <c r="B374" s="36" t="s">
        <v>4260</v>
      </c>
      <c r="C374" s="36" t="s">
        <v>4261</v>
      </c>
      <c r="D374" s="17" t="s">
        <v>181</v>
      </c>
      <c r="E374" s="18" t="s">
        <v>10</v>
      </c>
      <c r="F374" s="18">
        <f>VLOOKUP(N374,Revistas!$B$2:$H$63996,2,FALSE)</f>
        <v>4.2590000000000003</v>
      </c>
      <c r="G374" s="18" t="str">
        <f>VLOOKUP(N374,Revistas!$B$2:$H$63996,3,FALSE)</f>
        <v>Q1</v>
      </c>
      <c r="H374" s="18" t="str">
        <f>VLOOKUP(N374,Revistas!$B$2:$H$63996,4,FALSE)</f>
        <v>MULTIDISCIPLINARY SCIENCES</v>
      </c>
      <c r="I374" s="18" t="str">
        <f>VLOOKUP(N374,Revistas!$B$2:$H$63996,5,FALSE)</f>
        <v>10 DE 64</v>
      </c>
      <c r="J374" s="18" t="str">
        <f>VLOOKUP(N374,Revistas!$B$2:$H$63996,6,FALSE)</f>
        <v>NO</v>
      </c>
      <c r="K374" s="18" t="s">
        <v>4262</v>
      </c>
      <c r="L374" s="18" t="s">
        <v>4263</v>
      </c>
      <c r="M374" s="18">
        <v>0</v>
      </c>
      <c r="N374" s="18" t="s">
        <v>184</v>
      </c>
      <c r="O374" s="28">
        <v>38777</v>
      </c>
      <c r="P374" s="18">
        <v>2017</v>
      </c>
      <c r="Q374" s="18">
        <v>7</v>
      </c>
      <c r="R374" s="18"/>
      <c r="S374" s="18"/>
      <c r="T374" s="18">
        <v>42937</v>
      </c>
      <c r="U374" s="23">
        <v>28262687</v>
      </c>
    </row>
    <row r="375" spans="2:21" ht="45">
      <c r="B375" s="36" t="s">
        <v>4691</v>
      </c>
      <c r="C375" s="36" t="s">
        <v>4692</v>
      </c>
      <c r="D375" s="17" t="s">
        <v>4688</v>
      </c>
      <c r="E375" s="18" t="s">
        <v>26</v>
      </c>
      <c r="F375" s="18">
        <f>VLOOKUP(N375,Revistas!$B$2:$H$63996,2,FALSE)</f>
        <v>3.0950000000000002</v>
      </c>
      <c r="G375" s="18" t="str">
        <f>VLOOKUP(N375,Revistas!$B$2:$H$63996,3,FALSE)</f>
        <v>Q1</v>
      </c>
      <c r="H375" s="18" t="str">
        <f>VLOOKUP(N375,Revistas!$B$2:$H$63996,4,FALSE)</f>
        <v>PSYCHOLOGY - SCIE;</v>
      </c>
      <c r="I375" s="18" t="str">
        <f>VLOOKUP(N375,Revistas!$B$2:$H$63996,5,FALSE)</f>
        <v>18/77</v>
      </c>
      <c r="J375" s="18" t="str">
        <f>VLOOKUP(N375,Revistas!$B$2:$H$63996,6,FALSE)</f>
        <v>NO</v>
      </c>
      <c r="K375" s="18" t="s">
        <v>4693</v>
      </c>
      <c r="L375" s="18"/>
      <c r="M375" s="18">
        <v>0</v>
      </c>
      <c r="N375" s="18" t="s">
        <v>4690</v>
      </c>
      <c r="O375" s="18" t="s">
        <v>199</v>
      </c>
      <c r="P375" s="18">
        <v>2017</v>
      </c>
      <c r="Q375" s="18">
        <v>26</v>
      </c>
      <c r="R375" s="18"/>
      <c r="S375" s="18">
        <v>147</v>
      </c>
      <c r="T375" s="18">
        <v>147</v>
      </c>
    </row>
    <row r="376" spans="2:21" ht="45">
      <c r="B376" s="36" t="s">
        <v>4686</v>
      </c>
      <c r="C376" s="36" t="s">
        <v>4687</v>
      </c>
      <c r="D376" s="17" t="s">
        <v>4688</v>
      </c>
      <c r="E376" s="18" t="s">
        <v>26</v>
      </c>
      <c r="F376" s="18">
        <f>VLOOKUP(N376,Revistas!$B$2:$H$63996,2,FALSE)</f>
        <v>3.0950000000000002</v>
      </c>
      <c r="G376" s="18" t="str">
        <f>VLOOKUP(N376,Revistas!$B$2:$H$63996,3,FALSE)</f>
        <v>Q1</v>
      </c>
      <c r="H376" s="18" t="str">
        <f>VLOOKUP(N376,Revistas!$B$2:$H$63996,4,FALSE)</f>
        <v>PSYCHOLOGY - SCIE;</v>
      </c>
      <c r="I376" s="18" t="str">
        <f>VLOOKUP(N376,Revistas!$B$2:$H$63996,5,FALSE)</f>
        <v>18/77</v>
      </c>
      <c r="J376" s="18" t="str">
        <f>VLOOKUP(N376,Revistas!$B$2:$H$63996,6,FALSE)</f>
        <v>NO</v>
      </c>
      <c r="K376" s="18" t="s">
        <v>4689</v>
      </c>
      <c r="L376" s="18"/>
      <c r="M376" s="18">
        <v>0</v>
      </c>
      <c r="N376" s="18" t="s">
        <v>4690</v>
      </c>
      <c r="O376" s="18" t="s">
        <v>199</v>
      </c>
      <c r="P376" s="18">
        <v>2017</v>
      </c>
      <c r="Q376" s="18">
        <v>26</v>
      </c>
      <c r="R376" s="18"/>
      <c r="S376" s="18">
        <v>112</v>
      </c>
      <c r="T376" s="18">
        <v>112</v>
      </c>
    </row>
    <row r="377" spans="2:21" ht="45">
      <c r="B377" s="36" t="s">
        <v>4773</v>
      </c>
      <c r="C377" s="36" t="s">
        <v>4772</v>
      </c>
      <c r="D377" s="17" t="s">
        <v>4774</v>
      </c>
      <c r="E377" s="18" t="s">
        <v>10</v>
      </c>
      <c r="F377" s="18">
        <f>VLOOKUP(N377,Revistas!$B$2:$H$63996,2,FALSE)</f>
        <v>2.9060000000000001</v>
      </c>
      <c r="G377" s="18" t="str">
        <f>VLOOKUP(N377,Revistas!$B$2:$H$63996,3,FALSE)</f>
        <v>Q1</v>
      </c>
      <c r="H377" s="18" t="str">
        <f>VLOOKUP(N377,Revistas!$B$2:$H$63996,4,FALSE)</f>
        <v>AUDIOLOGY &amp; SPEECH-LANGUAGE PATHOLOGY - SCIE;</v>
      </c>
      <c r="I377" s="18" t="str">
        <f>VLOOKUP(N377,Revistas!$B$2:$H$63996,5,FALSE)</f>
        <v>2 DE 25</v>
      </c>
      <c r="J377" s="18" t="str">
        <f>VLOOKUP(N377,Revistas!$B$2:$H$63996,6,FALSE)</f>
        <v>SI</v>
      </c>
      <c r="K377" s="18" t="s">
        <v>4776</v>
      </c>
      <c r="L377" s="18"/>
      <c r="M377" s="18" t="s">
        <v>586</v>
      </c>
      <c r="N377" s="18" t="s">
        <v>4777</v>
      </c>
      <c r="O377" s="18" t="s">
        <v>4775</v>
      </c>
      <c r="P377" s="18">
        <v>2017</v>
      </c>
      <c r="Q377" s="18">
        <v>358</v>
      </c>
      <c r="R377" s="18"/>
      <c r="S377" s="18">
        <v>10</v>
      </c>
      <c r="T377" s="18">
        <v>21</v>
      </c>
      <c r="U377" s="23">
        <v>29304389</v>
      </c>
    </row>
    <row r="378" spans="2:21" ht="30">
      <c r="B378" s="36" t="s">
        <v>3544</v>
      </c>
      <c r="C378" s="36" t="s">
        <v>3545</v>
      </c>
      <c r="D378" s="17" t="s">
        <v>3546</v>
      </c>
      <c r="E378" s="18" t="s">
        <v>274</v>
      </c>
      <c r="F378" s="18">
        <f>VLOOKUP(N378,Revistas!$B$2:$H$63996,2,FALSE)</f>
        <v>3.7749999999999999</v>
      </c>
      <c r="G378" s="18" t="str">
        <f>VLOOKUP(N378,Revistas!$B$2:$H$63996,3,FALSE)</f>
        <v>Q1</v>
      </c>
      <c r="H378" s="18" t="str">
        <f>VLOOKUP(N378,Revistas!$B$2:$H$63996,4,FALSE)</f>
        <v>PEDIATRICS - SCIE;</v>
      </c>
      <c r="I378" s="18" t="str">
        <f>VLOOKUP(N378,Revistas!$B$2:$H$63996,5,FALSE)</f>
        <v>8/121</v>
      </c>
      <c r="J378" s="18" t="str">
        <f>VLOOKUP(N378,Revistas!$B$2:$H$63996,6,FALSE)</f>
        <v>SI</v>
      </c>
      <c r="K378" s="18" t="s">
        <v>3547</v>
      </c>
      <c r="L378" s="18" t="s">
        <v>3548</v>
      </c>
      <c r="M378" s="18">
        <v>0</v>
      </c>
      <c r="N378" s="18" t="s">
        <v>3549</v>
      </c>
      <c r="O378" s="18" t="s">
        <v>250</v>
      </c>
      <c r="P378" s="18">
        <v>2017</v>
      </c>
      <c r="Q378" s="18">
        <v>28</v>
      </c>
      <c r="R378" s="18">
        <v>3</v>
      </c>
      <c r="S378" s="18">
        <v>288</v>
      </c>
      <c r="T378" s="18">
        <v>291</v>
      </c>
      <c r="U378" s="23">
        <v>28140470</v>
      </c>
    </row>
    <row r="379" spans="2:21" ht="30">
      <c r="B379" s="36" t="s">
        <v>1394</v>
      </c>
      <c r="C379" s="36" t="s">
        <v>1395</v>
      </c>
      <c r="D379" s="17" t="s">
        <v>1396</v>
      </c>
      <c r="E379" s="18" t="s">
        <v>10</v>
      </c>
      <c r="F379" s="18">
        <f>VLOOKUP(N379,Revistas!$B$2:$H$63996,2,FALSE)</f>
        <v>3.0510000000000002</v>
      </c>
      <c r="G379" s="18" t="str">
        <f>VLOOKUP(N379,Revistas!$B$2:$H$63996,3,FALSE)</f>
        <v>Q2</v>
      </c>
      <c r="H379" s="18" t="str">
        <f>VLOOKUP(N379,Revistas!$B$2:$H$63996,4,FALSE)</f>
        <v>VIROLOGY - SCIE</v>
      </c>
      <c r="I379" s="18" t="str">
        <f>VLOOKUP(N379,Revistas!$B$2:$H$63996,5,FALSE)</f>
        <v>15/33</v>
      </c>
      <c r="J379" s="18" t="str">
        <f>VLOOKUP(N379,Revistas!$B$2:$H$63996,6,FALSE)</f>
        <v>NO</v>
      </c>
      <c r="K379" s="18" t="s">
        <v>1397</v>
      </c>
      <c r="L379" s="18" t="s">
        <v>1398</v>
      </c>
      <c r="M379" s="18">
        <v>0</v>
      </c>
      <c r="N379" s="18" t="s">
        <v>1399</v>
      </c>
      <c r="O379" s="18" t="s">
        <v>94</v>
      </c>
      <c r="P379" s="18">
        <v>2017</v>
      </c>
      <c r="Q379" s="18">
        <v>96</v>
      </c>
      <c r="R379" s="18"/>
      <c r="S379" s="18">
        <v>110</v>
      </c>
      <c r="T379" s="18">
        <v>115</v>
      </c>
      <c r="U379" s="23">
        <v>29053990</v>
      </c>
    </row>
    <row r="380" spans="2:21" ht="30">
      <c r="B380" s="36" t="s">
        <v>5179</v>
      </c>
      <c r="C380" s="36" t="s">
        <v>5180</v>
      </c>
      <c r="D380" s="17" t="s">
        <v>5181</v>
      </c>
      <c r="E380" s="18" t="s">
        <v>571</v>
      </c>
      <c r="F380" s="18">
        <f>VLOOKUP(N380,Revistas!$B$2:$H$63996,2,FALSE)</f>
        <v>3.8969999999999998</v>
      </c>
      <c r="G380" s="18" t="str">
        <f>VLOOKUP(N380,Revistas!$B$2:$H$63996,3,FALSE)</f>
        <v>Q1</v>
      </c>
      <c r="H380" s="18" t="str">
        <f>VLOOKUP(N380,Revistas!$B$2:$H$63996,4,FALSE)</f>
        <v>ORTHOPEDICS - SCIE;</v>
      </c>
      <c r="I380" s="18" t="str">
        <f>VLOOKUP(N380,Revistas!$B$2:$H$63996,5,FALSE)</f>
        <v>6 DE 76</v>
      </c>
      <c r="J380" s="18" t="str">
        <f>VLOOKUP(N380,Revistas!$B$2:$H$63996,6,FALSE)</f>
        <v>NO</v>
      </c>
      <c r="K380" s="18" t="s">
        <v>5182</v>
      </c>
      <c r="L380" s="18" t="s">
        <v>5183</v>
      </c>
      <c r="M380" s="18">
        <v>0</v>
      </c>
      <c r="N380" s="18" t="s">
        <v>5184</v>
      </c>
      <c r="O380" s="18" t="s">
        <v>35</v>
      </c>
      <c r="P380" s="18">
        <v>2017</v>
      </c>
      <c r="Q380" s="18">
        <v>475</v>
      </c>
      <c r="R380" s="18">
        <v>4</v>
      </c>
      <c r="S380" s="18">
        <v>1055</v>
      </c>
      <c r="T380" s="18">
        <v>1057</v>
      </c>
      <c r="U380" s="23">
        <v>27822896</v>
      </c>
    </row>
    <row r="381" spans="2:21" ht="45">
      <c r="B381" s="36" t="s">
        <v>4373</v>
      </c>
      <c r="C381" s="36" t="s">
        <v>4374</v>
      </c>
      <c r="D381" s="17" t="s">
        <v>3847</v>
      </c>
      <c r="E381" s="18" t="s">
        <v>26</v>
      </c>
      <c r="F381" s="18">
        <f>VLOOKUP(N381,Revistas!$B$2:$H$63996,2,FALSE)</f>
        <v>11.855</v>
      </c>
      <c r="G381" s="18" t="str">
        <f>VLOOKUP(N381,Revistas!$B$2:$H$63996,3,FALSE)</f>
        <v>Q1</v>
      </c>
      <c r="H381" s="18" t="str">
        <f>VLOOKUP(N381,Revistas!$B$2:$H$63996,4,FALSE)</f>
        <v>ONCOLOGY</v>
      </c>
      <c r="I381" s="18" t="str">
        <f>VLOOKUP(N381,Revistas!$B$2:$H$63996,5,FALSE)</f>
        <v>10/217</v>
      </c>
      <c r="J381" s="18" t="str">
        <f>VLOOKUP(N381,Revistas!$B$2:$H$63996,6,FALSE)</f>
        <v>SI</v>
      </c>
      <c r="K381" s="18" t="s">
        <v>4375</v>
      </c>
      <c r="L381" s="18"/>
      <c r="M381" s="18">
        <v>0</v>
      </c>
      <c r="N381" s="18" t="s">
        <v>3849</v>
      </c>
      <c r="O381" s="18" t="s">
        <v>154</v>
      </c>
      <c r="P381" s="18">
        <v>2017</v>
      </c>
      <c r="Q381" s="18">
        <v>28</v>
      </c>
      <c r="R381" s="18"/>
      <c r="S381" s="18"/>
      <c r="T381" s="18"/>
    </row>
    <row r="382" spans="2:21" ht="45">
      <c r="B382" s="36" t="s">
        <v>4007</v>
      </c>
      <c r="C382" s="36" t="s">
        <v>4008</v>
      </c>
      <c r="D382" s="17" t="s">
        <v>4009</v>
      </c>
      <c r="E382" s="18" t="s">
        <v>10</v>
      </c>
      <c r="F382" s="18">
        <f>VLOOKUP(N382,Revistas!$B$2:$H$63996,2,FALSE)</f>
        <v>7.7190000000000003</v>
      </c>
      <c r="G382" s="18" t="str">
        <f>VLOOKUP(N382,Revistas!$B$2:$H$63996,3,FALSE)</f>
        <v>Q1</v>
      </c>
      <c r="H382" s="18" t="str">
        <f>VLOOKUP(N382,Revistas!$B$2:$H$63996,4,FALSE)</f>
        <v>IMMUNOLOGY - SCIE;</v>
      </c>
      <c r="I382" s="18" t="str">
        <f>VLOOKUP(N382,Revistas!$B$2:$H$63996,5,FALSE)</f>
        <v>20/217</v>
      </c>
      <c r="J382" s="18" t="str">
        <f>VLOOKUP(N382,Revistas!$B$2:$H$63996,6,FALSE)</f>
        <v>SI</v>
      </c>
      <c r="K382" s="18" t="s">
        <v>4010</v>
      </c>
      <c r="L382" s="18" t="s">
        <v>4011</v>
      </c>
      <c r="M382" s="18">
        <v>1</v>
      </c>
      <c r="N382" s="18" t="s">
        <v>4012</v>
      </c>
      <c r="O382" s="18"/>
      <c r="P382" s="18">
        <v>2017</v>
      </c>
      <c r="Q382" s="18">
        <v>6</v>
      </c>
      <c r="R382" s="18">
        <v>4</v>
      </c>
      <c r="S382" s="18"/>
      <c r="T382" s="18" t="s">
        <v>4013</v>
      </c>
      <c r="U382" s="23">
        <v>28507799</v>
      </c>
    </row>
    <row r="383" spans="2:21" ht="30">
      <c r="B383" s="36" t="s">
        <v>1060</v>
      </c>
      <c r="C383" s="36" t="s">
        <v>1061</v>
      </c>
      <c r="D383" s="17" t="s">
        <v>1062</v>
      </c>
      <c r="E383" s="18" t="s">
        <v>10</v>
      </c>
      <c r="F383" s="18">
        <f>VLOOKUP(N383,Revistas!$B$2:$H$63996,2,FALSE)</f>
        <v>4.3959999999999999</v>
      </c>
      <c r="G383" s="18" t="str">
        <f>VLOOKUP(N383,Revistas!$B$2:$H$63996,3,FALSE)</f>
        <v>Q1</v>
      </c>
      <c r="H383" s="18" t="str">
        <f>VLOOKUP(N383,Revistas!$B$2:$H$63996,4,FALSE)</f>
        <v>NUTRITION &amp; DIETETICS - SCIE;</v>
      </c>
      <c r="I383" s="18" t="str">
        <f>VLOOKUP(N383,Revistas!$B$2:$H$63996,5,FALSE)</f>
        <v>13 DE 81</v>
      </c>
      <c r="J383" s="18" t="str">
        <f>VLOOKUP(N383,Revistas!$B$2:$H$63996,6,FALSE)</f>
        <v>NO</v>
      </c>
      <c r="K383" s="18" t="s">
        <v>1063</v>
      </c>
      <c r="L383" s="18" t="s">
        <v>1064</v>
      </c>
      <c r="M383" s="18">
        <v>0</v>
      </c>
      <c r="N383" s="18" t="s">
        <v>1065</v>
      </c>
      <c r="O383" s="18" t="s">
        <v>1066</v>
      </c>
      <c r="P383" s="18">
        <v>2017</v>
      </c>
      <c r="Q383" s="18">
        <v>14</v>
      </c>
      <c r="R383" s="18"/>
      <c r="S383" s="18"/>
      <c r="T383" s="18">
        <v>54</v>
      </c>
      <c r="U383" s="23">
        <v>28446189</v>
      </c>
    </row>
    <row r="384" spans="2:21" ht="30">
      <c r="B384" s="36" t="s">
        <v>1162</v>
      </c>
      <c r="C384" s="36" t="s">
        <v>1166</v>
      </c>
      <c r="D384" s="17" t="s">
        <v>1371</v>
      </c>
      <c r="E384" s="18" t="s">
        <v>10</v>
      </c>
      <c r="F384" s="18">
        <f>VLOOKUP(N384,Revistas!$B$2:$H$63996,2,FALSE)</f>
        <v>4.548</v>
      </c>
      <c r="G384" s="18" t="str">
        <f>VLOOKUP(N384,Revistas!$B$2:$H$63996,3,FALSE)</f>
        <v>Q1</v>
      </c>
      <c r="H384" s="18" t="str">
        <f>VLOOKUP(N384,Revistas!$B$2:$H$63996,4,FALSE)</f>
        <v>NUTRITION &amp; DIETETICS</v>
      </c>
      <c r="I384" s="18" t="str">
        <f>VLOOKUP(N384,Revistas!$B$2:$H$63996,5,FALSE)</f>
        <v>9 DE 81</v>
      </c>
      <c r="J384" s="18" t="str">
        <f>VLOOKUP(N384,Revistas!$B$2:$H$63996,6,FALSE)</f>
        <v>NO</v>
      </c>
      <c r="K384" s="18" t="s">
        <v>1168</v>
      </c>
      <c r="L384" s="18"/>
      <c r="M384" s="18" t="s">
        <v>587</v>
      </c>
      <c r="N384" s="18" t="s">
        <v>1051</v>
      </c>
      <c r="O384" s="18" t="s">
        <v>1167</v>
      </c>
      <c r="P384" s="18">
        <v>2017</v>
      </c>
      <c r="Q384" s="18"/>
      <c r="R384" s="18"/>
      <c r="S384" s="18"/>
      <c r="T384" s="18"/>
      <c r="U384" s="23">
        <v>28139280</v>
      </c>
    </row>
    <row r="385" spans="2:21" ht="30">
      <c r="B385" s="36" t="s">
        <v>1162</v>
      </c>
      <c r="C385" s="36" t="s">
        <v>1161</v>
      </c>
      <c r="D385" s="17" t="s">
        <v>1163</v>
      </c>
      <c r="E385" s="18" t="s">
        <v>210</v>
      </c>
      <c r="F385" s="18" t="str">
        <f>VLOOKUP(N385,Revistas!$B$2:$H$63996,2,FALSE)</f>
        <v>NO TIENE</v>
      </c>
      <c r="G385" s="18" t="str">
        <f>VLOOKUP(N385,Revistas!$B$2:$H$63996,3,FALSE)</f>
        <v>NO TIENE</v>
      </c>
      <c r="H385" s="18" t="str">
        <f>VLOOKUP(N385,Revistas!$B$2:$H$63996,4,FALSE)</f>
        <v>NO TIENE</v>
      </c>
      <c r="I385" s="18" t="str">
        <f>VLOOKUP(N385,Revistas!$B$2:$H$63996,5,FALSE)</f>
        <v>NO TIENE</v>
      </c>
      <c r="J385" s="18" t="str">
        <f>VLOOKUP(N385,Revistas!$B$2:$H$63996,6,FALSE)</f>
        <v>NO</v>
      </c>
      <c r="K385" s="18" t="s">
        <v>1164</v>
      </c>
      <c r="L385" s="18"/>
      <c r="M385" s="18" t="s">
        <v>587</v>
      </c>
      <c r="N385" s="18" t="s">
        <v>1165</v>
      </c>
      <c r="O385" s="18" t="s">
        <v>424</v>
      </c>
      <c r="P385" s="18">
        <v>2017</v>
      </c>
      <c r="Q385" s="18">
        <v>4</v>
      </c>
      <c r="R385" s="18">
        <v>1</v>
      </c>
      <c r="S385" s="28">
        <v>44166</v>
      </c>
      <c r="T385" s="18"/>
      <c r="U385" s="23">
        <v>28091981</v>
      </c>
    </row>
    <row r="386" spans="2:21" ht="30">
      <c r="B386" s="36" t="s">
        <v>2400</v>
      </c>
      <c r="C386" s="36" t="s">
        <v>2401</v>
      </c>
      <c r="D386" s="17" t="s">
        <v>217</v>
      </c>
      <c r="E386" s="18" t="s">
        <v>10</v>
      </c>
      <c r="F386" s="18">
        <f>VLOOKUP(N386,Revistas!$B$2:$H$63996,2,FALSE)</f>
        <v>2.806</v>
      </c>
      <c r="G386" s="18" t="str">
        <f>VLOOKUP(N386,Revistas!$B$2:$H$63996,3,FALSE)</f>
        <v>Q1</v>
      </c>
      <c r="H386" s="18" t="str">
        <f>VLOOKUP(N386,Revistas!$B$2:$H$63996,4,FALSE)</f>
        <v>MULTIDISCIPLINARY SCIENCES</v>
      </c>
      <c r="I386" s="18" t="str">
        <f>VLOOKUP(N386,Revistas!$B$2:$H$63996,5,FALSE)</f>
        <v>15/64</v>
      </c>
      <c r="J386" s="18" t="str">
        <f>VLOOKUP(N386,Revistas!$B$2:$H$63996,6,FALSE)</f>
        <v>NO</v>
      </c>
      <c r="K386" s="18" t="s">
        <v>2402</v>
      </c>
      <c r="L386" s="18" t="s">
        <v>2403</v>
      </c>
      <c r="M386" s="18">
        <v>0</v>
      </c>
      <c r="N386" s="18" t="s">
        <v>220</v>
      </c>
      <c r="O386" s="18" t="s">
        <v>943</v>
      </c>
      <c r="P386" s="18">
        <v>2017</v>
      </c>
      <c r="Q386" s="18">
        <v>12</v>
      </c>
      <c r="R386" s="18">
        <v>12</v>
      </c>
      <c r="S386" s="18"/>
      <c r="T386" s="18">
        <v>189083</v>
      </c>
    </row>
    <row r="387" spans="2:21" ht="30">
      <c r="B387" s="36" t="s">
        <v>5097</v>
      </c>
      <c r="C387" s="36" t="s">
        <v>5098</v>
      </c>
      <c r="D387" s="17" t="s">
        <v>5099</v>
      </c>
      <c r="E387" s="18" t="s">
        <v>10</v>
      </c>
      <c r="F387" s="18">
        <f>VLOOKUP(N387,Revistas!$B$2:$H$63996,2,FALSE)</f>
        <v>8.7690000000000001</v>
      </c>
      <c r="G387" s="18" t="str">
        <f>VLOOKUP(N387,Revistas!$B$2:$H$63996,3,FALSE)</f>
        <v>Q1</v>
      </c>
      <c r="H387" s="18" t="str">
        <f>VLOOKUP(N387,Revistas!$B$2:$H$63996,4,FALSE)</f>
        <v>CELL BIOLOGY - SCIE</v>
      </c>
      <c r="I387" s="18" t="str">
        <f>VLOOKUP(N387,Revistas!$B$2:$H$63996,5,FALSE)</f>
        <v>20/190</v>
      </c>
      <c r="J387" s="18" t="str">
        <f>VLOOKUP(N387,Revistas!$B$2:$H$63996,6,FALSE)</f>
        <v>NO</v>
      </c>
      <c r="K387" s="18" t="s">
        <v>5100</v>
      </c>
      <c r="L387" s="18" t="s">
        <v>5101</v>
      </c>
      <c r="M387" s="18">
        <v>8</v>
      </c>
      <c r="N387" s="18" t="s">
        <v>5102</v>
      </c>
      <c r="O387" s="18" t="s">
        <v>62</v>
      </c>
      <c r="P387" s="18">
        <v>2017</v>
      </c>
      <c r="Q387" s="18">
        <v>9</v>
      </c>
      <c r="R387" s="18">
        <v>2</v>
      </c>
      <c r="S387" s="18"/>
      <c r="T387" s="18" t="s">
        <v>5103</v>
      </c>
    </row>
    <row r="388" spans="2:21" ht="30">
      <c r="B388" s="36" t="s">
        <v>3137</v>
      </c>
      <c r="C388" s="36" t="s">
        <v>3138</v>
      </c>
      <c r="D388" s="17" t="s">
        <v>3139</v>
      </c>
      <c r="E388" s="18" t="s">
        <v>10</v>
      </c>
      <c r="F388" s="18">
        <f>VLOOKUP(N388,Revistas!$B$2:$H$63996,2,FALSE)</f>
        <v>1.5</v>
      </c>
      <c r="G388" s="18" t="str">
        <f>VLOOKUP(N388,Revistas!$B$2:$H$63996,3,FALSE)</f>
        <v>Q3</v>
      </c>
      <c r="H388" s="18" t="str">
        <f>VLOOKUP(N388,Revistas!$B$2:$H$63996,4,FALSE)</f>
        <v>PUBLIC, ENVIRONMENTAL &amp; OCCUPATIONAL HEALTH - SCIE</v>
      </c>
      <c r="I388" s="18" t="str">
        <f>VLOOKUP(N388,Revistas!$B$2:$H$63996,5,FALSE)</f>
        <v>108/176</v>
      </c>
      <c r="J388" s="18" t="str">
        <f>VLOOKUP(N388,Revistas!$B$2:$H$63996,6,FALSE)</f>
        <v>NO</v>
      </c>
      <c r="K388" s="18" t="s">
        <v>3140</v>
      </c>
      <c r="L388" s="18" t="s">
        <v>3141</v>
      </c>
      <c r="M388" s="18">
        <v>0</v>
      </c>
      <c r="N388" s="18" t="s">
        <v>3142</v>
      </c>
      <c r="O388" s="18"/>
      <c r="P388" s="18">
        <v>2017</v>
      </c>
      <c r="Q388" s="18">
        <v>22</v>
      </c>
      <c r="R388" s="18">
        <v>4</v>
      </c>
      <c r="S388" s="18">
        <v>474</v>
      </c>
      <c r="T388" s="18">
        <v>482</v>
      </c>
      <c r="U388" s="23">
        <v>27335100</v>
      </c>
    </row>
    <row r="389" spans="2:21" ht="30">
      <c r="B389" s="36" t="s">
        <v>2302</v>
      </c>
      <c r="C389" s="36" t="s">
        <v>2303</v>
      </c>
      <c r="D389" s="17" t="s">
        <v>2304</v>
      </c>
      <c r="E389" s="18" t="s">
        <v>210</v>
      </c>
      <c r="F389" s="18">
        <f>VLOOKUP(N389,Revistas!$B$2:$H$63996,2,FALSE)</f>
        <v>0.97099999999999997</v>
      </c>
      <c r="G389" s="18" t="str">
        <f>VLOOKUP(N389,Revistas!$B$2:$H$63996,3,FALSE)</f>
        <v>Q3</v>
      </c>
      <c r="H389" s="18" t="str">
        <f>VLOOKUP(N389,Revistas!$B$2:$H$63996,4,FALSE)</f>
        <v>MEDICINE, GENERAL &amp; INTERNAL - SCIE</v>
      </c>
      <c r="I389" s="18" t="str">
        <f>VLOOKUP(N389,Revistas!$B$2:$H$63996,5,FALSE)</f>
        <v>100/154</v>
      </c>
      <c r="J389" s="18" t="str">
        <f>VLOOKUP(N389,Revistas!$B$2:$H$63996,6,FALSE)</f>
        <v>NO</v>
      </c>
      <c r="K389" s="18" t="s">
        <v>2305</v>
      </c>
      <c r="L389" s="18" t="s">
        <v>2306</v>
      </c>
      <c r="M389" s="18">
        <v>0</v>
      </c>
      <c r="N389" s="18" t="s">
        <v>2307</v>
      </c>
      <c r="O389" s="18" t="s">
        <v>94</v>
      </c>
      <c r="P389" s="18">
        <v>2017</v>
      </c>
      <c r="Q389" s="18">
        <v>217</v>
      </c>
      <c r="R389" s="18">
        <v>8</v>
      </c>
      <c r="S389" s="18">
        <v>473</v>
      </c>
      <c r="T389" s="18">
        <v>477</v>
      </c>
      <c r="U389" s="23">
        <v>28318520</v>
      </c>
    </row>
    <row r="390" spans="2:21" ht="30">
      <c r="B390" s="36" t="s">
        <v>56</v>
      </c>
      <c r="C390" s="36" t="s">
        <v>57</v>
      </c>
      <c r="D390" s="17" t="s">
        <v>58</v>
      </c>
      <c r="E390" s="18" t="s">
        <v>10</v>
      </c>
      <c r="F390" s="18">
        <f>VLOOKUP(N390,Revistas!$B$2:$H$63996,2,FALSE)</f>
        <v>3.0179999999999998</v>
      </c>
      <c r="G390" s="18" t="str">
        <f>VLOOKUP(N390,Revistas!$B$2:$H$63996,3,FALSE)</f>
        <v>Q2</v>
      </c>
      <c r="H390" s="18" t="str">
        <f>VLOOKUP(N390,Revistas!$B$2:$H$63996,4,FALSE)</f>
        <v>GERIATRICS &amp; GERONTOLOGY</v>
      </c>
      <c r="I390" s="18" t="str">
        <f>VLOOKUP(N390,Revistas!$B$2:$H$63996,5,FALSE)</f>
        <v>17/49</v>
      </c>
      <c r="J390" s="18" t="str">
        <f>VLOOKUP(N390,Revistas!$B$2:$H$63996,6,FALSE)</f>
        <v>NO</v>
      </c>
      <c r="K390" s="18" t="s">
        <v>59</v>
      </c>
      <c r="L390" s="18" t="s">
        <v>60</v>
      </c>
      <c r="M390" s="18">
        <v>1</v>
      </c>
      <c r="N390" s="18" t="s">
        <v>61</v>
      </c>
      <c r="O390" s="18" t="s">
        <v>62</v>
      </c>
      <c r="P390" s="18">
        <v>2017</v>
      </c>
      <c r="Q390" s="18">
        <v>32</v>
      </c>
      <c r="R390" s="18">
        <v>2</v>
      </c>
      <c r="S390" s="18">
        <v>201</v>
      </c>
      <c r="T390" s="18">
        <v>207</v>
      </c>
    </row>
    <row r="391" spans="2:21" ht="45">
      <c r="B391" s="36" t="s">
        <v>3826</v>
      </c>
      <c r="C391" s="36" t="s">
        <v>3825</v>
      </c>
      <c r="D391" s="17" t="s">
        <v>3827</v>
      </c>
      <c r="E391" s="18" t="s">
        <v>10</v>
      </c>
      <c r="F391" s="18" t="str">
        <f>VLOOKUP(N391,Revistas!$B$2:$H$63996,2,FALSE)</f>
        <v>NO TIENE</v>
      </c>
      <c r="G391" s="18" t="str">
        <f>VLOOKUP(N391,Revistas!$B$2:$H$63996,3,FALSE)</f>
        <v>NO TIENE</v>
      </c>
      <c r="H391" s="18" t="str">
        <f>VLOOKUP(N391,Revistas!$B$2:$H$63996,4,FALSE)</f>
        <v>NO TIENE</v>
      </c>
      <c r="I391" s="18" t="str">
        <f>VLOOKUP(N391,Revistas!$B$2:$H$63996,5,FALSE)</f>
        <v>NO TIENE</v>
      </c>
      <c r="J391" s="18" t="str">
        <f>VLOOKUP(N391,Revistas!$B$2:$H$63996,6,FALSE)</f>
        <v>NO</v>
      </c>
      <c r="K391" s="18" t="s">
        <v>3830</v>
      </c>
      <c r="L391" s="18"/>
      <c r="M391" s="18" t="s">
        <v>586</v>
      </c>
      <c r="N391" s="18" t="s">
        <v>3831</v>
      </c>
      <c r="O391" s="18" t="s">
        <v>3829</v>
      </c>
      <c r="P391" s="18">
        <v>2017</v>
      </c>
      <c r="Q391" s="18">
        <v>41</v>
      </c>
      <c r="R391" s="18">
        <v>3</v>
      </c>
      <c r="S391" s="18" t="s">
        <v>3828</v>
      </c>
      <c r="T391" s="18"/>
      <c r="U391" s="23">
        <v>28478750</v>
      </c>
    </row>
    <row r="392" spans="2:21" ht="30">
      <c r="B392" s="36" t="s">
        <v>2232</v>
      </c>
      <c r="C392" s="36" t="s">
        <v>2233</v>
      </c>
      <c r="D392" s="17" t="s">
        <v>2158</v>
      </c>
      <c r="E392" s="18" t="s">
        <v>10</v>
      </c>
      <c r="F392" s="18">
        <f>VLOOKUP(N392,Revistas!$B$2:$H$63996,2,FALSE)</f>
        <v>3.99</v>
      </c>
      <c r="G392" s="18" t="str">
        <f>VLOOKUP(N392,Revistas!$B$2:$H$63996,3,FALSE)</f>
        <v>Q2</v>
      </c>
      <c r="H392" s="18" t="str">
        <f>VLOOKUP(N392,Revistas!$B$2:$H$63996,4,FALSE)</f>
        <v>IMMUNOLOGY</v>
      </c>
      <c r="I392" s="18" t="str">
        <f>VLOOKUP(N392,Revistas!$B$2:$H$63996,5,FALSE)</f>
        <v>43/150</v>
      </c>
      <c r="J392" s="18" t="str">
        <f>VLOOKUP(N392,Revistas!$B$2:$H$63996,6,FALSE)</f>
        <v>NO</v>
      </c>
      <c r="K392" s="18" t="s">
        <v>2234</v>
      </c>
      <c r="L392" s="18" t="s">
        <v>2235</v>
      </c>
      <c r="M392" s="18">
        <v>0</v>
      </c>
      <c r="N392" s="18" t="s">
        <v>2161</v>
      </c>
      <c r="O392" s="18" t="s">
        <v>226</v>
      </c>
      <c r="P392" s="18">
        <v>2017</v>
      </c>
      <c r="Q392" s="18">
        <v>179</v>
      </c>
      <c r="R392" s="18"/>
      <c r="S392" s="18">
        <v>77</v>
      </c>
      <c r="T392" s="18">
        <v>80</v>
      </c>
      <c r="U392" s="23">
        <v>28302518</v>
      </c>
    </row>
    <row r="393" spans="2:21" ht="30">
      <c r="B393" s="36" t="s">
        <v>4220</v>
      </c>
      <c r="C393" s="36" t="s">
        <v>4221</v>
      </c>
      <c r="D393" s="17" t="s">
        <v>3419</v>
      </c>
      <c r="E393" s="18" t="s">
        <v>274</v>
      </c>
      <c r="F393" s="18">
        <f>VLOOKUP(N393,Revistas!$B$2:$H$63996,2,FALSE)</f>
        <v>5.3170000000000002</v>
      </c>
      <c r="G393" s="18" t="str">
        <f>VLOOKUP(N393,Revistas!$B$2:$H$63996,3,FALSE)</f>
        <v>Q1</v>
      </c>
      <c r="H393" s="18" t="str">
        <f>VLOOKUP(N393,Revistas!$B$2:$H$63996,4,FALSE)</f>
        <v>ALLERGY - SCIE;</v>
      </c>
      <c r="I393" s="18" t="str">
        <f>VLOOKUP(N393,Revistas!$B$2:$H$63996,5,FALSE)</f>
        <v>3 DE 26</v>
      </c>
      <c r="J393" s="18" t="str">
        <f>VLOOKUP(N393,Revistas!$B$2:$H$63996,6,FALSE)</f>
        <v>NO</v>
      </c>
      <c r="K393" s="18" t="s">
        <v>4222</v>
      </c>
      <c r="L393" s="18" t="s">
        <v>4223</v>
      </c>
      <c r="M393" s="18">
        <v>0</v>
      </c>
      <c r="N393" s="18" t="s">
        <v>3422</v>
      </c>
      <c r="O393" s="18" t="s">
        <v>214</v>
      </c>
      <c r="P393" s="18">
        <v>2017</v>
      </c>
      <c r="Q393" s="18">
        <v>5</v>
      </c>
      <c r="R393" s="18">
        <v>4</v>
      </c>
      <c r="S393" s="18">
        <v>1146</v>
      </c>
      <c r="T393" s="18">
        <v>1148</v>
      </c>
      <c r="U393" s="23">
        <v>28341171</v>
      </c>
    </row>
    <row r="394" spans="2:21" ht="105">
      <c r="B394" s="36" t="s">
        <v>137</v>
      </c>
      <c r="C394" s="36" t="s">
        <v>138</v>
      </c>
      <c r="D394" s="17" t="s">
        <v>139</v>
      </c>
      <c r="E394" s="18" t="s">
        <v>10</v>
      </c>
      <c r="F394" s="18">
        <f>VLOOKUP(N394,Revistas!$B$2:$H$63996,2,FALSE)</f>
        <v>3.3140000000000001</v>
      </c>
      <c r="G394" s="18" t="str">
        <f>VLOOKUP(N394,Revistas!$B$2:$H$63996,3,FALSE)</f>
        <v>Q2</v>
      </c>
      <c r="H394" s="18" t="str">
        <f>VLOOKUP(N394,Revistas!$B$2:$H$63996,4,FALSE)</f>
        <v>PERIPHERAL VASCULAR DISEASE</v>
      </c>
      <c r="I394" s="18" t="str">
        <f>VLOOKUP(N394,Revistas!$B$2:$H$63996,5,FALSE)</f>
        <v>23/63</v>
      </c>
      <c r="J394" s="18" t="str">
        <f>VLOOKUP(N394,Revistas!$B$2:$H$63996,6,FALSE)</f>
        <v>NO</v>
      </c>
      <c r="K394" s="18" t="s">
        <v>140</v>
      </c>
      <c r="L394" s="18" t="s">
        <v>141</v>
      </c>
      <c r="M394" s="18">
        <v>0</v>
      </c>
      <c r="N394" s="18" t="s">
        <v>142</v>
      </c>
      <c r="O394" s="18" t="s">
        <v>129</v>
      </c>
      <c r="P394" s="18">
        <v>2017</v>
      </c>
      <c r="Q394" s="18">
        <v>12</v>
      </c>
      <c r="R394" s="18">
        <v>7</v>
      </c>
      <c r="S394" s="18">
        <v>713</v>
      </c>
      <c r="T394" s="18">
        <v>719</v>
      </c>
    </row>
    <row r="395" spans="2:21" ht="45">
      <c r="B395" s="36" t="s">
        <v>5310</v>
      </c>
      <c r="C395" s="36" t="s">
        <v>5311</v>
      </c>
      <c r="D395" s="17" t="s">
        <v>5312</v>
      </c>
      <c r="E395" s="18" t="s">
        <v>10</v>
      </c>
      <c r="F395" s="18">
        <f>VLOOKUP(N395,Revistas!$B$2:$H$63996,2,FALSE)</f>
        <v>1.0549999999999999</v>
      </c>
      <c r="G395" s="18" t="str">
        <f>VLOOKUP(N395,Revistas!$B$2:$H$63996,3,FALSE)</f>
        <v>Q3</v>
      </c>
      <c r="H395" s="18" t="str">
        <f>VLOOKUP(N395,Revistas!$B$2:$H$63996,4,FALSE)</f>
        <v>ORTHOPEDICS - SCIE</v>
      </c>
      <c r="I395" s="18" t="str">
        <f>VLOOKUP(N395,Revistas!$B$2:$H$63996,5,FALSE)</f>
        <v>52/76</v>
      </c>
      <c r="J395" s="18" t="str">
        <f>VLOOKUP(N395,Revistas!$B$2:$H$63996,6,FALSE)</f>
        <v>NO</v>
      </c>
      <c r="K395" s="18" t="s">
        <v>5313</v>
      </c>
      <c r="L395" s="18" t="s">
        <v>5314</v>
      </c>
      <c r="M395" s="18">
        <v>0</v>
      </c>
      <c r="N395" s="18" t="s">
        <v>5315</v>
      </c>
      <c r="O395" s="18" t="s">
        <v>768</v>
      </c>
      <c r="P395" s="18">
        <v>2017</v>
      </c>
      <c r="Q395" s="18">
        <v>27</v>
      </c>
      <c r="R395" s="18">
        <v>3</v>
      </c>
      <c r="S395" s="18">
        <v>267</v>
      </c>
      <c r="T395" s="18">
        <v>272</v>
      </c>
      <c r="U395" s="23">
        <v>28165596</v>
      </c>
    </row>
    <row r="396" spans="2:21" ht="45">
      <c r="B396" s="36" t="s">
        <v>5172</v>
      </c>
      <c r="C396" s="36" t="s">
        <v>5173</v>
      </c>
      <c r="D396" s="17" t="s">
        <v>5174</v>
      </c>
      <c r="E396" s="18" t="s">
        <v>10</v>
      </c>
      <c r="F396" s="18">
        <f>VLOOKUP(N396,Revistas!$B$2:$H$63996,2,FALSE)</f>
        <v>2.948</v>
      </c>
      <c r="G396" s="18" t="str">
        <f>VLOOKUP(N396,Revistas!$B$2:$H$63996,3,FALSE)</f>
        <v>Q1</v>
      </c>
      <c r="H396" s="18" t="str">
        <f>VLOOKUP(N396,Revistas!$B$2:$H$63996,4,FALSE)</f>
        <v>ORTHOPEDICS - SCIE;</v>
      </c>
      <c r="I396" s="18" t="str">
        <f>VLOOKUP(N396,Revistas!$B$2:$H$63996,5,FALSE)</f>
        <v>11 DE 76</v>
      </c>
      <c r="J396" s="18" t="str">
        <f>VLOOKUP(N396,Revistas!$B$2:$H$63996,6,FALSE)</f>
        <v>NO</v>
      </c>
      <c r="K396" s="18" t="s">
        <v>5175</v>
      </c>
      <c r="L396" s="18" t="s">
        <v>5176</v>
      </c>
      <c r="M396" s="18">
        <v>0</v>
      </c>
      <c r="N396" s="18" t="s">
        <v>5177</v>
      </c>
      <c r="O396" s="18" t="s">
        <v>226</v>
      </c>
      <c r="P396" s="18">
        <v>2017</v>
      </c>
      <c r="Q396" s="18" t="s">
        <v>5178</v>
      </c>
      <c r="R396" s="18">
        <v>6</v>
      </c>
      <c r="S396" s="18">
        <v>749</v>
      </c>
      <c r="T396" s="18">
        <v>758</v>
      </c>
      <c r="U396" s="23">
        <v>28566393</v>
      </c>
    </row>
    <row r="397" spans="2:21" ht="45">
      <c r="B397" s="36" t="s">
        <v>2907</v>
      </c>
      <c r="C397" s="36" t="s">
        <v>2908</v>
      </c>
      <c r="D397" s="17" t="s">
        <v>2909</v>
      </c>
      <c r="E397" s="18" t="s">
        <v>10</v>
      </c>
      <c r="F397" s="18">
        <f>VLOOKUP(N397,Revistas!$B$2:$H$63996,2,FALSE)</f>
        <v>2.5760000000000001</v>
      </c>
      <c r="G397" s="18" t="str">
        <f>VLOOKUP(N397,Revistas!$B$2:$H$63996,3,FALSE)</f>
        <v>Q3</v>
      </c>
      <c r="H397" s="18" t="str">
        <f>VLOOKUP(N397,Revistas!$B$2:$H$63996,4,FALSE)</f>
        <v>RESPIRATORY SYSTEM - SCIE</v>
      </c>
      <c r="I397" s="18" t="str">
        <f>VLOOKUP(N397,Revistas!$B$2:$H$63996,5,FALSE)</f>
        <v>30/59</v>
      </c>
      <c r="J397" s="18" t="str">
        <f>VLOOKUP(N397,Revistas!$B$2:$H$63996,6,FALSE)</f>
        <v>NO</v>
      </c>
      <c r="K397" s="18" t="s">
        <v>2910</v>
      </c>
      <c r="L397" s="18" t="s">
        <v>2911</v>
      </c>
      <c r="M397" s="18">
        <v>0</v>
      </c>
      <c r="N397" s="18" t="s">
        <v>2912</v>
      </c>
      <c r="O397" s="18"/>
      <c r="P397" s="18">
        <v>2017</v>
      </c>
      <c r="Q397" s="18">
        <v>14</v>
      </c>
      <c r="R397" s="18">
        <v>6</v>
      </c>
      <c r="S397" s="18">
        <v>573</v>
      </c>
      <c r="T397" s="18">
        <v>580</v>
      </c>
      <c r="U397" s="23">
        <v>28891722</v>
      </c>
    </row>
    <row r="398" spans="2:21" ht="30">
      <c r="B398" s="36" t="s">
        <v>2932</v>
      </c>
      <c r="C398" s="36" t="s">
        <v>2950</v>
      </c>
      <c r="D398" s="17" t="s">
        <v>2933</v>
      </c>
      <c r="E398" s="18" t="s">
        <v>10</v>
      </c>
      <c r="F398" s="18">
        <f>VLOOKUP(N398,Revistas!$B$2:$H$63996,2,FALSE)</f>
        <v>13.204000000000001</v>
      </c>
      <c r="G398" s="18" t="str">
        <f>VLOOKUP(N398,Revistas!$B$2:$H$63996,3,FALSE)</f>
        <v>Q1</v>
      </c>
      <c r="H398" s="18" t="str">
        <f>VLOOKUP(N398,Revistas!$B$2:$H$63996,4,FALSE)</f>
        <v>CRITICAL CARE MEDICINE - SCIE;</v>
      </c>
      <c r="I398" s="18" t="str">
        <f>VLOOKUP(N398,Revistas!$B$2:$H$63996,5,FALSE)</f>
        <v>2 DE 33</v>
      </c>
      <c r="J398" s="18" t="str">
        <f>VLOOKUP(N398,Revistas!$B$2:$H$63996,6,FALSE)</f>
        <v>SI</v>
      </c>
      <c r="K398" s="18" t="s">
        <v>2951</v>
      </c>
      <c r="L398" s="18"/>
      <c r="M398" s="18"/>
      <c r="N398" s="18" t="s">
        <v>2767</v>
      </c>
      <c r="O398" s="18" t="s">
        <v>400</v>
      </c>
      <c r="P398" s="18">
        <v>2017</v>
      </c>
      <c r="Q398" s="18"/>
      <c r="R398" s="18"/>
      <c r="S398" s="18"/>
      <c r="T398" s="18"/>
      <c r="U398" s="23">
        <v>28683202</v>
      </c>
    </row>
    <row r="399" spans="2:21" ht="30">
      <c r="B399" s="36" t="s">
        <v>2932</v>
      </c>
      <c r="C399" s="36" t="s">
        <v>2931</v>
      </c>
      <c r="D399" s="17" t="s">
        <v>2933</v>
      </c>
      <c r="E399" s="18" t="s">
        <v>10</v>
      </c>
      <c r="F399" s="18">
        <f>VLOOKUP(N399,Revistas!$B$2:$H$63996,2,FALSE)</f>
        <v>13.204000000000001</v>
      </c>
      <c r="G399" s="18" t="str">
        <f>VLOOKUP(N399,Revistas!$B$2:$H$63996,3,FALSE)</f>
        <v>Q1</v>
      </c>
      <c r="H399" s="18" t="str">
        <f>VLOOKUP(N399,Revistas!$B$2:$H$63996,4,FALSE)</f>
        <v>CRITICAL CARE MEDICINE - SCIE;</v>
      </c>
      <c r="I399" s="18" t="str">
        <f>VLOOKUP(N399,Revistas!$B$2:$H$63996,5,FALSE)</f>
        <v>2 DE 33</v>
      </c>
      <c r="J399" s="18" t="str">
        <f>VLOOKUP(N399,Revistas!$B$2:$H$63996,6,FALSE)</f>
        <v>SI</v>
      </c>
      <c r="K399" s="18" t="s">
        <v>2934</v>
      </c>
      <c r="L399" s="18"/>
      <c r="M399" s="18"/>
      <c r="N399" s="18" t="s">
        <v>2767</v>
      </c>
      <c r="O399" s="18" t="s">
        <v>1913</v>
      </c>
      <c r="P399" s="18">
        <v>2017</v>
      </c>
      <c r="Q399" s="18"/>
      <c r="R399" s="18"/>
      <c r="S399" s="18"/>
      <c r="T399" s="18"/>
      <c r="U399" s="23">
        <v>29096068</v>
      </c>
    </row>
    <row r="400" spans="2:21" ht="75">
      <c r="B400" s="36" t="s">
        <v>4548</v>
      </c>
      <c r="C400" s="36" t="s">
        <v>4549</v>
      </c>
      <c r="D400" s="17" t="s">
        <v>570</v>
      </c>
      <c r="E400" s="18" t="s">
        <v>10</v>
      </c>
      <c r="F400" s="18">
        <f>VLOOKUP(N400,Revistas!$B$2:$H$63996,2,FALSE)</f>
        <v>5.1680000000000001</v>
      </c>
      <c r="G400" s="18" t="str">
        <f>VLOOKUP(N400,Revistas!$B$2:$H$63996,3,FALSE)</f>
        <v>Q1</v>
      </c>
      <c r="H400" s="18" t="str">
        <f>VLOOKUP(N400,Revistas!$B$2:$H$63996,4,FALSE)</f>
        <v>ONCOLOGY</v>
      </c>
      <c r="I400" s="18" t="str">
        <f>VLOOKUP(N400,Revistas!$B$2:$H$63996,5,FALSE)</f>
        <v>44/217</v>
      </c>
      <c r="J400" s="18" t="str">
        <f>VLOOKUP(N400,Revistas!$B$2:$H$63996,6,FALSE)</f>
        <v>NO</v>
      </c>
      <c r="K400" s="18" t="s">
        <v>4550</v>
      </c>
      <c r="L400" s="18" t="s">
        <v>4551</v>
      </c>
      <c r="M400" s="18">
        <v>5</v>
      </c>
      <c r="N400" s="18" t="s">
        <v>574</v>
      </c>
      <c r="O400" s="18" t="s">
        <v>3352</v>
      </c>
      <c r="P400" s="18">
        <v>2017</v>
      </c>
      <c r="Q400" s="18">
        <v>8</v>
      </c>
      <c r="R400" s="18">
        <v>1</v>
      </c>
      <c r="S400" s="18">
        <v>1416</v>
      </c>
      <c r="T400" s="18">
        <v>1428</v>
      </c>
      <c r="U400" s="23">
        <v>27902458</v>
      </c>
    </row>
    <row r="401" spans="2:49" ht="45">
      <c r="B401" s="36" t="s">
        <v>4590</v>
      </c>
      <c r="C401" s="36" t="s">
        <v>4589</v>
      </c>
      <c r="D401" s="17" t="s">
        <v>4591</v>
      </c>
      <c r="E401" s="18" t="s">
        <v>210</v>
      </c>
      <c r="F401" s="18">
        <f>VLOOKUP(N401,Revistas!$B$2:$H$63996,2,FALSE)</f>
        <v>5.6859999999999999</v>
      </c>
      <c r="G401" s="18" t="str">
        <f>VLOOKUP(N401,Revistas!$B$2:$H$63996,3,FALSE)</f>
        <v>Q1</v>
      </c>
      <c r="H401" s="18" t="str">
        <f>VLOOKUP(N401,Revistas!$B$2:$H$63996,4,FALSE)</f>
        <v>MEDICINE, RESEARCH &amp; EXPERIMENTAL - SCIE;</v>
      </c>
      <c r="I401" s="18" t="str">
        <f>VLOOKUP(N401,Revistas!$B$2:$H$63996,5,FALSE)</f>
        <v>12/128</v>
      </c>
      <c r="J401" s="18" t="str">
        <f>VLOOKUP(N401,Revistas!$B$2:$H$63996,6,FALSE)</f>
        <v>SI</v>
      </c>
      <c r="K401" s="18" t="s">
        <v>4593</v>
      </c>
      <c r="L401" s="18"/>
      <c r="M401" s="18" t="s">
        <v>586</v>
      </c>
      <c r="N401" s="18" t="s">
        <v>4594</v>
      </c>
      <c r="O401" s="18" t="s">
        <v>4592</v>
      </c>
      <c r="P401" s="18">
        <v>2017</v>
      </c>
      <c r="Q401" s="18"/>
      <c r="R401" s="18"/>
      <c r="S401" s="18"/>
      <c r="T401" s="18"/>
      <c r="U401" s="23">
        <v>29155161</v>
      </c>
    </row>
    <row r="402" spans="2:49" ht="30">
      <c r="B402" s="36" t="s">
        <v>4597</v>
      </c>
      <c r="C402" s="36" t="s">
        <v>4596</v>
      </c>
      <c r="D402" s="17" t="s">
        <v>4598</v>
      </c>
      <c r="E402" s="18" t="s">
        <v>10</v>
      </c>
      <c r="F402" s="18" t="str">
        <f>VLOOKUP(N402,Revistas!$B$2:$H$63996,2,FALSE)</f>
        <v>NO TIENE</v>
      </c>
      <c r="G402" s="18" t="str">
        <f>VLOOKUP(N402,Revistas!$B$2:$H$63996,3,FALSE)</f>
        <v>NO TIENE</v>
      </c>
      <c r="H402" s="18" t="str">
        <f>VLOOKUP(N402,Revistas!$B$2:$H$63996,4,FALSE)</f>
        <v>NO TIENE</v>
      </c>
      <c r="I402" s="18" t="str">
        <f>VLOOKUP(N402,Revistas!$B$2:$H$63996,5,FALSE)</f>
        <v>NO TIENE</v>
      </c>
      <c r="J402" s="18" t="str">
        <f>VLOOKUP(N402,Revistas!$B$2:$H$63996,6,FALSE)</f>
        <v>NO</v>
      </c>
      <c r="K402" s="18" t="s">
        <v>4600</v>
      </c>
      <c r="L402" s="18"/>
      <c r="M402" s="18" t="s">
        <v>586</v>
      </c>
      <c r="N402" s="18" t="s">
        <v>4601</v>
      </c>
      <c r="O402" s="18">
        <v>2017</v>
      </c>
      <c r="P402" s="18">
        <v>2017</v>
      </c>
      <c r="Q402" s="18">
        <v>1660</v>
      </c>
      <c r="R402" s="18"/>
      <c r="S402" s="18" t="s">
        <v>4599</v>
      </c>
      <c r="T402" s="18"/>
      <c r="U402" s="23">
        <v>28828675</v>
      </c>
    </row>
    <row r="403" spans="2:49" ht="60">
      <c r="B403" s="36" t="s">
        <v>4862</v>
      </c>
      <c r="C403" s="36" t="s">
        <v>4863</v>
      </c>
      <c r="D403" s="17" t="s">
        <v>4814</v>
      </c>
      <c r="E403" s="18" t="s">
        <v>10</v>
      </c>
      <c r="F403" s="18">
        <f>VLOOKUP(N403,Revistas!$B$2:$H$63996,2,FALSE)</f>
        <v>6.5129999999999999</v>
      </c>
      <c r="G403" s="18" t="str">
        <f>VLOOKUP(N403,Revistas!$B$2:$H$63996,3,FALSE)</f>
        <v>Q1</v>
      </c>
      <c r="H403" s="18" t="str">
        <f>VLOOKUP(N403,Revistas!$B$2:$H$63996,4,FALSE)</f>
        <v>ONCOLOGY</v>
      </c>
      <c r="I403" s="18" t="str">
        <f>VLOOKUP(N403,Revistas!$B$2:$H$63996,5,FALSE)</f>
        <v>24/217</v>
      </c>
      <c r="J403" s="18" t="str">
        <f>VLOOKUP(N403,Revistas!$B$2:$H$63996,6,FALSE)</f>
        <v>NO</v>
      </c>
      <c r="K403" s="18" t="s">
        <v>4864</v>
      </c>
      <c r="L403" s="18" t="s">
        <v>4865</v>
      </c>
      <c r="M403" s="18">
        <v>0</v>
      </c>
      <c r="N403" s="18" t="s">
        <v>4815</v>
      </c>
      <c r="O403" s="18" t="s">
        <v>35</v>
      </c>
      <c r="P403" s="18">
        <v>2017</v>
      </c>
      <c r="Q403" s="18">
        <v>140</v>
      </c>
      <c r="R403" s="18">
        <v>7</v>
      </c>
      <c r="S403" s="18">
        <v>1551</v>
      </c>
      <c r="T403" s="18">
        <v>1563</v>
      </c>
      <c r="U403" s="23">
        <v>27997699</v>
      </c>
    </row>
    <row r="404" spans="2:49" ht="75">
      <c r="B404" s="36" t="s">
        <v>4805</v>
      </c>
      <c r="C404" s="36" t="s">
        <v>4806</v>
      </c>
      <c r="D404" s="17" t="s">
        <v>4811</v>
      </c>
      <c r="E404" s="18" t="s">
        <v>26</v>
      </c>
      <c r="F404" s="18">
        <f>VLOOKUP(N404,Revistas!$B$2:$H$63996,2,FALSE)</f>
        <v>4.8570000000000002</v>
      </c>
      <c r="G404" s="18" t="str">
        <f>VLOOKUP(N404,Revistas!$B$2:$H$63996,3,FALSE)</f>
        <v>Q1</v>
      </c>
      <c r="H404" s="18" t="str">
        <f>VLOOKUP(N404,Revistas!$B$2:$H$63996,4,FALSE)</f>
        <v>PATHOLOGY - SCIE;</v>
      </c>
      <c r="I404" s="18" t="str">
        <f>VLOOKUP(N404,Revistas!$B$2:$H$63996,5,FALSE)</f>
        <v>9 DE 79</v>
      </c>
      <c r="J404" s="18" t="str">
        <f>VLOOKUP(N404,Revistas!$B$2:$H$63996,6,FALSE)</f>
        <v>NO</v>
      </c>
      <c r="K404" s="18" t="s">
        <v>4812</v>
      </c>
      <c r="L404" s="18"/>
      <c r="M404" s="18">
        <v>0</v>
      </c>
      <c r="N404" s="18" t="s">
        <v>4813</v>
      </c>
      <c r="O404" s="18" t="s">
        <v>62</v>
      </c>
      <c r="P404" s="18">
        <v>2017</v>
      </c>
      <c r="Q404" s="18">
        <v>97</v>
      </c>
      <c r="R404" s="18"/>
      <c r="S404" s="18" t="s">
        <v>4810</v>
      </c>
      <c r="T404" s="18" t="s">
        <v>4810</v>
      </c>
    </row>
    <row r="405" spans="2:49" ht="75">
      <c r="B405" s="36" t="s">
        <v>4805</v>
      </c>
      <c r="C405" s="36" t="s">
        <v>4806</v>
      </c>
      <c r="D405" s="17" t="s">
        <v>4807</v>
      </c>
      <c r="E405" s="18" t="s">
        <v>26</v>
      </c>
      <c r="F405" s="18">
        <f>VLOOKUP(N405,Revistas!$B$2:$H$63996,2,FALSE)</f>
        <v>5.7279999999999998</v>
      </c>
      <c r="G405" s="18" t="str">
        <f>VLOOKUP(N405,Revistas!$B$2:$H$63996,3,FALSE)</f>
        <v>Q1</v>
      </c>
      <c r="H405" s="18" t="str">
        <f>VLOOKUP(N405,Revistas!$B$2:$H$63996,4,FALSE)</f>
        <v>PATHOLOGY - SCIE</v>
      </c>
      <c r="I405" s="18" t="str">
        <f>VLOOKUP(N405,Revistas!$B$2:$H$63996,5,FALSE)</f>
        <v>5 DE 79</v>
      </c>
      <c r="J405" s="18" t="str">
        <f>VLOOKUP(N405,Revistas!$B$2:$H$63996,6,FALSE)</f>
        <v>SI</v>
      </c>
      <c r="K405" s="18" t="s">
        <v>4808</v>
      </c>
      <c r="L405" s="18"/>
      <c r="M405" s="18">
        <v>0</v>
      </c>
      <c r="N405" s="18" t="s">
        <v>4809</v>
      </c>
      <c r="O405" s="18" t="s">
        <v>62</v>
      </c>
      <c r="P405" s="18">
        <v>2017</v>
      </c>
      <c r="Q405" s="18">
        <v>30</v>
      </c>
      <c r="R405" s="18"/>
      <c r="S405" s="18" t="s">
        <v>4810</v>
      </c>
      <c r="T405" s="18" t="s">
        <v>4810</v>
      </c>
    </row>
    <row r="406" spans="2:49" ht="45">
      <c r="B406" s="36" t="s">
        <v>1694</v>
      </c>
      <c r="C406" s="36" t="s">
        <v>1695</v>
      </c>
      <c r="D406" s="17" t="s">
        <v>1673</v>
      </c>
      <c r="E406" s="18" t="s">
        <v>26</v>
      </c>
      <c r="F406" s="18">
        <f>VLOOKUP(N406,Revistas!$B$2:$H$63996,2,FALSE)</f>
        <v>6.9180000000000001</v>
      </c>
      <c r="G406" s="18" t="str">
        <f>VLOOKUP(N406,Revistas!$B$2:$H$63996,3,FALSE)</f>
        <v>Q1</v>
      </c>
      <c r="H406" s="18" t="str">
        <f>VLOOKUP(N406,Revistas!$B$2:$H$63996,4,FALSE)</f>
        <v>RHEUMATOLOGY - SCIE</v>
      </c>
      <c r="I406" s="18" t="str">
        <f>VLOOKUP(N406,Revistas!$B$2:$H$63996,5,FALSE)</f>
        <v>30 de 3</v>
      </c>
      <c r="J406" s="18" t="str">
        <f>VLOOKUP(N406,Revistas!$B$2:$H$63996,6,FALSE)</f>
        <v>SI</v>
      </c>
      <c r="K406" s="18" t="s">
        <v>1696</v>
      </c>
      <c r="L406" s="18"/>
      <c r="M406" s="18">
        <v>0</v>
      </c>
      <c r="N406" s="18" t="s">
        <v>1675</v>
      </c>
      <c r="O406" s="18" t="s">
        <v>129</v>
      </c>
      <c r="P406" s="18">
        <v>2017</v>
      </c>
      <c r="Q406" s="18">
        <v>69</v>
      </c>
      <c r="R406" s="18"/>
      <c r="S406" s="18"/>
      <c r="T406" s="18"/>
    </row>
    <row r="407" spans="2:49" ht="45">
      <c r="B407" s="36" t="s">
        <v>1697</v>
      </c>
      <c r="C407" s="36" t="s">
        <v>1698</v>
      </c>
      <c r="D407" s="17" t="s">
        <v>1673</v>
      </c>
      <c r="E407" s="18" t="s">
        <v>26</v>
      </c>
      <c r="F407" s="18">
        <f>VLOOKUP(N407,Revistas!$B$2:$H$63996,2,FALSE)</f>
        <v>6.9180000000000001</v>
      </c>
      <c r="G407" s="18" t="str">
        <f>VLOOKUP(N407,Revistas!$B$2:$H$63996,3,FALSE)</f>
        <v>Q1</v>
      </c>
      <c r="H407" s="18" t="str">
        <f>VLOOKUP(N407,Revistas!$B$2:$H$63996,4,FALSE)</f>
        <v>RHEUMATOLOGY - SCIE</v>
      </c>
      <c r="I407" s="18" t="str">
        <f>VLOOKUP(N407,Revistas!$B$2:$H$63996,5,FALSE)</f>
        <v>30 de 3</v>
      </c>
      <c r="J407" s="18" t="str">
        <f>VLOOKUP(N407,Revistas!$B$2:$H$63996,6,FALSE)</f>
        <v>SI</v>
      </c>
      <c r="K407" s="18" t="s">
        <v>1699</v>
      </c>
      <c r="L407" s="18"/>
      <c r="M407" s="18">
        <v>0</v>
      </c>
      <c r="N407" s="18" t="s">
        <v>1675</v>
      </c>
      <c r="O407" s="18" t="s">
        <v>129</v>
      </c>
      <c r="P407" s="18">
        <v>2017</v>
      </c>
      <c r="Q407" s="18">
        <v>69</v>
      </c>
      <c r="R407" s="18"/>
      <c r="S407" s="18"/>
      <c r="T407" s="18"/>
    </row>
    <row r="408" spans="2:49" ht="30">
      <c r="B408" s="36" t="s">
        <v>692</v>
      </c>
      <c r="C408" s="36" t="s">
        <v>693</v>
      </c>
      <c r="D408" s="17" t="s">
        <v>694</v>
      </c>
      <c r="E408" s="18" t="s">
        <v>26</v>
      </c>
      <c r="F408" s="18">
        <f>VLOOKUP(N408,Revistas!$B$2:$H$63996,2,FALSE)</f>
        <v>4.2389999999999999</v>
      </c>
      <c r="G408" s="18" t="str">
        <f>VLOOKUP(N408,Revistas!$B$2:$H$63996,3,FALSE)</f>
        <v>Q1</v>
      </c>
      <c r="H408" s="18" t="str">
        <f>VLOOKUP(N408,Revistas!$B$2:$H$63996,4,FALSE)</f>
        <v>PERIPHERAL VASCULAR DISEASE - SCIE;</v>
      </c>
      <c r="I408" s="18" t="str">
        <f>VLOOKUP(N408,Revistas!$B$2:$H$63996,5,FALSE)</f>
        <v>10 DE 63</v>
      </c>
      <c r="J408" s="18" t="str">
        <f>VLOOKUP(N408,Revistas!$B$2:$H$63996,6,FALSE)</f>
        <v>NO</v>
      </c>
      <c r="K408" s="18" t="s">
        <v>695</v>
      </c>
      <c r="L408" s="18"/>
      <c r="M408" s="18">
        <v>0</v>
      </c>
      <c r="N408" s="18" t="s">
        <v>696</v>
      </c>
      <c r="O408" s="18" t="s">
        <v>199</v>
      </c>
      <c r="P408" s="18">
        <v>2017</v>
      </c>
      <c r="Q408" s="18">
        <v>263</v>
      </c>
      <c r="R408" s="18"/>
      <c r="S408" s="18" t="s">
        <v>697</v>
      </c>
      <c r="T408" s="18" t="s">
        <v>697</v>
      </c>
    </row>
    <row r="409" spans="2:49" ht="45">
      <c r="B409" s="36" t="s">
        <v>843</v>
      </c>
      <c r="C409" s="36" t="s">
        <v>844</v>
      </c>
      <c r="D409" s="17" t="s">
        <v>640</v>
      </c>
      <c r="E409" s="18" t="s">
        <v>26</v>
      </c>
      <c r="F409" s="18">
        <f>VLOOKUP(N409,Revistas!$B$2:$H$63996,2,FALSE)</f>
        <v>8.8409999999999993</v>
      </c>
      <c r="G409" s="18" t="str">
        <f>VLOOKUP(N409,Revistas!$B$2:$H$63996,3,FALSE)</f>
        <v>Q1</v>
      </c>
      <c r="H409" s="18" t="str">
        <f>VLOOKUP(N409,Revistas!$B$2:$H$63996,4,FALSE)</f>
        <v>CARDIAC &amp; CARDIOVASCULAR SYSTEM</v>
      </c>
      <c r="I409" s="18" t="str">
        <f>VLOOKUP(N409,Revistas!$B$2:$H$63996,5,FALSE)</f>
        <v>7/126</v>
      </c>
      <c r="J409" s="18" t="str">
        <f>VLOOKUP(N409,Revistas!$B$2:$H$63996,6,FALSE)</f>
        <v>SI</v>
      </c>
      <c r="K409" s="18" t="s">
        <v>845</v>
      </c>
      <c r="L409" s="18"/>
      <c r="M409" s="18">
        <v>0</v>
      </c>
      <c r="N409" s="18" t="s">
        <v>643</v>
      </c>
      <c r="O409" s="28">
        <v>41306</v>
      </c>
      <c r="P409" s="18">
        <v>2017</v>
      </c>
      <c r="Q409" s="18">
        <v>10</v>
      </c>
      <c r="R409" s="18">
        <v>3</v>
      </c>
      <c r="S409" s="18" t="s">
        <v>846</v>
      </c>
      <c r="T409" s="18" t="s">
        <v>846</v>
      </c>
    </row>
    <row r="410" spans="2:49" ht="30">
      <c r="B410" s="36" t="s">
        <v>933</v>
      </c>
      <c r="C410" s="36" t="s">
        <v>932</v>
      </c>
      <c r="D410" s="17" t="s">
        <v>1369</v>
      </c>
      <c r="E410" s="18" t="s">
        <v>10</v>
      </c>
      <c r="F410" s="18">
        <f>VLOOKUP(N410,Revistas!$B$2:$H$63996,2,FALSE)</f>
        <v>4.4850000000000003</v>
      </c>
      <c r="G410" s="18" t="str">
        <f>VLOOKUP(N410,Revistas!$B$2:$H$63996,3,FALSE)</f>
        <v>Q2</v>
      </c>
      <c r="H410" s="18" t="str">
        <f>VLOOKUP(N410,Revistas!$B$2:$H$63996,4,FALSE)</f>
        <v>CARDIAC &amp; CARDIOVASCULAR SYSTEM</v>
      </c>
      <c r="I410" s="18" t="str">
        <f>VLOOKUP(N410,Revistas!$B$2:$H$63996,5,FALSE)</f>
        <v>33/126</v>
      </c>
      <c r="J410" s="18" t="str">
        <f>VLOOKUP(N410,Revistas!$B$2:$H$63996,6,FALSE)</f>
        <v>NO</v>
      </c>
      <c r="K410" s="18" t="s">
        <v>935</v>
      </c>
      <c r="L410" s="18"/>
      <c r="M410" s="18" t="s">
        <v>587</v>
      </c>
      <c r="N410" s="18" t="s">
        <v>917</v>
      </c>
      <c r="O410" s="18" t="s">
        <v>934</v>
      </c>
      <c r="P410" s="18">
        <v>2017</v>
      </c>
      <c r="Q410" s="18">
        <v>70</v>
      </c>
      <c r="R410" s="18">
        <v>2</v>
      </c>
      <c r="S410" s="18">
        <v>116</v>
      </c>
      <c r="T410" s="18"/>
      <c r="U410" s="23">
        <v>27267383</v>
      </c>
      <c r="AW410" s="25"/>
    </row>
    <row r="411" spans="2:49" ht="45">
      <c r="B411" s="36" t="s">
        <v>517</v>
      </c>
      <c r="C411" s="36" t="s">
        <v>516</v>
      </c>
      <c r="D411" s="17" t="s">
        <v>518</v>
      </c>
      <c r="E411" s="18" t="s">
        <v>10</v>
      </c>
      <c r="F411" s="18">
        <f>VLOOKUP(N411,Revistas!$B$2:$H$63996,2,FALSE)</f>
        <v>6.3369999999999997</v>
      </c>
      <c r="G411" s="18" t="str">
        <f>VLOOKUP(N411,Revistas!$B$2:$H$63996,3,FALSE)</f>
        <v>Q1</v>
      </c>
      <c r="H411" s="18" t="str">
        <f>VLOOKUP(N411,Revistas!$B$2:$H$63996,4,FALSE)</f>
        <v>ENDOCRINOLOGY &amp; METABOLISM</v>
      </c>
      <c r="I411" s="18" t="str">
        <f>VLOOKUP(N411,Revistas!$B$2:$H$63996,5,FALSE)</f>
        <v>13/138</v>
      </c>
      <c r="J411" s="18" t="str">
        <f>VLOOKUP(N411,Revistas!$B$2:$H$63996,6,FALSE)</f>
        <v>SI</v>
      </c>
      <c r="K411" s="18" t="s">
        <v>520</v>
      </c>
      <c r="L411" s="18"/>
      <c r="M411" s="18" t="s">
        <v>587</v>
      </c>
      <c r="N411" s="18" t="s">
        <v>473</v>
      </c>
      <c r="O411" s="18" t="s">
        <v>519</v>
      </c>
      <c r="P411" s="18">
        <v>2017</v>
      </c>
      <c r="Q411" s="18"/>
      <c r="R411" s="18"/>
      <c r="S411" s="18"/>
      <c r="T411" s="18"/>
      <c r="U411" s="23">
        <v>28494612</v>
      </c>
    </row>
    <row r="412" spans="2:49" ht="60">
      <c r="B412" s="36" t="s">
        <v>1035</v>
      </c>
      <c r="C412" s="36" t="s">
        <v>1036</v>
      </c>
      <c r="D412" s="17" t="s">
        <v>1037</v>
      </c>
      <c r="E412" s="18" t="s">
        <v>10</v>
      </c>
      <c r="F412" s="18">
        <f>VLOOKUP(N412,Revistas!$B$2:$H$63996,2,FALSE)</f>
        <v>3.581</v>
      </c>
      <c r="G412" s="18" t="str">
        <f>VLOOKUP(N412,Revistas!$B$2:$H$63996,3,FALSE)</f>
        <v>Q2</v>
      </c>
      <c r="H412" s="18" t="str">
        <f>VLOOKUP(N412,Revistas!$B$2:$H$63996,4,FALSE)</f>
        <v>PERIPHERAL VASCULAR DISEASE - SCIE</v>
      </c>
      <c r="I412" s="18" t="str">
        <f>VLOOKUP(N412,Revistas!$B$2:$H$63996,5,FALSE)</f>
        <v>16/63</v>
      </c>
      <c r="J412" s="18" t="str">
        <f>VLOOKUP(N412,Revistas!$B$2:$H$63996,6,FALSE)</f>
        <v>NO</v>
      </c>
      <c r="K412" s="18" t="s">
        <v>1038</v>
      </c>
      <c r="L412" s="18" t="s">
        <v>1039</v>
      </c>
      <c r="M412" s="18">
        <v>1</v>
      </c>
      <c r="N412" s="18" t="s">
        <v>1040</v>
      </c>
      <c r="O412" s="18" t="s">
        <v>226</v>
      </c>
      <c r="P412" s="18">
        <v>2017</v>
      </c>
      <c r="Q412" s="18">
        <v>40</v>
      </c>
      <c r="R412" s="18">
        <v>6</v>
      </c>
      <c r="S412" s="18">
        <v>613</v>
      </c>
      <c r="T412" s="18">
        <v>619</v>
      </c>
      <c r="U412" s="23">
        <v>28179625</v>
      </c>
    </row>
    <row r="413" spans="2:49" ht="45">
      <c r="B413" s="36" t="s">
        <v>2195</v>
      </c>
      <c r="C413" s="36" t="s">
        <v>2196</v>
      </c>
      <c r="D413" s="17" t="s">
        <v>2190</v>
      </c>
      <c r="E413" s="18" t="s">
        <v>26</v>
      </c>
      <c r="F413" s="18">
        <f>VLOOKUP(N413,Revistas!$B$2:$H$63996,2,FALSE)</f>
        <v>12.486000000000001</v>
      </c>
      <c r="G413" s="18" t="str">
        <f>VLOOKUP(N413,Revistas!$B$2:$H$63996,3,FALSE)</f>
        <v>Q1</v>
      </c>
      <c r="H413" s="18" t="str">
        <f>VLOOKUP(N413,Revistas!$B$2:$H$63996,4,FALSE)</f>
        <v>GASTROENTEROLOGY &amp; HEPATOLOGY - SCIE</v>
      </c>
      <c r="I413" s="18" t="str">
        <f>VLOOKUP(N413,Revistas!$B$2:$H$63996,5,FALSE)</f>
        <v>5 DE 79</v>
      </c>
      <c r="J413" s="18" t="str">
        <f>VLOOKUP(N413,Revistas!$B$2:$H$63996,6,FALSE)</f>
        <v>SI</v>
      </c>
      <c r="K413" s="18" t="s">
        <v>2197</v>
      </c>
      <c r="L413" s="18"/>
      <c r="M413" s="18">
        <v>0</v>
      </c>
      <c r="N413" s="18" t="s">
        <v>2192</v>
      </c>
      <c r="O413" s="18"/>
      <c r="P413" s="18">
        <v>2017</v>
      </c>
      <c r="Q413" s="18">
        <v>66</v>
      </c>
      <c r="R413" s="18">
        <v>1</v>
      </c>
      <c r="S413" s="18" t="s">
        <v>2198</v>
      </c>
      <c r="T413" s="18" t="s">
        <v>2198</v>
      </c>
    </row>
    <row r="414" spans="2:49" ht="45">
      <c r="B414" s="36" t="s">
        <v>88</v>
      </c>
      <c r="C414" s="36" t="s">
        <v>89</v>
      </c>
      <c r="D414" s="17" t="s">
        <v>90</v>
      </c>
      <c r="E414" s="18" t="s">
        <v>10</v>
      </c>
      <c r="F414" s="18">
        <f>VLOOKUP(N414,Revistas!$B$2:$H$63996,2,FALSE)</f>
        <v>2.82</v>
      </c>
      <c r="G414" s="18" t="str">
        <f>VLOOKUP(N414,Revistas!$B$2:$H$63996,3,FALSE)</f>
        <v>Q1</v>
      </c>
      <c r="H414" s="18" t="str">
        <f>VLOOKUP(N414,Revistas!$B$2:$H$63996,4,FALSE)</f>
        <v>MEDICINA, GENERAL &amp; INTERNAL</v>
      </c>
      <c r="I414" s="18" t="str">
        <f>VLOOKUP(N414,Revistas!$B$2:$H$63996,5,FALSE)</f>
        <v>31/154</v>
      </c>
      <c r="J414" s="18" t="str">
        <f>VLOOKUP(N414,Revistas!$B$2:$H$63996,6,FALSE)</f>
        <v>NO</v>
      </c>
      <c r="K414" s="18" t="s">
        <v>91</v>
      </c>
      <c r="L414" s="18" t="s">
        <v>92</v>
      </c>
      <c r="M414" s="18">
        <v>0</v>
      </c>
      <c r="N414" s="18" t="s">
        <v>93</v>
      </c>
      <c r="O414" s="18" t="s">
        <v>94</v>
      </c>
      <c r="P414" s="18">
        <v>2017</v>
      </c>
      <c r="Q414" s="18">
        <v>18</v>
      </c>
      <c r="R414" s="18">
        <v>11</v>
      </c>
      <c r="S414" s="18">
        <v>2214</v>
      </c>
      <c r="T414" s="18">
        <v>2223</v>
      </c>
    </row>
    <row r="415" spans="2:49" ht="45">
      <c r="B415" s="36" t="s">
        <v>5213</v>
      </c>
      <c r="C415" s="36" t="s">
        <v>5214</v>
      </c>
      <c r="D415" s="17" t="s">
        <v>4840</v>
      </c>
      <c r="E415" s="18" t="s">
        <v>10</v>
      </c>
      <c r="F415" s="18">
        <f>VLOOKUP(N415,Revistas!$B$2:$H$63996,2,FALSE)</f>
        <v>2.7589999999999999</v>
      </c>
      <c r="G415" s="18" t="str">
        <f>VLOOKUP(N415,Revistas!$B$2:$H$63996,3,FALSE)</f>
        <v>Q2</v>
      </c>
      <c r="H415" s="18" t="str">
        <f>VLOOKUP(N415,Revistas!$B$2:$H$63996,4,FALSE)</f>
        <v>MEDICINE, RESEARCH &amp; EXPERIMENTAL - SCIE;</v>
      </c>
      <c r="I415" s="18" t="str">
        <f>VLOOKUP(N415,Revistas!$B$2:$H$63996,5,FALSE)</f>
        <v>52/128</v>
      </c>
      <c r="J415" s="18" t="str">
        <f>VLOOKUP(N415,Revistas!$B$2:$H$63996,6,FALSE)</f>
        <v>NO</v>
      </c>
      <c r="K415" s="18" t="s">
        <v>5215</v>
      </c>
      <c r="L415" s="18" t="s">
        <v>5216</v>
      </c>
      <c r="M415" s="18">
        <v>1</v>
      </c>
      <c r="N415" s="18" t="s">
        <v>4843</v>
      </c>
      <c r="O415" s="18" t="s">
        <v>29</v>
      </c>
      <c r="P415" s="18">
        <v>2017</v>
      </c>
      <c r="Q415" s="18">
        <v>91</v>
      </c>
      <c r="R415" s="18"/>
      <c r="S415" s="18">
        <v>776</v>
      </c>
      <c r="T415" s="18">
        <v>787</v>
      </c>
      <c r="U415" s="23">
        <v>28501004</v>
      </c>
    </row>
    <row r="416" spans="2:49" ht="30">
      <c r="B416" s="36" t="s">
        <v>228</v>
      </c>
      <c r="C416" s="36" t="s">
        <v>229</v>
      </c>
      <c r="D416" s="17" t="s">
        <v>230</v>
      </c>
      <c r="E416" s="18" t="s">
        <v>210</v>
      </c>
      <c r="F416" s="18">
        <f>VLOOKUP(N416,Revistas!$B$2:$H$63996,2,FALSE)</f>
        <v>1.081</v>
      </c>
      <c r="G416" s="18" t="str">
        <f>VLOOKUP(N416,Revistas!$B$2:$H$63996,3,FALSE)</f>
        <v>Q4</v>
      </c>
      <c r="H416" s="18" t="str">
        <f>VLOOKUP(N416,Revistas!$B$2:$H$63996,4,FALSE)</f>
        <v>CLINICAL NEUROLOGY - SCIE;</v>
      </c>
      <c r="I416" s="18" t="str">
        <f>VLOOKUP(N416,Revistas!$B$2:$H$63996,5,FALSE)</f>
        <v>166/194</v>
      </c>
      <c r="J416" s="18" t="str">
        <f>VLOOKUP(N416,Revistas!$B$2:$H$63996,6,FALSE)</f>
        <v>NO</v>
      </c>
      <c r="K416" s="18" t="s">
        <v>231</v>
      </c>
      <c r="L416" s="18" t="s">
        <v>232</v>
      </c>
      <c r="M416" s="18">
        <v>0</v>
      </c>
      <c r="N416" s="18" t="s">
        <v>233</v>
      </c>
      <c r="O416" s="18" t="s">
        <v>226</v>
      </c>
      <c r="P416" s="18">
        <v>2017</v>
      </c>
      <c r="Q416" s="18">
        <v>33</v>
      </c>
      <c r="R416" s="18">
        <v>6</v>
      </c>
      <c r="S416" s="18">
        <v>1009</v>
      </c>
      <c r="T416" s="18">
        <v>1013</v>
      </c>
    </row>
    <row r="417" spans="2:21" ht="45">
      <c r="B417" s="36" t="s">
        <v>1532</v>
      </c>
      <c r="C417" s="36" t="s">
        <v>1533</v>
      </c>
      <c r="D417" s="17" t="s">
        <v>1534</v>
      </c>
      <c r="E417" s="18" t="s">
        <v>10</v>
      </c>
      <c r="F417" s="18">
        <f>VLOOKUP(N417,Revistas!$B$2:$H$63996,2,FALSE)</f>
        <v>3.2570000000000001</v>
      </c>
      <c r="G417" s="18" t="str">
        <f>VLOOKUP(N417,Revistas!$B$2:$H$63996,3,FALSE)</f>
        <v>Q2</v>
      </c>
      <c r="H417" s="18" t="str">
        <f>VLOOKUP(N417,Revistas!$B$2:$H$63996,4,FALSE)</f>
        <v>INFECTIOUS DISEASES - SCIE;</v>
      </c>
      <c r="I417" s="18" t="str">
        <f>VLOOKUP(N417,Revistas!$B$2:$H$63996,5,FALSE)</f>
        <v>26/84</v>
      </c>
      <c r="J417" s="18" t="str">
        <f>VLOOKUP(N417,Revistas!$B$2:$H$63996,6,FALSE)</f>
        <v>NO</v>
      </c>
      <c r="K417" s="18" t="s">
        <v>1535</v>
      </c>
      <c r="L417" s="18" t="s">
        <v>1536</v>
      </c>
      <c r="M417" s="18">
        <v>6</v>
      </c>
      <c r="N417" s="18" t="s">
        <v>1537</v>
      </c>
      <c r="O417" s="18" t="s">
        <v>344</v>
      </c>
      <c r="P417" s="18">
        <v>2017</v>
      </c>
      <c r="Q417" s="18">
        <v>18</v>
      </c>
      <c r="R417" s="18">
        <v>1</v>
      </c>
      <c r="S417" s="18">
        <v>5</v>
      </c>
      <c r="T417" s="18">
        <v>12</v>
      </c>
      <c r="U417" s="23">
        <v>27279571</v>
      </c>
    </row>
    <row r="418" spans="2:21" ht="120">
      <c r="B418" s="36" t="s">
        <v>4273</v>
      </c>
      <c r="C418" s="36" t="s">
        <v>4274</v>
      </c>
      <c r="D418" s="17" t="s">
        <v>4275</v>
      </c>
      <c r="E418" s="18" t="s">
        <v>10</v>
      </c>
      <c r="F418" s="18">
        <f>VLOOKUP(N418,Revistas!$B$2:$H$63996,2,FALSE)</f>
        <v>5.4550000000000001</v>
      </c>
      <c r="G418" s="18" t="str">
        <f>VLOOKUP(N418,Revistas!$B$2:$H$63996,3,FALSE)</f>
        <v>Q1</v>
      </c>
      <c r="H418" s="18" t="str">
        <f>VLOOKUP(N418,Revistas!$B$2:$H$63996,4,FALSE)</f>
        <v>ENDOCRINOLOGY &amp; METABOLISM - SCIE</v>
      </c>
      <c r="I418" s="18" t="str">
        <f>VLOOKUP(N418,Revistas!$B$2:$H$63996,5,FALSE)</f>
        <v>20/138</v>
      </c>
      <c r="J418" s="18" t="str">
        <f>VLOOKUP(N418,Revistas!$B$2:$H$63996,6,FALSE)</f>
        <v>NO</v>
      </c>
      <c r="K418" s="18" t="s">
        <v>4276</v>
      </c>
      <c r="L418" s="18" t="s">
        <v>4277</v>
      </c>
      <c r="M418" s="18">
        <v>3</v>
      </c>
      <c r="N418" s="18" t="s">
        <v>4278</v>
      </c>
      <c r="O418" s="28">
        <v>36923</v>
      </c>
      <c r="P418" s="18">
        <v>2017</v>
      </c>
      <c r="Q418" s="18">
        <v>102</v>
      </c>
      <c r="R418" s="18">
        <v>2</v>
      </c>
      <c r="S418" s="18">
        <v>460</v>
      </c>
      <c r="T418" s="18">
        <v>469</v>
      </c>
      <c r="U418" s="23">
        <v>27870580</v>
      </c>
    </row>
    <row r="419" spans="2:21" ht="75">
      <c r="B419" s="36" t="s">
        <v>5055</v>
      </c>
      <c r="C419" s="36" t="s">
        <v>5056</v>
      </c>
      <c r="D419" s="17" t="s">
        <v>5057</v>
      </c>
      <c r="E419" s="18" t="s">
        <v>210</v>
      </c>
      <c r="F419" s="18">
        <f>VLOOKUP(N419,Revistas!$B$2:$H$63996,2,FALSE)</f>
        <v>9.2490000000000006</v>
      </c>
      <c r="G419" s="18" t="str">
        <f>VLOOKUP(N419,Revistas!$B$2:$H$63996,3,FALSE)</f>
        <v>Q1</v>
      </c>
      <c r="H419" s="18" t="str">
        <f>VLOOKUP(N419,Revistas!$B$2:$H$63996,4,FALSE)</f>
        <v>MEDICINE, RESEARCH &amp; EXPERIMENTAL - SCIE</v>
      </c>
      <c r="I419" s="18" t="str">
        <f>VLOOKUP(N419,Revistas!$B$2:$H$63996,5,FALSE)</f>
        <v>1/128</v>
      </c>
      <c r="J419" s="18" t="str">
        <f>VLOOKUP(N419,Revistas!$B$2:$H$63996,6,FALSE)</f>
        <v>SI</v>
      </c>
      <c r="K419" s="18" t="s">
        <v>5058</v>
      </c>
      <c r="L419" s="18" t="s">
        <v>5059</v>
      </c>
      <c r="M419" s="18">
        <v>2</v>
      </c>
      <c r="N419" s="18" t="s">
        <v>5060</v>
      </c>
      <c r="O419" s="18" t="s">
        <v>250</v>
      </c>
      <c r="P419" s="18">
        <v>2017</v>
      </c>
      <c r="Q419" s="18">
        <v>9</v>
      </c>
      <c r="R419" s="18">
        <v>5</v>
      </c>
      <c r="S419" s="18">
        <v>545</v>
      </c>
      <c r="T419" s="18">
        <v>557</v>
      </c>
      <c r="U419" s="23">
        <v>28289078</v>
      </c>
    </row>
    <row r="420" spans="2:21" ht="45">
      <c r="B420" s="36" t="s">
        <v>3971</v>
      </c>
      <c r="C420" s="36" t="s">
        <v>3972</v>
      </c>
      <c r="D420" s="17" t="s">
        <v>3945</v>
      </c>
      <c r="E420" s="18" t="s">
        <v>10</v>
      </c>
      <c r="F420" s="18">
        <f>VLOOKUP(N420,Revistas!$B$2:$H$63996,2,FALSE)</f>
        <v>1.181</v>
      </c>
      <c r="G420" s="18" t="str">
        <f>VLOOKUP(N420,Revistas!$B$2:$H$63996,3,FALSE)</f>
        <v>Q4</v>
      </c>
      <c r="H420" s="18" t="str">
        <f>VLOOKUP(N420,Revistas!$B$2:$H$63996,4,FALSE)</f>
        <v>UROLOGY &amp; NEPHROLOGY - SCIE</v>
      </c>
      <c r="I420" s="18" t="str">
        <f>VLOOKUP(N420,Revistas!$B$2:$H$63996,5,FALSE)</f>
        <v>60/76</v>
      </c>
      <c r="J420" s="18" t="str">
        <f>VLOOKUP(N420,Revistas!$B$2:$H$63996,6,FALSE)</f>
        <v>NO</v>
      </c>
      <c r="K420" s="18" t="s">
        <v>3973</v>
      </c>
      <c r="L420" s="18" t="s">
        <v>3974</v>
      </c>
      <c r="M420" s="18">
        <v>1</v>
      </c>
      <c r="N420" s="18" t="s">
        <v>3948</v>
      </c>
      <c r="O420" s="18" t="s">
        <v>35</v>
      </c>
      <c r="P420" s="18">
        <v>2017</v>
      </c>
      <c r="Q420" s="18">
        <v>41</v>
      </c>
      <c r="R420" s="18">
        <v>3</v>
      </c>
      <c r="S420" s="18">
        <v>181</v>
      </c>
      <c r="T420" s="18">
        <v>187</v>
      </c>
      <c r="U420" s="23">
        <v>27894612</v>
      </c>
    </row>
    <row r="421" spans="2:21" ht="45">
      <c r="B421" s="36" t="s">
        <v>2982</v>
      </c>
      <c r="C421" s="36" t="s">
        <v>2983</v>
      </c>
      <c r="D421" s="17" t="s">
        <v>2984</v>
      </c>
      <c r="E421" s="18" t="s">
        <v>10</v>
      </c>
      <c r="F421" s="18">
        <f>VLOOKUP(N421,Revistas!$B$2:$H$63996,2,FALSE)</f>
        <v>2.653</v>
      </c>
      <c r="G421" s="18" t="str">
        <f>VLOOKUP(N421,Revistas!$B$2:$H$63996,3,FALSE)</f>
        <v>Q3</v>
      </c>
      <c r="H421" s="18" t="str">
        <f>VLOOKUP(N421,Revistas!$B$2:$H$63996,4,FALSE)</f>
        <v>BIOCHEMISTRY &amp; MOLECULAR BIOLOGY - SCIE;</v>
      </c>
      <c r="I421" s="18" t="str">
        <f>VLOOKUP(N421,Revistas!$B$2:$H$63996,5,FALSE)</f>
        <v>152/290</v>
      </c>
      <c r="J421" s="18" t="str">
        <f>VLOOKUP(N421,Revistas!$B$2:$H$63996,6,FALSE)</f>
        <v>NO</v>
      </c>
      <c r="K421" s="18" t="s">
        <v>2985</v>
      </c>
      <c r="L421" s="18" t="s">
        <v>2986</v>
      </c>
      <c r="M421" s="18">
        <v>0</v>
      </c>
      <c r="N421" s="18" t="s">
        <v>2987</v>
      </c>
      <c r="O421" s="18" t="s">
        <v>129</v>
      </c>
      <c r="P421" s="18">
        <v>2017</v>
      </c>
      <c r="Q421" s="18">
        <v>125</v>
      </c>
      <c r="R421" s="18"/>
      <c r="S421" s="18">
        <v>8</v>
      </c>
      <c r="T421" s="18">
        <v>13</v>
      </c>
      <c r="U421" s="23">
        <v>28987723</v>
      </c>
    </row>
    <row r="422" spans="2:21" ht="30">
      <c r="B422" s="36" t="s">
        <v>2518</v>
      </c>
      <c r="C422" s="36" t="s">
        <v>2519</v>
      </c>
      <c r="D422" s="17" t="s">
        <v>195</v>
      </c>
      <c r="E422" s="18" t="s">
        <v>274</v>
      </c>
      <c r="F422" s="18">
        <f>VLOOKUP(N422,Revistas!$B$2:$H$63996,2,FALSE)</f>
        <v>1.1399999999999999</v>
      </c>
      <c r="G422" s="18" t="str">
        <f>VLOOKUP(N422,Revistas!$B$2:$H$63996,3,FALSE)</f>
        <v>Q3</v>
      </c>
      <c r="H422" s="18" t="str">
        <f>VLOOKUP(N422,Revistas!$B$2:$H$63996,4,FALSE)</f>
        <v>PEDIATRICS - SCIE</v>
      </c>
      <c r="I422" s="18" t="str">
        <f>VLOOKUP(N422,Revistas!$B$2:$H$63996,5,FALSE)</f>
        <v>88/121/</v>
      </c>
      <c r="J422" s="18" t="str">
        <f>VLOOKUP(N422,Revistas!$B$2:$H$63996,6,FALSE)</f>
        <v>NO</v>
      </c>
      <c r="K422" s="18" t="s">
        <v>2520</v>
      </c>
      <c r="L422" s="18" t="s">
        <v>2521</v>
      </c>
      <c r="M422" s="18">
        <v>0</v>
      </c>
      <c r="N422" s="18" t="s">
        <v>198</v>
      </c>
      <c r="O422" s="18" t="s">
        <v>14</v>
      </c>
      <c r="P422" s="18">
        <v>2017</v>
      </c>
      <c r="Q422" s="18">
        <v>87</v>
      </c>
      <c r="R422" s="18">
        <v>6</v>
      </c>
      <c r="S422" s="18">
        <v>350</v>
      </c>
      <c r="T422" s="18">
        <v>351</v>
      </c>
    </row>
    <row r="423" spans="2:21" ht="45">
      <c r="B423" s="36" t="s">
        <v>2145</v>
      </c>
      <c r="C423" s="36" t="s">
        <v>2146</v>
      </c>
      <c r="D423" s="17" t="s">
        <v>2139</v>
      </c>
      <c r="E423" s="18" t="s">
        <v>26</v>
      </c>
      <c r="F423" s="18">
        <f>VLOOKUP(N423,Revistas!$B$2:$H$63996,2,FALSE)</f>
        <v>3.3260000000000001</v>
      </c>
      <c r="G423" s="18" t="str">
        <f>VLOOKUP(N423,Revistas!$B$2:$H$63996,3,FALSE)</f>
        <v>Q2</v>
      </c>
      <c r="H423" s="18" t="str">
        <f>VLOOKUP(N423,Revistas!$B$2:$H$63996,4,FALSE)</f>
        <v>IMMUNOLOGY - SCIE</v>
      </c>
      <c r="I423" s="18" t="str">
        <f>VLOOKUP(N423,Revistas!$B$2:$H$63996,5,FALSE)</f>
        <v>65/150</v>
      </c>
      <c r="J423" s="18" t="str">
        <f>VLOOKUP(N423,Revistas!$B$2:$H$63996,6,FALSE)</f>
        <v>NO</v>
      </c>
      <c r="K423" s="18" t="s">
        <v>2147</v>
      </c>
      <c r="L423" s="18"/>
      <c r="M423" s="18">
        <v>0</v>
      </c>
      <c r="N423" s="18" t="s">
        <v>2141</v>
      </c>
      <c r="O423" s="18" t="s">
        <v>154</v>
      </c>
      <c r="P423" s="18">
        <v>2017</v>
      </c>
      <c r="Q423" s="18">
        <v>89</v>
      </c>
      <c r="R423" s="18"/>
      <c r="S423" s="18">
        <v>181</v>
      </c>
      <c r="T423" s="18">
        <v>181</v>
      </c>
    </row>
    <row r="424" spans="2:21" ht="30">
      <c r="B424" s="36" t="s">
        <v>5320</v>
      </c>
      <c r="C424" s="36" t="s">
        <v>5321</v>
      </c>
      <c r="D424" s="17" t="s">
        <v>5181</v>
      </c>
      <c r="E424" s="18" t="s">
        <v>571</v>
      </c>
      <c r="F424" s="18">
        <f>VLOOKUP(N424,Revistas!$B$2:$H$63996,2,FALSE)</f>
        <v>3.8969999999999998</v>
      </c>
      <c r="G424" s="18" t="str">
        <f>VLOOKUP(N424,Revistas!$B$2:$H$63996,3,FALSE)</f>
        <v>Q1</v>
      </c>
      <c r="H424" s="18" t="str">
        <f>VLOOKUP(N424,Revistas!$B$2:$H$63996,4,FALSE)</f>
        <v>ORTHOPEDICS - SCIE;</v>
      </c>
      <c r="I424" s="18" t="str">
        <f>VLOOKUP(N424,Revistas!$B$2:$H$63996,5,FALSE)</f>
        <v>6 DE 76</v>
      </c>
      <c r="J424" s="18" t="str">
        <f>VLOOKUP(N424,Revistas!$B$2:$H$63996,6,FALSE)</f>
        <v>NO</v>
      </c>
      <c r="K424" s="18" t="s">
        <v>5322</v>
      </c>
      <c r="L424" s="18" t="s">
        <v>5323</v>
      </c>
      <c r="M424" s="18">
        <v>0</v>
      </c>
      <c r="N424" s="18" t="s">
        <v>5184</v>
      </c>
      <c r="O424" s="18" t="s">
        <v>62</v>
      </c>
      <c r="P424" s="18">
        <v>2017</v>
      </c>
      <c r="Q424" s="18">
        <v>475</v>
      </c>
      <c r="R424" s="18">
        <v>2</v>
      </c>
      <c r="S424" s="18">
        <v>495</v>
      </c>
      <c r="T424" s="18">
        <v>497</v>
      </c>
      <c r="U424" s="23">
        <v>28004292</v>
      </c>
    </row>
    <row r="425" spans="2:21" ht="45">
      <c r="B425" s="36" t="s">
        <v>271</v>
      </c>
      <c r="C425" s="36" t="s">
        <v>272</v>
      </c>
      <c r="D425" s="17" t="s">
        <v>273</v>
      </c>
      <c r="E425" s="18" t="s">
        <v>274</v>
      </c>
      <c r="F425" s="18">
        <f>VLOOKUP(N425,Revistas!$B$2:$H$63996,2,FALSE)</f>
        <v>0.95</v>
      </c>
      <c r="G425" s="18" t="str">
        <f>VLOOKUP(N425,Revistas!$B$2:$H$63996,3,FALSE)</f>
        <v>Q4</v>
      </c>
      <c r="H425" s="18" t="str">
        <f>VLOOKUP(N425,Revistas!$B$2:$H$63996,4,FALSE)</f>
        <v>CLINICAL NEUROLOGY - SCIE</v>
      </c>
      <c r="I425" s="18" t="str">
        <f>VLOOKUP(N425,Revistas!$B$2:$H$63996,5,FALSE)</f>
        <v>171/194</v>
      </c>
      <c r="J425" s="18" t="str">
        <f>VLOOKUP(N425,Revistas!$B$2:$H$63996,6,FALSE)</f>
        <v>NO</v>
      </c>
      <c r="K425" s="18" t="s">
        <v>275</v>
      </c>
      <c r="L425" s="18" t="s">
        <v>276</v>
      </c>
      <c r="M425" s="18">
        <v>0</v>
      </c>
      <c r="N425" s="18" t="s">
        <v>277</v>
      </c>
      <c r="O425" s="18" t="s">
        <v>278</v>
      </c>
      <c r="P425" s="18">
        <v>2017</v>
      </c>
      <c r="Q425" s="18">
        <v>20</v>
      </c>
      <c r="R425" s="18">
        <v>2</v>
      </c>
      <c r="S425" s="18">
        <v>164</v>
      </c>
      <c r="T425" s="18">
        <v>165</v>
      </c>
    </row>
    <row r="426" spans="2:21" ht="45">
      <c r="B426" s="36" t="s">
        <v>2028</v>
      </c>
      <c r="C426" s="36" t="s">
        <v>2029</v>
      </c>
      <c r="D426" s="17" t="s">
        <v>2030</v>
      </c>
      <c r="E426" s="18" t="s">
        <v>10</v>
      </c>
      <c r="F426" s="18">
        <f>VLOOKUP(N426,Revistas!$B$2:$H$63996,2,FALSE)</f>
        <v>4.7389999999999999</v>
      </c>
      <c r="G426" s="18" t="str">
        <f>VLOOKUP(N426,Revistas!$B$2:$H$63996,3,FALSE)</f>
        <v>Q1</v>
      </c>
      <c r="H426" s="18" t="str">
        <f>VLOOKUP(N426,Revistas!$B$2:$H$63996,4,FALSE)</f>
        <v>PHYSIOLOGY - SCIE;</v>
      </c>
      <c r="I426" s="18" t="str">
        <f>VLOOKUP(N426,Revistas!$B$2:$H$63996,5,FALSE)</f>
        <v>9 DE 84</v>
      </c>
      <c r="J426" s="18" t="str">
        <f>VLOOKUP(N426,Revistas!$B$2:$H$63996,6,FALSE)</f>
        <v>NO</v>
      </c>
      <c r="K426" s="18" t="s">
        <v>2031</v>
      </c>
      <c r="L426" s="18" t="s">
        <v>2032</v>
      </c>
      <c r="M426" s="18">
        <v>0</v>
      </c>
      <c r="N426" s="18" t="s">
        <v>2033</v>
      </c>
      <c r="O426" s="28">
        <v>37073</v>
      </c>
      <c r="P426" s="18">
        <v>2017</v>
      </c>
      <c r="Q426" s="18">
        <v>595</v>
      </c>
      <c r="R426" s="18">
        <v>13</v>
      </c>
      <c r="S426" s="18">
        <v>4227</v>
      </c>
      <c r="T426" s="18">
        <v>4243</v>
      </c>
      <c r="U426" s="23">
        <v>28374413</v>
      </c>
    </row>
    <row r="427" spans="2:21" ht="60">
      <c r="B427" s="36" t="s">
        <v>3510</v>
      </c>
      <c r="C427" s="36" t="s">
        <v>3511</v>
      </c>
      <c r="D427" s="17" t="s">
        <v>3512</v>
      </c>
      <c r="E427" s="18" t="s">
        <v>10</v>
      </c>
      <c r="F427" s="18" t="str">
        <f>VLOOKUP(N427,Revistas!$B$2:$H$63996,2,FALSE)</f>
        <v>NO TIENE</v>
      </c>
      <c r="G427" s="18" t="str">
        <f>VLOOKUP(N427,Revistas!$B$2:$H$63996,3,FALSE)</f>
        <v>NO TIENE</v>
      </c>
      <c r="H427" s="18" t="str">
        <f>VLOOKUP(N427,Revistas!$B$2:$H$63996,4,FALSE)</f>
        <v>NO TIENE</v>
      </c>
      <c r="I427" s="18" t="str">
        <f>VLOOKUP(N427,Revistas!$B$2:$H$63996,5,FALSE)</f>
        <v>NO TIENE</v>
      </c>
      <c r="J427" s="18" t="str">
        <f>VLOOKUP(N427,Revistas!$B$2:$H$63996,6,FALSE)</f>
        <v>NO</v>
      </c>
      <c r="K427" s="18" t="s">
        <v>3513</v>
      </c>
      <c r="L427" s="18" t="s">
        <v>3514</v>
      </c>
      <c r="M427" s="18">
        <v>0</v>
      </c>
      <c r="N427" s="18" t="s">
        <v>3515</v>
      </c>
      <c r="O427" s="18" t="s">
        <v>226</v>
      </c>
      <c r="P427" s="18">
        <v>2017</v>
      </c>
      <c r="Q427" s="18">
        <v>30</v>
      </c>
      <c r="R427" s="18">
        <v>2</v>
      </c>
      <c r="S427" s="18">
        <v>94</v>
      </c>
      <c r="T427" s="18">
        <v>96</v>
      </c>
    </row>
    <row r="428" spans="2:21" ht="75">
      <c r="B428" s="36" t="s">
        <v>4441</v>
      </c>
      <c r="C428" s="36" t="s">
        <v>4442</v>
      </c>
      <c r="D428" s="17" t="s">
        <v>4431</v>
      </c>
      <c r="E428" s="18" t="s">
        <v>10</v>
      </c>
      <c r="F428" s="18">
        <f>VLOOKUP(N428,Revistas!$B$2:$H$63996,2,FALSE)</f>
        <v>2.3530000000000002</v>
      </c>
      <c r="G428" s="18" t="str">
        <f>VLOOKUP(N428,Revistas!$B$2:$H$63996,3,FALSE)</f>
        <v>Q3</v>
      </c>
      <c r="H428" s="18" t="str">
        <f>VLOOKUP(N428,Revistas!$B$2:$H$63996,4,FALSE)</f>
        <v>ONCOLOGY</v>
      </c>
      <c r="I428" s="18" t="str">
        <f>VLOOKUP(N428,Revistas!$B$2:$H$63996,5,FALSE)</f>
        <v>141/217</v>
      </c>
      <c r="J428" s="18" t="str">
        <f>VLOOKUP(N428,Revistas!$B$2:$H$63996,6,FALSE)</f>
        <v>NO</v>
      </c>
      <c r="K428" s="18" t="s">
        <v>4443</v>
      </c>
      <c r="L428" s="18" t="s">
        <v>4444</v>
      </c>
      <c r="M428" s="18">
        <v>0</v>
      </c>
      <c r="N428" s="18" t="s">
        <v>4434</v>
      </c>
      <c r="O428" s="18" t="s">
        <v>250</v>
      </c>
      <c r="P428" s="18">
        <v>2017</v>
      </c>
      <c r="Q428" s="18">
        <v>19</v>
      </c>
      <c r="R428" s="18">
        <v>5</v>
      </c>
      <c r="S428" s="18">
        <v>616</v>
      </c>
      <c r="T428" s="18">
        <v>624</v>
      </c>
      <c r="U428" s="23">
        <v>27853985</v>
      </c>
    </row>
    <row r="429" spans="2:21" ht="45">
      <c r="B429" s="36" t="s">
        <v>3091</v>
      </c>
      <c r="C429" s="36" t="s">
        <v>3092</v>
      </c>
      <c r="D429" s="17" t="s">
        <v>2320</v>
      </c>
      <c r="E429" s="18" t="s">
        <v>10</v>
      </c>
      <c r="F429" s="18">
        <f>VLOOKUP(N429,Revistas!$B$2:$H$63996,2,FALSE)</f>
        <v>1.1830000000000001</v>
      </c>
      <c r="G429" s="18" t="str">
        <f>VLOOKUP(N429,Revistas!$B$2:$H$63996,3,FALSE)</f>
        <v>Q4</v>
      </c>
      <c r="H429" s="18" t="str">
        <f>VLOOKUP(N429,Revistas!$B$2:$H$63996,4,FALSE)</f>
        <v>UROLOGY &amp; NEPHROLOGY - SCIE</v>
      </c>
      <c r="I429" s="18" t="str">
        <f>VLOOKUP(N429,Revistas!$B$2:$H$63996,5,FALSE)</f>
        <v>59/76</v>
      </c>
      <c r="J429" s="18" t="str">
        <f>VLOOKUP(N429,Revistas!$B$2:$H$63996,6,FALSE)</f>
        <v>NO</v>
      </c>
      <c r="K429" s="18" t="s">
        <v>3093</v>
      </c>
      <c r="L429" s="18" t="s">
        <v>3094</v>
      </c>
      <c r="M429" s="18">
        <v>0</v>
      </c>
      <c r="N429" s="18" t="s">
        <v>2323</v>
      </c>
      <c r="O429" s="18" t="s">
        <v>295</v>
      </c>
      <c r="P429" s="18">
        <v>2017</v>
      </c>
      <c r="Q429" s="18">
        <v>37</v>
      </c>
      <c r="R429" s="18">
        <v>2</v>
      </c>
      <c r="S429" s="18">
        <v>138</v>
      </c>
      <c r="T429" s="18">
        <v>148</v>
      </c>
      <c r="U429" s="23">
        <v>28277301</v>
      </c>
    </row>
    <row r="430" spans="2:21" ht="90">
      <c r="B430" s="36" t="s">
        <v>3087</v>
      </c>
      <c r="C430" s="36" t="s">
        <v>3088</v>
      </c>
      <c r="D430" s="17" t="s">
        <v>570</v>
      </c>
      <c r="E430" s="18" t="s">
        <v>210</v>
      </c>
      <c r="F430" s="18">
        <f>VLOOKUP(N430,Revistas!$B$2:$H$63996,2,FALSE)</f>
        <v>5.1680000000000001</v>
      </c>
      <c r="G430" s="18" t="str">
        <f>VLOOKUP(N430,Revistas!$B$2:$H$63996,3,FALSE)</f>
        <v>Q1</v>
      </c>
      <c r="H430" s="18" t="str">
        <f>VLOOKUP(N430,Revistas!$B$2:$H$63996,4,FALSE)</f>
        <v>ONCOLOGY</v>
      </c>
      <c r="I430" s="18" t="str">
        <f>VLOOKUP(N430,Revistas!$B$2:$H$63996,5,FALSE)</f>
        <v>44/217</v>
      </c>
      <c r="J430" s="18" t="str">
        <f>VLOOKUP(N430,Revistas!$B$2:$H$63996,6,FALSE)</f>
        <v>NO</v>
      </c>
      <c r="K430" s="18" t="s">
        <v>3089</v>
      </c>
      <c r="L430" s="18" t="s">
        <v>3090</v>
      </c>
      <c r="M430" s="18">
        <v>5</v>
      </c>
      <c r="N430" s="18" t="s">
        <v>574</v>
      </c>
      <c r="O430" s="28">
        <v>41699</v>
      </c>
      <c r="P430" s="18">
        <v>2017</v>
      </c>
      <c r="Q430" s="18">
        <v>8</v>
      </c>
      <c r="R430" s="18">
        <v>11</v>
      </c>
      <c r="S430" s="18">
        <v>18456</v>
      </c>
      <c r="T430" s="18">
        <v>18485</v>
      </c>
      <c r="U430" s="23">
        <v>28060743</v>
      </c>
    </row>
    <row r="431" spans="2:21" ht="45">
      <c r="B431" s="36" t="s">
        <v>474</v>
      </c>
      <c r="C431" s="36" t="s">
        <v>475</v>
      </c>
      <c r="D431" s="17" t="s">
        <v>476</v>
      </c>
      <c r="E431" s="18" t="s">
        <v>26</v>
      </c>
      <c r="F431" s="18">
        <f>VLOOKUP(N431,Revistas!$B$2:$H$63996,2,FALSE)</f>
        <v>5.6059999999999999</v>
      </c>
      <c r="G431" s="18" t="str">
        <f>VLOOKUP(N431,Revistas!$B$2:$H$63996,3,FALSE)</f>
        <v>Q1</v>
      </c>
      <c r="H431" s="18" t="str">
        <f>VLOOKUP(N431,Revistas!$B$2:$H$63996,4,FALSE)</f>
        <v>ENDOCRINOLOGY &amp; METABOLISM - SCIE;</v>
      </c>
      <c r="I431" s="18" t="str">
        <f>VLOOKUP(N431,Revistas!$B$2:$H$63996,5,FALSE)</f>
        <v>17/138</v>
      </c>
      <c r="J431" s="18" t="str">
        <f>VLOOKUP(N431,Revistas!$B$2:$H$63996,6,FALSE)</f>
        <v>NO</v>
      </c>
      <c r="K431" s="18" t="s">
        <v>477</v>
      </c>
      <c r="L431" s="18"/>
      <c r="M431" s="18">
        <v>0</v>
      </c>
      <c r="N431" s="18" t="s">
        <v>478</v>
      </c>
      <c r="O431" s="18" t="s">
        <v>29</v>
      </c>
      <c r="P431" s="18">
        <v>2017</v>
      </c>
      <c r="Q431" s="18">
        <v>108</v>
      </c>
      <c r="R431" s="18"/>
      <c r="S431" s="18" t="s">
        <v>479</v>
      </c>
      <c r="T431" s="18" t="s">
        <v>479</v>
      </c>
    </row>
    <row r="432" spans="2:21" ht="45">
      <c r="B432" s="36" t="s">
        <v>1290</v>
      </c>
      <c r="C432" s="36" t="s">
        <v>1291</v>
      </c>
      <c r="D432" s="17" t="s">
        <v>1287</v>
      </c>
      <c r="E432" s="18" t="s">
        <v>26</v>
      </c>
      <c r="F432" s="18">
        <f>VLOOKUP(N432,Revistas!$B$2:$H$63996,2,FALSE)</f>
        <v>3.1760000000000002</v>
      </c>
      <c r="G432" s="18" t="str">
        <f>VLOOKUP(N432,Revistas!$B$2:$H$63996,3,FALSE)</f>
        <v>Q2</v>
      </c>
      <c r="H432" s="18" t="str">
        <f>VLOOKUP(N432,Revistas!$B$2:$H$63996,4,FALSE)</f>
        <v>PHARMACOLOGY &amp; PHARMACY - SCIE;</v>
      </c>
      <c r="I432" s="18" t="str">
        <f>VLOOKUP(N432,Revistas!$B$2:$H$63996,5,FALSE)</f>
        <v>75/257</v>
      </c>
      <c r="J432" s="18" t="str">
        <f>VLOOKUP(N432,Revistas!$B$2:$H$63996,6,FALSE)</f>
        <v>NO</v>
      </c>
      <c r="K432" s="18" t="s">
        <v>1292</v>
      </c>
      <c r="L432" s="18"/>
      <c r="M432" s="18">
        <v>0</v>
      </c>
      <c r="N432" s="18" t="s">
        <v>1289</v>
      </c>
      <c r="O432" s="18" t="s">
        <v>199</v>
      </c>
      <c r="P432" s="18">
        <v>2017</v>
      </c>
      <c r="Q432" s="18">
        <v>121</v>
      </c>
      <c r="R432" s="18"/>
      <c r="S432" s="18">
        <v>50</v>
      </c>
      <c r="T432" s="18">
        <v>50</v>
      </c>
    </row>
    <row r="433" spans="2:41" ht="30">
      <c r="B433" s="36" t="s">
        <v>50</v>
      </c>
      <c r="C433" s="36" t="s">
        <v>51</v>
      </c>
      <c r="D433" s="17" t="s">
        <v>52</v>
      </c>
      <c r="E433" s="18" t="s">
        <v>10</v>
      </c>
      <c r="F433" s="18">
        <f>VLOOKUP(N433,Revistas!$B$2:$H$63996,2,FALSE)</f>
        <v>3.206</v>
      </c>
      <c r="G433" s="18" t="str">
        <f>VLOOKUP(N433,Revistas!$B$2:$H$63996,3,FALSE)</f>
        <v>Q2</v>
      </c>
      <c r="H433" s="18" t="str">
        <f>VLOOKUP(N433,Revistas!$B$2:$H$63996,4,FALSE)</f>
        <v>NEUROSCIENCES - SCIE;</v>
      </c>
      <c r="I433" s="18" t="str">
        <f>VLOOKUP(N433,Revistas!$B$2:$H$63996,5,FALSE)</f>
        <v>108/259</v>
      </c>
      <c r="J433" s="18" t="str">
        <f>VLOOKUP(N433,Revistas!$B$2:$H$63996,6,FALSE)</f>
        <v>NO</v>
      </c>
      <c r="K433" s="18" t="s">
        <v>53</v>
      </c>
      <c r="L433" s="18" t="s">
        <v>54</v>
      </c>
      <c r="M433" s="18">
        <v>0</v>
      </c>
      <c r="N433" s="18" t="s">
        <v>55</v>
      </c>
      <c r="O433" s="18" t="s">
        <v>35</v>
      </c>
      <c r="P433" s="18">
        <v>2017</v>
      </c>
      <c r="Q433" s="18">
        <v>23</v>
      </c>
      <c r="R433" s="18">
        <v>2</v>
      </c>
      <c r="S433" s="18">
        <v>304</v>
      </c>
      <c r="T433" s="18">
        <v>312</v>
      </c>
    </row>
    <row r="434" spans="2:41" ht="90">
      <c r="B434" s="36" t="s">
        <v>4429</v>
      </c>
      <c r="C434" s="36" t="s">
        <v>4430</v>
      </c>
      <c r="D434" s="17" t="s">
        <v>4431</v>
      </c>
      <c r="E434" s="18" t="s">
        <v>10</v>
      </c>
      <c r="F434" s="18">
        <f>VLOOKUP(N434,Revistas!$B$2:$H$63996,2,FALSE)</f>
        <v>2.3530000000000002</v>
      </c>
      <c r="G434" s="18" t="str">
        <f>VLOOKUP(N434,Revistas!$B$2:$H$63996,3,FALSE)</f>
        <v>Q3</v>
      </c>
      <c r="H434" s="18" t="str">
        <f>VLOOKUP(N434,Revistas!$B$2:$H$63996,4,FALSE)</f>
        <v>ONCOLOGY</v>
      </c>
      <c r="I434" s="18" t="str">
        <f>VLOOKUP(N434,Revistas!$B$2:$H$63996,5,FALSE)</f>
        <v>141/217</v>
      </c>
      <c r="J434" s="18" t="str">
        <f>VLOOKUP(N434,Revistas!$B$2:$H$63996,6,FALSE)</f>
        <v>NO</v>
      </c>
      <c r="K434" s="18" t="s">
        <v>4432</v>
      </c>
      <c r="L434" s="18" t="s">
        <v>4433</v>
      </c>
      <c r="M434" s="18">
        <v>0</v>
      </c>
      <c r="N434" s="18" t="s">
        <v>4434</v>
      </c>
      <c r="O434" s="18" t="s">
        <v>226</v>
      </c>
      <c r="P434" s="18">
        <v>2017</v>
      </c>
      <c r="Q434" s="18">
        <v>19</v>
      </c>
      <c r="R434" s="18">
        <v>6</v>
      </c>
      <c r="S434" s="18">
        <v>761</v>
      </c>
      <c r="T434" s="18">
        <v>768</v>
      </c>
      <c r="U434" s="23">
        <v>28054320</v>
      </c>
    </row>
    <row r="435" spans="2:41" ht="105">
      <c r="B435" s="36" t="s">
        <v>4652</v>
      </c>
      <c r="C435" s="36" t="s">
        <v>4653</v>
      </c>
      <c r="D435" s="17" t="s">
        <v>4648</v>
      </c>
      <c r="E435" s="18" t="s">
        <v>10</v>
      </c>
      <c r="F435" s="18" t="str">
        <f>VLOOKUP(N435,Revistas!$B$2:$H$63996,2,FALSE)</f>
        <v>NO TIENE</v>
      </c>
      <c r="G435" s="18" t="str">
        <f>VLOOKUP(N435,Revistas!$B$2:$H$63996,3,FALSE)</f>
        <v>NO TIENE</v>
      </c>
      <c r="H435" s="18" t="str">
        <f>VLOOKUP(N435,Revistas!$B$2:$H$63996,4,FALSE)</f>
        <v>NO TIENE</v>
      </c>
      <c r="I435" s="18" t="str">
        <f>VLOOKUP(N435,Revistas!$B$2:$H$63996,5,FALSE)</f>
        <v>NO TIENE</v>
      </c>
      <c r="J435" s="18" t="str">
        <f>VLOOKUP(N435,Revistas!$B$2:$H$63996,6,FALSE)</f>
        <v>NO</v>
      </c>
      <c r="K435" s="18" t="s">
        <v>4654</v>
      </c>
      <c r="L435" s="18" t="s">
        <v>4655</v>
      </c>
      <c r="M435" s="18">
        <v>0</v>
      </c>
      <c r="N435" s="18" t="s">
        <v>4651</v>
      </c>
      <c r="O435" s="18" t="s">
        <v>129</v>
      </c>
      <c r="P435" s="18">
        <v>2017</v>
      </c>
      <c r="Q435" s="18">
        <v>5</v>
      </c>
      <c r="R435" s="18">
        <v>19</v>
      </c>
      <c r="S435" s="18"/>
      <c r="T435" s="18">
        <v>390</v>
      </c>
    </row>
    <row r="436" spans="2:41" ht="60">
      <c r="B436" s="36" t="s">
        <v>4523</v>
      </c>
      <c r="C436" s="36" t="s">
        <v>4524</v>
      </c>
      <c r="D436" s="17" t="s">
        <v>3847</v>
      </c>
      <c r="E436" s="18" t="s">
        <v>26</v>
      </c>
      <c r="F436" s="18">
        <f>VLOOKUP(N436,Revistas!$B$2:$H$63996,2,FALSE)</f>
        <v>11.855</v>
      </c>
      <c r="G436" s="18" t="str">
        <f>VLOOKUP(N436,Revistas!$B$2:$H$63996,3,FALSE)</f>
        <v>Q1</v>
      </c>
      <c r="H436" s="18" t="str">
        <f>VLOOKUP(N436,Revistas!$B$2:$H$63996,4,FALSE)</f>
        <v>ONCOLOGY</v>
      </c>
      <c r="I436" s="18" t="str">
        <f>VLOOKUP(N436,Revistas!$B$2:$H$63996,5,FALSE)</f>
        <v>10/217</v>
      </c>
      <c r="J436" s="18" t="str">
        <f>VLOOKUP(N436,Revistas!$B$2:$H$63996,6,FALSE)</f>
        <v>SI</v>
      </c>
      <c r="K436" s="18" t="s">
        <v>4525</v>
      </c>
      <c r="L436" s="18"/>
      <c r="M436" s="18">
        <v>0</v>
      </c>
      <c r="N436" s="18" t="s">
        <v>3849</v>
      </c>
      <c r="O436" s="18" t="s">
        <v>154</v>
      </c>
      <c r="P436" s="18">
        <v>2017</v>
      </c>
      <c r="Q436" s="18">
        <v>28</v>
      </c>
      <c r="R436" s="18"/>
      <c r="S436" s="18"/>
      <c r="T436" s="18"/>
    </row>
    <row r="437" spans="2:41" ht="30">
      <c r="B437" s="36" t="s">
        <v>3465</v>
      </c>
      <c r="C437" s="36" t="s">
        <v>3466</v>
      </c>
      <c r="D437" s="17" t="s">
        <v>2326</v>
      </c>
      <c r="E437" s="18" t="s">
        <v>26</v>
      </c>
      <c r="F437" s="18">
        <f>VLOOKUP(N437,Revistas!$B$2:$H$63996,2,FALSE)</f>
        <v>7.3609999999999998</v>
      </c>
      <c r="G437" s="18" t="str">
        <f>VLOOKUP(N437,Revistas!$B$2:$H$63996,3,FALSE)</f>
        <v>Q1</v>
      </c>
      <c r="H437" s="18" t="str">
        <f>VLOOKUP(N437,Revistas!$B$2:$H$63996,4,FALSE)</f>
        <v>ALLERGY - SCIE;</v>
      </c>
      <c r="I437" s="18" t="str">
        <f>VLOOKUP(N437,Revistas!$B$2:$H$63996,5,FALSE)</f>
        <v>2 DE 26</v>
      </c>
      <c r="J437" s="18" t="str">
        <f>VLOOKUP(N437,Revistas!$B$2:$H$63996,6,FALSE)</f>
        <v>SI</v>
      </c>
      <c r="K437" s="18" t="s">
        <v>3467</v>
      </c>
      <c r="L437" s="18"/>
      <c r="M437" s="18">
        <v>0</v>
      </c>
      <c r="N437" s="18" t="s">
        <v>2328</v>
      </c>
      <c r="O437" s="18" t="s">
        <v>199</v>
      </c>
      <c r="P437" s="18">
        <v>2017</v>
      </c>
      <c r="Q437" s="18">
        <v>72</v>
      </c>
      <c r="R437" s="18"/>
      <c r="S437" s="18">
        <v>538</v>
      </c>
      <c r="T437" s="18">
        <v>538</v>
      </c>
    </row>
    <row r="438" spans="2:41" ht="30">
      <c r="B438" s="36" t="s">
        <v>3638</v>
      </c>
      <c r="C438" s="36" t="s">
        <v>3639</v>
      </c>
      <c r="D438" s="17" t="s">
        <v>3624</v>
      </c>
      <c r="E438" s="18" t="s">
        <v>10</v>
      </c>
      <c r="F438" s="18">
        <f>VLOOKUP(N438,Revistas!$B$2:$H$63996,2,FALSE)</f>
        <v>3.0939999999999999</v>
      </c>
      <c r="G438" s="18" t="str">
        <f>VLOOKUP(N438,Revistas!$B$2:$H$63996,3,FALSE)</f>
        <v>Q2</v>
      </c>
      <c r="H438" s="18" t="str">
        <f>VLOOKUP(N438,Revistas!$B$2:$H$63996,4,FALSE)</f>
        <v>IMMUNOLOGY</v>
      </c>
      <c r="I438" s="18" t="str">
        <f>VLOOKUP(N438,Revistas!$B$2:$H$63996,5,FALSE)</f>
        <v>74/150</v>
      </c>
      <c r="J438" s="18" t="str">
        <f>VLOOKUP(N438,Revistas!$B$2:$H$63996,6,FALSE)</f>
        <v>NO</v>
      </c>
      <c r="K438" s="18" t="s">
        <v>3640</v>
      </c>
      <c r="L438" s="18" t="s">
        <v>3641</v>
      </c>
      <c r="M438" s="18">
        <v>0</v>
      </c>
      <c r="N438" s="18" t="s">
        <v>3627</v>
      </c>
      <c r="O438" s="18"/>
      <c r="P438" s="18">
        <v>2017</v>
      </c>
      <c r="Q438" s="18">
        <v>27</v>
      </c>
      <c r="R438" s="18">
        <v>2</v>
      </c>
      <c r="S438" s="18">
        <v>136</v>
      </c>
      <c r="T438" s="18">
        <v>137</v>
      </c>
      <c r="U438" s="23">
        <v>28398203</v>
      </c>
    </row>
    <row r="439" spans="2:41" ht="60">
      <c r="B439" s="36" t="s">
        <v>2308</v>
      </c>
      <c r="C439" s="36" t="s">
        <v>2309</v>
      </c>
      <c r="D439" s="17" t="s">
        <v>2310</v>
      </c>
      <c r="E439" s="18" t="s">
        <v>10</v>
      </c>
      <c r="F439" s="18">
        <f>VLOOKUP(N439,Revistas!$B$2:$H$63996,2,FALSE)</f>
        <v>6.2869999999999999</v>
      </c>
      <c r="G439" s="18" t="str">
        <f>VLOOKUP(N439,Revistas!$B$2:$H$63996,3,FALSE)</f>
        <v>Q1</v>
      </c>
      <c r="H439" s="18" t="str">
        <f>VLOOKUP(N439,Revistas!$B$2:$H$63996,4,FALSE)</f>
        <v>DERMATOLOGY - SCIE</v>
      </c>
      <c r="I439" s="18" t="str">
        <f>VLOOKUP(N439,Revistas!$B$2:$H$63996,5,FALSE)</f>
        <v>2 DE 63</v>
      </c>
      <c r="J439" s="18" t="str">
        <f>VLOOKUP(N439,Revistas!$B$2:$H$63996,6,FALSE)</f>
        <v>SI</v>
      </c>
      <c r="K439" s="18" t="s">
        <v>2311</v>
      </c>
      <c r="L439" s="18" t="s">
        <v>2312</v>
      </c>
      <c r="M439" s="18">
        <v>1</v>
      </c>
      <c r="N439" s="18" t="s">
        <v>2313</v>
      </c>
      <c r="O439" s="18" t="s">
        <v>129</v>
      </c>
      <c r="P439" s="18">
        <v>2017</v>
      </c>
      <c r="Q439" s="18">
        <v>137</v>
      </c>
      <c r="R439" s="18">
        <v>10</v>
      </c>
      <c r="S439" s="18">
        <v>2092</v>
      </c>
      <c r="T439" s="18">
        <v>2100</v>
      </c>
      <c r="U439" s="23">
        <v>28634032</v>
      </c>
    </row>
    <row r="440" spans="2:41" ht="90">
      <c r="B440" s="36" t="s">
        <v>5431</v>
      </c>
      <c r="C440" s="36" t="s">
        <v>5432</v>
      </c>
      <c r="D440" s="17" t="s">
        <v>2795</v>
      </c>
      <c r="E440" s="18" t="s">
        <v>10</v>
      </c>
      <c r="F440" s="18">
        <f>VLOOKUP(N440,Revistas!$B$2:$H$63996,2,FALSE)</f>
        <v>0.747</v>
      </c>
      <c r="G440" s="18" t="str">
        <f>VLOOKUP(N440,Revistas!$B$2:$H$63996,3,FALSE)</f>
        <v>Q4</v>
      </c>
      <c r="H440" s="18" t="str">
        <f>VLOOKUP(N440,Revistas!$B$2:$H$63996,4,FALSE)</f>
        <v>NUTRITION &amp; DIETETICS</v>
      </c>
      <c r="I440" s="18" t="str">
        <f>VLOOKUP(N440,Revistas!$B$2:$H$63996,5,FALSE)</f>
        <v>68/81</v>
      </c>
      <c r="J440" s="18" t="str">
        <f>VLOOKUP(N440,Revistas!$B$2:$H$63996,6,FALSE)</f>
        <v>NO</v>
      </c>
      <c r="K440" s="18" t="s">
        <v>5433</v>
      </c>
      <c r="L440" s="18" t="s">
        <v>5434</v>
      </c>
      <c r="M440" s="18">
        <v>0</v>
      </c>
      <c r="N440" s="18" t="s">
        <v>2798</v>
      </c>
      <c r="O440" s="18" t="s">
        <v>768</v>
      </c>
      <c r="P440" s="18">
        <v>2017</v>
      </c>
      <c r="Q440" s="18">
        <v>34</v>
      </c>
      <c r="R440" s="18">
        <v>3</v>
      </c>
      <c r="S440" s="18">
        <v>578</v>
      </c>
      <c r="T440" s="18">
        <v>583</v>
      </c>
      <c r="U440" s="23">
        <v>28627192</v>
      </c>
    </row>
    <row r="441" spans="2:41" ht="105">
      <c r="B441" s="36" t="s">
        <v>1187</v>
      </c>
      <c r="C441" s="36" t="s">
        <v>1188</v>
      </c>
      <c r="D441" s="17" t="s">
        <v>1189</v>
      </c>
      <c r="E441" s="18" t="s">
        <v>10</v>
      </c>
      <c r="F441" s="18">
        <f>VLOOKUP(N441,Revistas!$B$2:$H$63996,2,FALSE)</f>
        <v>5.67</v>
      </c>
      <c r="G441" s="18" t="str">
        <f>VLOOKUP(N441,Revistas!$B$2:$H$63996,3,FALSE)</f>
        <v>Q1</v>
      </c>
      <c r="H441" s="18" t="str">
        <f>VLOOKUP(N441,Revistas!$B$2:$H$63996,4,FALSE)</f>
        <v>HEMATOLOGY</v>
      </c>
      <c r="I441" s="18" t="str">
        <f>VLOOKUP(N441,Revistas!$B$2:$H$63996,5,FALSE)</f>
        <v>10 DE 70</v>
      </c>
      <c r="J441" s="18" t="str">
        <f>VLOOKUP(N441,Revistas!$B$2:$H$63996,6,FALSE)</f>
        <v>NO</v>
      </c>
      <c r="K441" s="18" t="s">
        <v>1190</v>
      </c>
      <c r="L441" s="18" t="s">
        <v>1191</v>
      </c>
      <c r="M441" s="18">
        <v>0</v>
      </c>
      <c r="N441" s="18" t="s">
        <v>1192</v>
      </c>
      <c r="O441" s="18" t="s">
        <v>154</v>
      </c>
      <c r="P441" s="18">
        <v>2017</v>
      </c>
      <c r="Q441" s="18">
        <v>178</v>
      </c>
      <c r="R441" s="18">
        <v>6</v>
      </c>
      <c r="S441" s="18">
        <v>959</v>
      </c>
      <c r="T441" s="18">
        <v>970</v>
      </c>
      <c r="U441" s="23">
        <v>28573819</v>
      </c>
    </row>
    <row r="442" spans="2:41" ht="75">
      <c r="B442" s="36" t="s">
        <v>1181</v>
      </c>
      <c r="C442" s="36" t="s">
        <v>1182</v>
      </c>
      <c r="D442" s="17" t="s">
        <v>1183</v>
      </c>
      <c r="E442" s="18" t="s">
        <v>10</v>
      </c>
      <c r="F442" s="18">
        <f>VLOOKUP(N442,Revistas!$B$2:$H$63996,2,FALSE)</f>
        <v>1.61</v>
      </c>
      <c r="G442" s="18" t="str">
        <f>VLOOKUP(N442,Revistas!$B$2:$H$63996,3,FALSE)</f>
        <v>Q4</v>
      </c>
      <c r="H442" s="18" t="str">
        <f>VLOOKUP(N442,Revistas!$B$2:$H$63996,4,FALSE)</f>
        <v>HEMATOLOGY - SCIE</v>
      </c>
      <c r="I442" s="18" t="str">
        <f>VLOOKUP(N442,Revistas!$B$2:$H$63996,5,FALSE)</f>
        <v>53/70</v>
      </c>
      <c r="J442" s="18" t="str">
        <f>VLOOKUP(N442,Revistas!$B$2:$H$63996,6,FALSE)</f>
        <v>NO</v>
      </c>
      <c r="K442" s="18" t="s">
        <v>1184</v>
      </c>
      <c r="L442" s="18" t="s">
        <v>1185</v>
      </c>
      <c r="M442" s="18">
        <v>0</v>
      </c>
      <c r="N442" s="18" t="s">
        <v>1186</v>
      </c>
      <c r="O442" s="18" t="s">
        <v>129</v>
      </c>
      <c r="P442" s="18">
        <v>2017</v>
      </c>
      <c r="Q442" s="18">
        <v>106</v>
      </c>
      <c r="R442" s="18">
        <v>4</v>
      </c>
      <c r="S442" s="18">
        <v>508</v>
      </c>
      <c r="T442" s="18">
        <v>516</v>
      </c>
      <c r="U442" s="23">
        <v>28667351</v>
      </c>
    </row>
    <row r="443" spans="2:41" ht="60">
      <c r="B443" s="36" t="s">
        <v>3574</v>
      </c>
      <c r="C443" s="36" t="s">
        <v>3575</v>
      </c>
      <c r="D443" s="17" t="s">
        <v>3576</v>
      </c>
      <c r="E443" s="18" t="s">
        <v>10</v>
      </c>
      <c r="F443" s="18">
        <f>VLOOKUP(N443,Revistas!$B$2:$H$63996,2,FALSE)</f>
        <v>1.4390000000000001</v>
      </c>
      <c r="G443" s="18" t="str">
        <f>VLOOKUP(N443,Revistas!$B$2:$H$63996,3,FALSE)</f>
        <v>Q4</v>
      </c>
      <c r="H443" s="18" t="str">
        <f>VLOOKUP(N443,Revistas!$B$2:$H$63996,4,FALSE)</f>
        <v>IMMUNOLOGY - SCIE;</v>
      </c>
      <c r="I443" s="18" t="str">
        <f>VLOOKUP(N443,Revistas!$B$2:$H$63996,5,FALSE)</f>
        <v>132/150</v>
      </c>
      <c r="J443" s="18" t="str">
        <f>VLOOKUP(N443,Revistas!$B$2:$H$63996,6,FALSE)</f>
        <v>NO</v>
      </c>
      <c r="K443" s="18" t="s">
        <v>3577</v>
      </c>
      <c r="L443" s="18" t="s">
        <v>3578</v>
      </c>
      <c r="M443" s="18">
        <v>0</v>
      </c>
      <c r="N443" s="18" t="s">
        <v>3579</v>
      </c>
      <c r="O443" s="18" t="s">
        <v>295</v>
      </c>
      <c r="P443" s="18">
        <v>2017</v>
      </c>
      <c r="Q443" s="18">
        <v>45</v>
      </c>
      <c r="R443" s="18">
        <v>2</v>
      </c>
      <c r="S443" s="18">
        <v>121</v>
      </c>
      <c r="T443" s="18">
        <v>126</v>
      </c>
      <c r="U443" s="23">
        <v>27477032</v>
      </c>
    </row>
    <row r="444" spans="2:41" ht="45">
      <c r="B444" s="36" t="s">
        <v>3328</v>
      </c>
      <c r="C444" s="36" t="s">
        <v>3329</v>
      </c>
      <c r="D444" s="17" t="s">
        <v>3330</v>
      </c>
      <c r="E444" s="18" t="s">
        <v>274</v>
      </c>
      <c r="F444" s="18" t="str">
        <f>VLOOKUP(N444,Revistas!$B$2:$H$63996,2,FALSE)</f>
        <v>NO TIENE</v>
      </c>
      <c r="G444" s="18" t="str">
        <f>VLOOKUP(N444,Revistas!$B$2:$H$63996,3,FALSE)</f>
        <v>NO TIENE</v>
      </c>
      <c r="H444" s="18" t="str">
        <f>VLOOKUP(N444,Revistas!$B$2:$H$63996,4,FALSE)</f>
        <v>NO TIENE</v>
      </c>
      <c r="I444" s="18" t="str">
        <f>VLOOKUP(N444,Revistas!$B$2:$H$63996,5,FALSE)</f>
        <v>NO TIENE</v>
      </c>
      <c r="J444" s="18" t="str">
        <f>VLOOKUP(N444,Revistas!$B$2:$H$63996,6,FALSE)</f>
        <v>NO</v>
      </c>
      <c r="K444" s="18" t="s">
        <v>3331</v>
      </c>
      <c r="L444" s="18"/>
      <c r="M444" s="18" t="s">
        <v>586</v>
      </c>
      <c r="N444" s="18" t="s">
        <v>1642</v>
      </c>
      <c r="O444" s="18" t="s">
        <v>3332</v>
      </c>
      <c r="P444" s="18">
        <v>2017</v>
      </c>
      <c r="Q444" s="18">
        <v>52</v>
      </c>
      <c r="R444" s="18">
        <v>5</v>
      </c>
      <c r="S444" s="18" t="s">
        <v>3333</v>
      </c>
      <c r="T444" s="18"/>
    </row>
    <row r="445" spans="2:41" ht="30">
      <c r="B445" s="36" t="s">
        <v>2014</v>
      </c>
      <c r="C445" s="36" t="s">
        <v>2015</v>
      </c>
      <c r="D445" s="17" t="s">
        <v>694</v>
      </c>
      <c r="E445" s="18" t="s">
        <v>26</v>
      </c>
      <c r="F445" s="18">
        <f>VLOOKUP(N445,Revistas!$B$2:$H$63996,2,FALSE)</f>
        <v>4.2389999999999999</v>
      </c>
      <c r="G445" s="18" t="str">
        <f>VLOOKUP(N445,Revistas!$B$2:$H$63996,3,FALSE)</f>
        <v>Q1</v>
      </c>
      <c r="H445" s="18" t="str">
        <f>VLOOKUP(N445,Revistas!$B$2:$H$63996,4,FALSE)</f>
        <v>PERIPHERAL VASCULAR DISEASE - SCIE;</v>
      </c>
      <c r="I445" s="18" t="str">
        <f>VLOOKUP(N445,Revistas!$B$2:$H$63996,5,FALSE)</f>
        <v>10 DE 63</v>
      </c>
      <c r="J445" s="18" t="str">
        <f>VLOOKUP(N445,Revistas!$B$2:$H$63996,6,FALSE)</f>
        <v>NO</v>
      </c>
      <c r="K445" s="18" t="s">
        <v>2016</v>
      </c>
      <c r="L445" s="18"/>
      <c r="M445" s="18">
        <v>0</v>
      </c>
      <c r="N445" s="18" t="s">
        <v>696</v>
      </c>
      <c r="O445" s="18" t="s">
        <v>199</v>
      </c>
      <c r="P445" s="18">
        <v>2017</v>
      </c>
      <c r="Q445" s="18">
        <v>263</v>
      </c>
      <c r="R445" s="18"/>
      <c r="S445" s="18" t="s">
        <v>2017</v>
      </c>
      <c r="T445" s="18" t="s">
        <v>2017</v>
      </c>
    </row>
    <row r="446" spans="2:41">
      <c r="B446" s="36" t="s">
        <v>82</v>
      </c>
      <c r="C446" s="36" t="s">
        <v>83</v>
      </c>
      <c r="D446" s="17" t="s">
        <v>84</v>
      </c>
      <c r="E446" s="18" t="s">
        <v>10</v>
      </c>
      <c r="F446" s="18">
        <f>VLOOKUP(N446,Revistas!$B$2:$H$63996,2,FALSE)</f>
        <v>3.0870000000000002</v>
      </c>
      <c r="G446" s="18" t="str">
        <f>VLOOKUP(N446,Revistas!$B$2:$H$63996,3,FALSE)</f>
        <v>Q2</v>
      </c>
      <c r="H446" s="18" t="str">
        <f>VLOOKUP(N446,Revistas!$B$2:$H$63996,4,FALSE)</f>
        <v>CLINICAL NEUROLOGY - SCIE</v>
      </c>
      <c r="I446" s="18" t="str">
        <f>VLOOKUP(N446,Revistas!$B$2:$H$63996,5,FALSE)</f>
        <v>67/194</v>
      </c>
      <c r="J446" s="18" t="str">
        <f>VLOOKUP(N446,Revistas!$B$2:$H$63996,6,FALSE)</f>
        <v>NO</v>
      </c>
      <c r="K446" s="18" t="s">
        <v>85</v>
      </c>
      <c r="L446" s="18" t="s">
        <v>86</v>
      </c>
      <c r="M446" s="18">
        <v>0</v>
      </c>
      <c r="N446" s="18" t="s">
        <v>87</v>
      </c>
      <c r="O446" s="18" t="s">
        <v>14</v>
      </c>
      <c r="P446" s="18">
        <v>2017</v>
      </c>
      <c r="Q446" s="18">
        <v>136</v>
      </c>
      <c r="R446" s="18">
        <v>6</v>
      </c>
      <c r="S446" s="18">
        <v>688</v>
      </c>
      <c r="T446" s="18">
        <v>693</v>
      </c>
    </row>
    <row r="447" spans="2:41" ht="75">
      <c r="B447" s="36" t="s">
        <v>4341</v>
      </c>
      <c r="C447" s="36" t="s">
        <v>4340</v>
      </c>
      <c r="D447" s="17" t="s">
        <v>4342</v>
      </c>
      <c r="E447" s="18" t="s">
        <v>10</v>
      </c>
      <c r="F447" s="18">
        <f>VLOOKUP(N447,Revistas!$B$2:$H$63996,2,FALSE)</f>
        <v>3.3260000000000001</v>
      </c>
      <c r="G447" s="18" t="str">
        <f>VLOOKUP(N447,Revistas!$B$2:$H$63996,3,FALSE)</f>
        <v>Q2</v>
      </c>
      <c r="H447" s="18" t="str">
        <f>VLOOKUP(N447,Revistas!$B$2:$H$63996,4,FALSE)</f>
        <v>GENETICS &amp; HEREDITY - SCIE</v>
      </c>
      <c r="I447" s="18" t="str">
        <f>VLOOKUP(N447,Revistas!$B$2:$H$63996,5,FALSE)</f>
        <v>62/166</v>
      </c>
      <c r="J447" s="18" t="str">
        <f>VLOOKUP(N447,Revistas!$B$2:$H$63996,6,FALSE)</f>
        <v>NO</v>
      </c>
      <c r="K447" s="18" t="s">
        <v>4344</v>
      </c>
      <c r="L447" s="18"/>
      <c r="M447" s="18" t="s">
        <v>586</v>
      </c>
      <c r="N447" s="18" t="s">
        <v>4200</v>
      </c>
      <c r="O447" s="18" t="s">
        <v>4343</v>
      </c>
      <c r="P447" s="18">
        <v>2017</v>
      </c>
      <c r="Q447" s="18"/>
      <c r="R447" s="18"/>
      <c r="S447" s="18"/>
      <c r="T447" s="18"/>
      <c r="U447" s="23">
        <v>28892148</v>
      </c>
    </row>
    <row r="448" spans="2:41" ht="45">
      <c r="B448" s="36" t="s">
        <v>1903</v>
      </c>
      <c r="C448" s="36" t="s">
        <v>1902</v>
      </c>
      <c r="D448" s="17" t="s">
        <v>1947</v>
      </c>
      <c r="E448" s="18" t="s">
        <v>10</v>
      </c>
      <c r="F448" s="18">
        <f>VLOOKUP(N448,Revistas!$B$2:$H$63996,2,FALSE)</f>
        <v>3.15</v>
      </c>
      <c r="G448" s="18" t="str">
        <f>VLOOKUP(N448,Revistas!$B$2:$H$63996,3,FALSE)</f>
        <v>Q2</v>
      </c>
      <c r="H448" s="18" t="str">
        <f>VLOOKUP(N448,Revistas!$B$2:$H$63996,4,FALSE)</f>
        <v>RHEUMATOLOGY - SCIE</v>
      </c>
      <c r="I448" s="18" t="str">
        <f>VLOOKUP(N448,Revistas!$B$2:$H$63996,5,FALSE)</f>
        <v>13 DE 30</v>
      </c>
      <c r="J448" s="18" t="str">
        <f>VLOOKUP(N448,Revistas!$B$2:$H$63996,6,FALSE)</f>
        <v>NO</v>
      </c>
      <c r="K448" s="18" t="s">
        <v>1905</v>
      </c>
      <c r="L448" s="18"/>
      <c r="M448" s="18" t="s">
        <v>586</v>
      </c>
      <c r="N448" s="18" t="s">
        <v>1670</v>
      </c>
      <c r="O448" s="18" t="s">
        <v>1904</v>
      </c>
      <c r="P448" s="18">
        <v>2017</v>
      </c>
      <c r="Q448" s="18"/>
      <c r="R448" s="18"/>
      <c r="S448" s="18"/>
      <c r="T448" s="18"/>
      <c r="U448" s="23">
        <v>29142032</v>
      </c>
      <c r="AO448" s="25"/>
    </row>
    <row r="449" spans="2:45" ht="45">
      <c r="B449" s="36" t="s">
        <v>2731</v>
      </c>
      <c r="C449" s="36" t="s">
        <v>2732</v>
      </c>
      <c r="D449" s="17" t="s">
        <v>2733</v>
      </c>
      <c r="E449" s="18" t="s">
        <v>10</v>
      </c>
      <c r="F449" s="18">
        <f>VLOOKUP(N449,Revistas!$B$2:$H$63996,2,FALSE)</f>
        <v>6.0439999999999996</v>
      </c>
      <c r="G449" s="18" t="str">
        <f>VLOOKUP(N449,Revistas!$B$2:$H$63996,3,FALSE)</f>
        <v>Q1</v>
      </c>
      <c r="H449" s="18" t="str">
        <f>VLOOKUP(N449,Revistas!$B$2:$H$63996,4,FALSE)</f>
        <v>RESPIRATORY SYSTEM - SCIE;</v>
      </c>
      <c r="I449" s="18" t="str">
        <f>VLOOKUP(N449,Revistas!$B$2:$H$63996,5,FALSE)</f>
        <v>7 DE  59</v>
      </c>
      <c r="J449" s="18" t="str">
        <f>VLOOKUP(N449,Revistas!$B$2:$H$63996,6,FALSE)</f>
        <v>NO</v>
      </c>
      <c r="K449" s="18" t="s">
        <v>2734</v>
      </c>
      <c r="L449" s="18" t="s">
        <v>2735</v>
      </c>
      <c r="M449" s="18">
        <v>0</v>
      </c>
      <c r="N449" s="18" t="s">
        <v>2736</v>
      </c>
      <c r="O449" s="18" t="s">
        <v>35</v>
      </c>
      <c r="P449" s="18">
        <v>2017</v>
      </c>
      <c r="Q449" s="18">
        <v>151</v>
      </c>
      <c r="R449" s="18">
        <v>4</v>
      </c>
      <c r="S449" s="18">
        <v>829</v>
      </c>
      <c r="T449" s="18">
        <v>837</v>
      </c>
    </row>
    <row r="450" spans="2:45" ht="75">
      <c r="B450" s="36" t="s">
        <v>2449</v>
      </c>
      <c r="C450" s="36" t="s">
        <v>2450</v>
      </c>
      <c r="D450" s="17" t="s">
        <v>1376</v>
      </c>
      <c r="E450" s="18" t="s">
        <v>10</v>
      </c>
      <c r="F450" s="18">
        <f>VLOOKUP(N450,Revistas!$B$2:$H$63996,2,FALSE)</f>
        <v>8.2159999999999993</v>
      </c>
      <c r="G450" s="18" t="str">
        <f>VLOOKUP(N450,Revistas!$B$2:$H$63996,3,FALSE)</f>
        <v>Q1</v>
      </c>
      <c r="H450" s="18" t="str">
        <f>VLOOKUP(N450,Revistas!$B$2:$H$63996,4,FALSE)</f>
        <v>IMMUNOLOGY - SCIE;</v>
      </c>
      <c r="I450" s="18" t="str">
        <f>VLOOKUP(N450,Revistas!$B$2:$H$63996,5,FALSE)</f>
        <v>15/150</v>
      </c>
      <c r="J450" s="18" t="str">
        <f>VLOOKUP(N450,Revistas!$B$2:$H$63996,6,FALSE)</f>
        <v>SI</v>
      </c>
      <c r="K450" s="18" t="s">
        <v>2451</v>
      </c>
      <c r="L450" s="18" t="s">
        <v>2452</v>
      </c>
      <c r="M450" s="18">
        <v>1</v>
      </c>
      <c r="N450" s="18" t="s">
        <v>1379</v>
      </c>
      <c r="O450" s="28">
        <v>42125</v>
      </c>
      <c r="P450" s="18">
        <v>2017</v>
      </c>
      <c r="Q450" s="18">
        <v>64</v>
      </c>
      <c r="R450" s="18">
        <v>10</v>
      </c>
      <c r="S450" s="18">
        <v>1335</v>
      </c>
      <c r="T450" s="18">
        <v>1342</v>
      </c>
      <c r="U450" s="23">
        <v>28158709</v>
      </c>
    </row>
    <row r="451" spans="2:45" ht="45">
      <c r="B451" s="36" t="s">
        <v>2522</v>
      </c>
      <c r="C451" s="36" t="s">
        <v>2523</v>
      </c>
      <c r="D451" s="17" t="s">
        <v>1459</v>
      </c>
      <c r="E451" s="18" t="s">
        <v>10</v>
      </c>
      <c r="F451" s="18">
        <f>VLOOKUP(N451,Revistas!$B$2:$H$63996,2,FALSE)</f>
        <v>1.714</v>
      </c>
      <c r="G451" s="18" t="str">
        <f>VLOOKUP(N451,Revistas!$B$2:$H$63996,3,FALSE)</f>
        <v>Q3</v>
      </c>
      <c r="H451" s="18" t="str">
        <f>VLOOKUP(N451,Revistas!$B$2:$H$63996,4,FALSE)</f>
        <v>MICROBIOLOGY</v>
      </c>
      <c r="I451" s="18" t="str">
        <f>VLOOKUP(N451,Revistas!$B$2:$H$63996,5,FALSE)</f>
        <v>88/124</v>
      </c>
      <c r="J451" s="18" t="str">
        <f>VLOOKUP(N451,Revistas!$B$2:$H$63996,6,FALSE)</f>
        <v>NO</v>
      </c>
      <c r="K451" s="18" t="s">
        <v>2524</v>
      </c>
      <c r="L451" s="18" t="s">
        <v>2525</v>
      </c>
      <c r="M451" s="18">
        <v>0</v>
      </c>
      <c r="N451" s="18" t="s">
        <v>1462</v>
      </c>
      <c r="O451" s="18" t="s">
        <v>94</v>
      </c>
      <c r="P451" s="18">
        <v>2017</v>
      </c>
      <c r="Q451" s="18">
        <v>35</v>
      </c>
      <c r="R451" s="18">
        <v>9</v>
      </c>
      <c r="S451" s="18">
        <v>556</v>
      </c>
      <c r="T451" s="18">
        <v>562</v>
      </c>
    </row>
    <row r="452" spans="2:45" ht="75">
      <c r="B452" s="36" t="s">
        <v>3591</v>
      </c>
      <c r="C452" s="36" t="s">
        <v>3592</v>
      </c>
      <c r="D452" s="17" t="s">
        <v>2326</v>
      </c>
      <c r="E452" s="18" t="s">
        <v>10</v>
      </c>
      <c r="F452" s="18">
        <f>VLOOKUP(N452,Revistas!$B$2:$H$63996,2,FALSE)</f>
        <v>7.3609999999999998</v>
      </c>
      <c r="G452" s="18" t="str">
        <f>VLOOKUP(N452,Revistas!$B$2:$H$63996,3,FALSE)</f>
        <v>Q1</v>
      </c>
      <c r="H452" s="18" t="str">
        <f>VLOOKUP(N452,Revistas!$B$2:$H$63996,4,FALSE)</f>
        <v>ALLERGY - SCIE;</v>
      </c>
      <c r="I452" s="18" t="str">
        <f>VLOOKUP(N452,Revistas!$B$2:$H$63996,5,FALSE)</f>
        <v>2 DE 26</v>
      </c>
      <c r="J452" s="18" t="str">
        <f>VLOOKUP(N452,Revistas!$B$2:$H$63996,6,FALSE)</f>
        <v>SI</v>
      </c>
      <c r="K452" s="18" t="s">
        <v>3593</v>
      </c>
      <c r="L452" s="18" t="s">
        <v>3594</v>
      </c>
      <c r="M452" s="18">
        <v>3</v>
      </c>
      <c r="N452" s="18" t="s">
        <v>2328</v>
      </c>
      <c r="O452" s="18" t="s">
        <v>300</v>
      </c>
      <c r="P452" s="18">
        <v>2017</v>
      </c>
      <c r="Q452" s="18">
        <v>72</v>
      </c>
      <c r="R452" s="18">
        <v>3</v>
      </c>
      <c r="S452" s="18">
        <v>453</v>
      </c>
      <c r="T452" s="18">
        <v>461</v>
      </c>
      <c r="U452" s="23">
        <v>27670637</v>
      </c>
    </row>
    <row r="453" spans="2:45" ht="30">
      <c r="B453" s="36" t="s">
        <v>5333</v>
      </c>
      <c r="C453" s="36" t="s">
        <v>5334</v>
      </c>
      <c r="D453" s="17" t="s">
        <v>5335</v>
      </c>
      <c r="E453" s="18" t="s">
        <v>10</v>
      </c>
      <c r="F453" s="18">
        <f>VLOOKUP(N453,Revistas!$B$2:$H$63996,2,FALSE)</f>
        <v>3.54</v>
      </c>
      <c r="G453" s="18" t="str">
        <f>VLOOKUP(N453,Revistas!$B$2:$H$63996,3,FALSE)</f>
        <v>Q2</v>
      </c>
      <c r="H453" s="18" t="str">
        <f>VLOOKUP(N453,Revistas!$B$2:$H$63996,4,FALSE)</f>
        <v>CELL &amp; TISSUE ENGINEERING - SCIE</v>
      </c>
      <c r="I453" s="18" t="str">
        <f>VLOOKUP(N453,Revistas!$B$2:$H$63996,5,FALSE)</f>
        <v>8 DE 21</v>
      </c>
      <c r="J453" s="18" t="str">
        <f>VLOOKUP(N453,Revistas!$B$2:$H$63996,6,FALSE)</f>
        <v>NO</v>
      </c>
      <c r="K453" s="18" t="s">
        <v>5336</v>
      </c>
      <c r="L453" s="18" t="s">
        <v>5337</v>
      </c>
      <c r="M453" s="18">
        <v>0</v>
      </c>
      <c r="N453" s="18" t="s">
        <v>5338</v>
      </c>
      <c r="O453" s="18"/>
      <c r="P453" s="18">
        <v>2017</v>
      </c>
      <c r="Q453" s="18"/>
      <c r="R453" s="18"/>
      <c r="S453" s="18"/>
      <c r="T453" s="18">
        <v>3674045</v>
      </c>
    </row>
    <row r="454" spans="2:45" ht="90">
      <c r="B454" s="36" t="s">
        <v>1921</v>
      </c>
      <c r="C454" s="36" t="s">
        <v>1920</v>
      </c>
      <c r="D454" s="17" t="s">
        <v>1908</v>
      </c>
      <c r="E454" s="18" t="s">
        <v>10</v>
      </c>
      <c r="F454" s="18" t="str">
        <f>VLOOKUP(N454,Revistas!$B$2:$H$63996,2,FALSE)</f>
        <v>NO TIENE</v>
      </c>
      <c r="G454" s="18" t="str">
        <f>VLOOKUP(N454,Revistas!$B$2:$H$63996,3,FALSE)</f>
        <v>NO TIENE</v>
      </c>
      <c r="H454" s="18" t="str">
        <f>VLOOKUP(N454,Revistas!$B$2:$H$63996,4,FALSE)</f>
        <v>NO TIENE</v>
      </c>
      <c r="I454" s="18" t="str">
        <f>VLOOKUP(N454,Revistas!$B$2:$H$63996,5,FALSE)</f>
        <v>NO TIENE</v>
      </c>
      <c r="J454" s="18" t="str">
        <f>VLOOKUP(N454,Revistas!$B$2:$H$63996,6,FALSE)</f>
        <v>NO</v>
      </c>
      <c r="K454" s="18" t="s">
        <v>1923</v>
      </c>
      <c r="L454" s="18"/>
      <c r="M454" s="18" t="s">
        <v>586</v>
      </c>
      <c r="N454" s="18" t="s">
        <v>1775</v>
      </c>
      <c r="O454" s="18" t="s">
        <v>1922</v>
      </c>
      <c r="P454" s="18">
        <v>2017</v>
      </c>
      <c r="Q454" s="18"/>
      <c r="R454" s="18"/>
      <c r="S454" s="18"/>
      <c r="T454" s="18"/>
      <c r="U454" s="23">
        <v>29050839</v>
      </c>
      <c r="AO454" s="25"/>
    </row>
    <row r="455" spans="2:45" ht="30">
      <c r="B455" s="36" t="s">
        <v>5036</v>
      </c>
      <c r="C455" s="36" t="s">
        <v>5037</v>
      </c>
      <c r="D455" s="17" t="s">
        <v>476</v>
      </c>
      <c r="E455" s="18" t="s">
        <v>26</v>
      </c>
      <c r="F455" s="18">
        <f>VLOOKUP(N455,Revistas!$B$2:$H$63996,2,FALSE)</f>
        <v>5.6059999999999999</v>
      </c>
      <c r="G455" s="18" t="str">
        <f>VLOOKUP(N455,Revistas!$B$2:$H$63996,3,FALSE)</f>
        <v>Q1</v>
      </c>
      <c r="H455" s="18" t="str">
        <f>VLOOKUP(N455,Revistas!$B$2:$H$63996,4,FALSE)</f>
        <v>ENDOCRINOLOGY &amp; METABOLISM - SCIE;</v>
      </c>
      <c r="I455" s="18" t="str">
        <f>VLOOKUP(N455,Revistas!$B$2:$H$63996,5,FALSE)</f>
        <v>17/138</v>
      </c>
      <c r="J455" s="18" t="str">
        <f>VLOOKUP(N455,Revistas!$B$2:$H$63996,6,FALSE)</f>
        <v>NO</v>
      </c>
      <c r="K455" s="18" t="s">
        <v>5038</v>
      </c>
      <c r="L455" s="18"/>
      <c r="M455" s="18">
        <v>0</v>
      </c>
      <c r="N455" s="18" t="s">
        <v>478</v>
      </c>
      <c r="O455" s="18" t="s">
        <v>29</v>
      </c>
      <c r="P455" s="18">
        <v>2017</v>
      </c>
      <c r="Q455" s="18">
        <v>108</v>
      </c>
      <c r="R455" s="18"/>
      <c r="S455" s="18" t="s">
        <v>4793</v>
      </c>
      <c r="T455" s="18" t="s">
        <v>4794</v>
      </c>
    </row>
    <row r="456" spans="2:45" ht="60">
      <c r="B456" s="36" t="s">
        <v>2329</v>
      </c>
      <c r="C456" s="36" t="s">
        <v>2330</v>
      </c>
      <c r="D456" s="17" t="s">
        <v>2326</v>
      </c>
      <c r="E456" s="18" t="s">
        <v>26</v>
      </c>
      <c r="F456" s="18">
        <f>VLOOKUP(N456,Revistas!$B$2:$H$63996,2,FALSE)</f>
        <v>7.3609999999999998</v>
      </c>
      <c r="G456" s="18" t="str">
        <f>VLOOKUP(N456,Revistas!$B$2:$H$63996,3,FALSE)</f>
        <v>Q1</v>
      </c>
      <c r="H456" s="18" t="str">
        <f>VLOOKUP(N456,Revistas!$B$2:$H$63996,4,FALSE)</f>
        <v>ALLERGY - SCIE;</v>
      </c>
      <c r="I456" s="18" t="str">
        <f>VLOOKUP(N456,Revistas!$B$2:$H$63996,5,FALSE)</f>
        <v>2 DE 26</v>
      </c>
      <c r="J456" s="18" t="str">
        <f>VLOOKUP(N456,Revistas!$B$2:$H$63996,6,FALSE)</f>
        <v>SI</v>
      </c>
      <c r="K456" s="18" t="s">
        <v>2331</v>
      </c>
      <c r="L456" s="18"/>
      <c r="M456" s="18">
        <v>0</v>
      </c>
      <c r="N456" s="18" t="s">
        <v>2328</v>
      </c>
      <c r="O456" s="18" t="s">
        <v>199</v>
      </c>
      <c r="P456" s="18">
        <v>2017</v>
      </c>
      <c r="Q456" s="18">
        <v>72</v>
      </c>
      <c r="R456" s="18"/>
      <c r="S456" s="18">
        <v>598</v>
      </c>
      <c r="T456" s="18">
        <v>598</v>
      </c>
    </row>
    <row r="457" spans="2:45">
      <c r="B457" s="36" t="s">
        <v>769</v>
      </c>
      <c r="C457" s="36" t="s">
        <v>818</v>
      </c>
      <c r="D457" s="17" t="s">
        <v>674</v>
      </c>
      <c r="E457" s="18" t="s">
        <v>571</v>
      </c>
      <c r="F457" s="18">
        <f>VLOOKUP(N457,Revistas!$B$2:$H$63996,2,FALSE)</f>
        <v>4.4850000000000003</v>
      </c>
      <c r="G457" s="18" t="str">
        <f>VLOOKUP(N457,Revistas!$B$2:$H$63996,3,FALSE)</f>
        <v>Q2</v>
      </c>
      <c r="H457" s="18" t="str">
        <f>VLOOKUP(N457,Revistas!$B$2:$H$63996,4,FALSE)</f>
        <v>CARDIAC &amp; CARDIOVASCULAR SYSTEM</v>
      </c>
      <c r="I457" s="18" t="str">
        <f>VLOOKUP(N457,Revistas!$B$2:$H$63996,5,FALSE)</f>
        <v>33/126</v>
      </c>
      <c r="J457" s="18" t="str">
        <f>VLOOKUP(N457,Revistas!$B$2:$H$63996,6,FALSE)</f>
        <v>NO</v>
      </c>
      <c r="K457" s="18" t="s">
        <v>819</v>
      </c>
      <c r="L457" s="18" t="s">
        <v>820</v>
      </c>
      <c r="M457" s="18">
        <v>0</v>
      </c>
      <c r="N457" s="18" t="s">
        <v>677</v>
      </c>
      <c r="O457" s="18" t="s">
        <v>35</v>
      </c>
      <c r="P457" s="18">
        <v>2017</v>
      </c>
      <c r="Q457" s="18">
        <v>70</v>
      </c>
      <c r="R457" s="18">
        <v>4</v>
      </c>
      <c r="S457" s="18">
        <v>295</v>
      </c>
      <c r="T457" s="18">
        <v>295</v>
      </c>
    </row>
    <row r="458" spans="2:45">
      <c r="B458" s="36" t="s">
        <v>769</v>
      </c>
      <c r="C458" s="36" t="s">
        <v>770</v>
      </c>
      <c r="D458" s="17" t="s">
        <v>674</v>
      </c>
      <c r="E458" s="18" t="s">
        <v>571</v>
      </c>
      <c r="F458" s="18">
        <f>VLOOKUP(N458,Revistas!$B$2:$H$63996,2,FALSE)</f>
        <v>4.4850000000000003</v>
      </c>
      <c r="G458" s="18" t="str">
        <f>VLOOKUP(N458,Revistas!$B$2:$H$63996,3,FALSE)</f>
        <v>Q2</v>
      </c>
      <c r="H458" s="18" t="str">
        <f>VLOOKUP(N458,Revistas!$B$2:$H$63996,4,FALSE)</f>
        <v>CARDIAC &amp; CARDIOVASCULAR SYSTEM</v>
      </c>
      <c r="I458" s="18" t="str">
        <f>VLOOKUP(N458,Revistas!$B$2:$H$63996,5,FALSE)</f>
        <v>33/126</v>
      </c>
      <c r="J458" s="18" t="str">
        <f>VLOOKUP(N458,Revistas!$B$2:$H$63996,6,FALSE)</f>
        <v>NO</v>
      </c>
      <c r="K458" s="18" t="s">
        <v>771</v>
      </c>
      <c r="L458" s="18" t="s">
        <v>772</v>
      </c>
      <c r="M458" s="18">
        <v>0</v>
      </c>
      <c r="N458" s="18" t="s">
        <v>677</v>
      </c>
      <c r="O458" s="18" t="s">
        <v>250</v>
      </c>
      <c r="P458" s="18">
        <v>2017</v>
      </c>
      <c r="Q458" s="18">
        <v>70</v>
      </c>
      <c r="R458" s="18">
        <v>5</v>
      </c>
      <c r="S458" s="18">
        <v>395</v>
      </c>
      <c r="T458" s="18">
        <v>395</v>
      </c>
    </row>
    <row r="459" spans="2:45" ht="45">
      <c r="B459" s="36" t="s">
        <v>3890</v>
      </c>
      <c r="C459" s="36" t="s">
        <v>3889</v>
      </c>
      <c r="D459" s="17" t="s">
        <v>3891</v>
      </c>
      <c r="E459" s="18" t="s">
        <v>274</v>
      </c>
      <c r="F459" s="18">
        <f>VLOOKUP(N459,Revistas!$B$2:$H$63996,2,FALSE)</f>
        <v>4.101</v>
      </c>
      <c r="G459" s="18" t="str">
        <f>VLOOKUP(N459,Revistas!$B$2:$H$63996,3,FALSE)</f>
        <v>Q1</v>
      </c>
      <c r="H459" s="18" t="str">
        <f>VLOOKUP(N459,Revistas!$B$2:$H$63996,4,FALSE)</f>
        <v>ENDOCRINOLOGY &amp; METABOLISM - SCIE</v>
      </c>
      <c r="I459" s="18" t="str">
        <f>VLOOKUP(N459,Revistas!$B$2:$H$63996,5,FALSE)</f>
        <v>33/138</v>
      </c>
      <c r="J459" s="18" t="str">
        <f>VLOOKUP(N459,Revistas!$B$2:$H$63996,6,FALSE)</f>
        <v>NO</v>
      </c>
      <c r="K459" s="18" t="s">
        <v>3893</v>
      </c>
      <c r="L459" s="18"/>
      <c r="M459" s="18" t="s">
        <v>586</v>
      </c>
      <c r="N459" s="18" t="s">
        <v>3894</v>
      </c>
      <c r="O459" s="18" t="s">
        <v>3892</v>
      </c>
      <c r="P459" s="18">
        <v>2017</v>
      </c>
      <c r="Q459" s="18"/>
      <c r="R459" s="18"/>
      <c r="S459" s="18"/>
      <c r="T459" s="18"/>
      <c r="U459" s="23">
        <v>29169927</v>
      </c>
      <c r="AS459" s="25"/>
    </row>
    <row r="460" spans="2:45" ht="45">
      <c r="B460" s="36" t="s">
        <v>2261</v>
      </c>
      <c r="C460" s="36" t="s">
        <v>2262</v>
      </c>
      <c r="D460" s="17" t="s">
        <v>2263</v>
      </c>
      <c r="E460" s="18" t="s">
        <v>26</v>
      </c>
      <c r="F460" s="18">
        <f>VLOOKUP(N460,Revistas!$B$2:$H$63996,2,FALSE)</f>
        <v>6.0289999999999999</v>
      </c>
      <c r="G460" s="18" t="str">
        <f>VLOOKUP(N460,Revistas!$B$2:$H$63996,3,FALSE)</f>
        <v>Q1</v>
      </c>
      <c r="H460" s="18" t="str">
        <f>VLOOKUP(N460,Revistas!$B$2:$H$63996,4,FALSE)</f>
        <v>ONCOLOGY - SCIE</v>
      </c>
      <c r="I460" s="18" t="str">
        <f>VLOOKUP(N460,Revistas!$B$2:$H$63996,5,FALSE)</f>
        <v>35/217</v>
      </c>
      <c r="J460" s="18" t="str">
        <f>VLOOKUP(N460,Revistas!$B$2:$H$63996,6,FALSE)</f>
        <v>NO</v>
      </c>
      <c r="K460" s="18" t="s">
        <v>2264</v>
      </c>
      <c r="L460" s="18"/>
      <c r="M460" s="18">
        <v>0</v>
      </c>
      <c r="N460" s="18" t="s">
        <v>2265</v>
      </c>
      <c r="O460" s="18" t="s">
        <v>62</v>
      </c>
      <c r="P460" s="18">
        <v>2017</v>
      </c>
      <c r="Q460" s="18">
        <v>72</v>
      </c>
      <c r="R460" s="18"/>
      <c r="S460" s="18" t="s">
        <v>2266</v>
      </c>
      <c r="T460" s="18" t="s">
        <v>2266</v>
      </c>
    </row>
    <row r="461" spans="2:45" ht="30">
      <c r="B461" s="36" t="s">
        <v>1543</v>
      </c>
      <c r="C461" s="36" t="s">
        <v>1544</v>
      </c>
      <c r="D461" s="17" t="s">
        <v>1459</v>
      </c>
      <c r="E461" s="18" t="s">
        <v>571</v>
      </c>
      <c r="F461" s="18">
        <f>VLOOKUP(N461,Revistas!$B$2:$H$63996,2,FALSE)</f>
        <v>1.714</v>
      </c>
      <c r="G461" s="18" t="str">
        <f>VLOOKUP(N461,Revistas!$B$2:$H$63996,3,FALSE)</f>
        <v>Q3</v>
      </c>
      <c r="H461" s="18" t="str">
        <f>VLOOKUP(N461,Revistas!$B$2:$H$63996,4,FALSE)</f>
        <v>MICROBIOLOGY</v>
      </c>
      <c r="I461" s="18" t="str">
        <f>VLOOKUP(N461,Revistas!$B$2:$H$63996,5,FALSE)</f>
        <v>88/124</v>
      </c>
      <c r="J461" s="18" t="str">
        <f>VLOOKUP(N461,Revistas!$B$2:$H$63996,6,FALSE)</f>
        <v>NO</v>
      </c>
      <c r="K461" s="18" t="s">
        <v>1545</v>
      </c>
      <c r="L461" s="18" t="s">
        <v>1546</v>
      </c>
      <c r="M461" s="18">
        <v>0</v>
      </c>
      <c r="N461" s="18" t="s">
        <v>1462</v>
      </c>
      <c r="O461" s="18" t="s">
        <v>14</v>
      </c>
      <c r="P461" s="18">
        <v>2017</v>
      </c>
      <c r="Q461" s="18">
        <v>35</v>
      </c>
      <c r="R461" s="18">
        <v>10</v>
      </c>
      <c r="S461" s="18">
        <v>676</v>
      </c>
      <c r="T461" s="18">
        <v>677</v>
      </c>
      <c r="U461" s="23">
        <v>27435039</v>
      </c>
    </row>
    <row r="462" spans="2:45" ht="45">
      <c r="B462" s="36" t="s">
        <v>2267</v>
      </c>
      <c r="C462" s="36" t="s">
        <v>2268</v>
      </c>
      <c r="D462" s="17" t="s">
        <v>2263</v>
      </c>
      <c r="E462" s="18" t="s">
        <v>26</v>
      </c>
      <c r="F462" s="18">
        <f>VLOOKUP(N462,Revistas!$B$2:$H$63996,2,FALSE)</f>
        <v>6.0289999999999999</v>
      </c>
      <c r="G462" s="18" t="str">
        <f>VLOOKUP(N462,Revistas!$B$2:$H$63996,3,FALSE)</f>
        <v>Q1</v>
      </c>
      <c r="H462" s="18" t="str">
        <f>VLOOKUP(N462,Revistas!$B$2:$H$63996,4,FALSE)</f>
        <v>ONCOLOGY - SCIE</v>
      </c>
      <c r="I462" s="18" t="str">
        <f>VLOOKUP(N462,Revistas!$B$2:$H$63996,5,FALSE)</f>
        <v>35/217</v>
      </c>
      <c r="J462" s="18" t="str">
        <f>VLOOKUP(N462,Revistas!$B$2:$H$63996,6,FALSE)</f>
        <v>NO</v>
      </c>
      <c r="K462" s="18" t="s">
        <v>2269</v>
      </c>
      <c r="L462" s="18"/>
      <c r="M462" s="18">
        <v>0</v>
      </c>
      <c r="N462" s="18" t="s">
        <v>2265</v>
      </c>
      <c r="O462" s="18" t="s">
        <v>62</v>
      </c>
      <c r="P462" s="18">
        <v>2017</v>
      </c>
      <c r="Q462" s="18">
        <v>72</v>
      </c>
      <c r="R462" s="18"/>
      <c r="S462" s="18" t="s">
        <v>2266</v>
      </c>
      <c r="T462" s="18" t="s">
        <v>2266</v>
      </c>
    </row>
    <row r="463" spans="2:45" ht="45">
      <c r="B463" s="36" t="s">
        <v>2205</v>
      </c>
      <c r="C463" s="36" t="s">
        <v>2206</v>
      </c>
      <c r="D463" s="17" t="s">
        <v>2207</v>
      </c>
      <c r="E463" s="18" t="s">
        <v>26</v>
      </c>
      <c r="F463" s="18">
        <f>VLOOKUP(N463,Revistas!$B$2:$H$63996,2,FALSE)</f>
        <v>2.5129999999999999</v>
      </c>
      <c r="G463" s="18" t="str">
        <f>VLOOKUP(N463,Revistas!$B$2:$H$63996,3,FALSE)</f>
        <v>Q1</v>
      </c>
      <c r="H463" s="18" t="str">
        <f>VLOOKUP(N463,Revistas!$B$2:$H$63996,4,FALSE)</f>
        <v>PEDIATRICS - SCIE;</v>
      </c>
      <c r="I463" s="18" t="str">
        <f>VLOOKUP(N463,Revistas!$B$2:$H$63996,5,FALSE)</f>
        <v>26/121</v>
      </c>
      <c r="J463" s="18" t="str">
        <f>VLOOKUP(N463,Revistas!$B$2:$H$63996,6,FALSE)</f>
        <v>NO</v>
      </c>
      <c r="K463" s="18" t="s">
        <v>2208</v>
      </c>
      <c r="L463" s="18"/>
      <c r="M463" s="18">
        <v>0</v>
      </c>
      <c r="N463" s="18" t="s">
        <v>2209</v>
      </c>
      <c r="O463" s="18" t="s">
        <v>94</v>
      </c>
      <c r="P463" s="18">
        <v>2017</v>
      </c>
      <c r="Q463" s="18">
        <v>64</v>
      </c>
      <c r="R463" s="18"/>
      <c r="S463" s="18" t="s">
        <v>2210</v>
      </c>
      <c r="T463" s="18" t="s">
        <v>2211</v>
      </c>
    </row>
    <row r="464" spans="2:45" ht="45">
      <c r="B464" s="36" t="s">
        <v>2246</v>
      </c>
      <c r="C464" s="36" t="s">
        <v>2247</v>
      </c>
      <c r="D464" s="17" t="s">
        <v>217</v>
      </c>
      <c r="E464" s="18" t="s">
        <v>10</v>
      </c>
      <c r="F464" s="18">
        <f>VLOOKUP(N464,Revistas!$B$2:$H$63996,2,FALSE)</f>
        <v>2.806</v>
      </c>
      <c r="G464" s="18" t="str">
        <f>VLOOKUP(N464,Revistas!$B$2:$H$63996,3,FALSE)</f>
        <v>Q1</v>
      </c>
      <c r="H464" s="18" t="str">
        <f>VLOOKUP(N464,Revistas!$B$2:$H$63996,4,FALSE)</f>
        <v>MULTIDISCIPLINARY SCIENCES</v>
      </c>
      <c r="I464" s="18" t="str">
        <f>VLOOKUP(N464,Revistas!$B$2:$H$63996,5,FALSE)</f>
        <v>15/64</v>
      </c>
      <c r="J464" s="18" t="str">
        <f>VLOOKUP(N464,Revistas!$B$2:$H$63996,6,FALSE)</f>
        <v>NO</v>
      </c>
      <c r="K464" s="18" t="s">
        <v>2248</v>
      </c>
      <c r="L464" s="18" t="s">
        <v>2249</v>
      </c>
      <c r="M464" s="18">
        <v>1</v>
      </c>
      <c r="N464" s="18" t="s">
        <v>220</v>
      </c>
      <c r="O464" s="28">
        <v>39569</v>
      </c>
      <c r="P464" s="18">
        <v>2017</v>
      </c>
      <c r="Q464" s="18">
        <v>12</v>
      </c>
      <c r="R464" s="18">
        <v>5</v>
      </c>
      <c r="S464" s="18"/>
      <c r="T464" s="18" t="s">
        <v>2250</v>
      </c>
      <c r="U464" s="23">
        <v>28481918</v>
      </c>
    </row>
    <row r="465" spans="2:21" ht="60">
      <c r="B465" s="36" t="s">
        <v>1261</v>
      </c>
      <c r="C465" s="36" t="s">
        <v>1262</v>
      </c>
      <c r="D465" s="17" t="s">
        <v>181</v>
      </c>
      <c r="E465" s="18" t="s">
        <v>10</v>
      </c>
      <c r="F465" s="18">
        <f>VLOOKUP(N465,Revistas!$B$2:$H$63996,2,FALSE)</f>
        <v>4.2590000000000003</v>
      </c>
      <c r="G465" s="18" t="str">
        <f>VLOOKUP(N465,Revistas!$B$2:$H$63996,3,FALSE)</f>
        <v>Q1</v>
      </c>
      <c r="H465" s="18" t="str">
        <f>VLOOKUP(N465,Revistas!$B$2:$H$63996,4,FALSE)</f>
        <v>MULTIDISCIPLINARY SCIENCES</v>
      </c>
      <c r="I465" s="18" t="str">
        <f>VLOOKUP(N465,Revistas!$B$2:$H$63996,5,FALSE)</f>
        <v>10 DE 64</v>
      </c>
      <c r="J465" s="18" t="str">
        <f>VLOOKUP(N465,Revistas!$B$2:$H$63996,6,FALSE)</f>
        <v>NO</v>
      </c>
      <c r="K465" s="18" t="s">
        <v>1263</v>
      </c>
      <c r="L465" s="18" t="s">
        <v>1264</v>
      </c>
      <c r="M465" s="18">
        <v>0</v>
      </c>
      <c r="N465" s="18" t="s">
        <v>184</v>
      </c>
      <c r="O465" s="18" t="s">
        <v>608</v>
      </c>
      <c r="P465" s="18">
        <v>2017</v>
      </c>
      <c r="Q465" s="18">
        <v>7</v>
      </c>
      <c r="R465" s="18"/>
      <c r="S465" s="18"/>
      <c r="T465" s="18">
        <v>16802</v>
      </c>
      <c r="U465" s="23">
        <v>29196758</v>
      </c>
    </row>
    <row r="466" spans="2:21" ht="30">
      <c r="B466" s="36" t="s">
        <v>2378</v>
      </c>
      <c r="C466" s="36" t="s">
        <v>2377</v>
      </c>
      <c r="D466" s="17" t="s">
        <v>2379</v>
      </c>
      <c r="E466" s="18" t="s">
        <v>10</v>
      </c>
      <c r="F466" s="18" t="str">
        <f>VLOOKUP(N466,Revistas!$B$2:$H$63996,2,FALSE)</f>
        <v>NO TIENE</v>
      </c>
      <c r="G466" s="18" t="str">
        <f>VLOOKUP(N466,Revistas!$B$2:$H$63996,3,FALSE)</f>
        <v>NO TIENE</v>
      </c>
      <c r="H466" s="18" t="str">
        <f>VLOOKUP(N466,Revistas!$B$2:$H$63996,4,FALSE)</f>
        <v>NO TIENE</v>
      </c>
      <c r="I466" s="18" t="str">
        <f>VLOOKUP(N466,Revistas!$B$2:$H$63996,5,FALSE)</f>
        <v>NO TIENE</v>
      </c>
      <c r="J466" s="18" t="str">
        <f>VLOOKUP(N466,Revistas!$B$2:$H$63996,6,FALSE)</f>
        <v>NO</v>
      </c>
      <c r="K466" s="18" t="s">
        <v>2381</v>
      </c>
      <c r="L466" s="18"/>
      <c r="M466" s="18" t="s">
        <v>586</v>
      </c>
      <c r="N466" s="18" t="s">
        <v>2301</v>
      </c>
      <c r="O466" s="18" t="s">
        <v>2380</v>
      </c>
      <c r="P466" s="18">
        <v>2017</v>
      </c>
      <c r="Q466" s="18"/>
      <c r="R466" s="18"/>
      <c r="S466" s="18"/>
      <c r="T466" s="18"/>
      <c r="U466" s="23">
        <v>29100620</v>
      </c>
    </row>
    <row r="467" spans="2:21" ht="30">
      <c r="B467" s="36" t="s">
        <v>3746</v>
      </c>
      <c r="C467" s="36" t="s">
        <v>3747</v>
      </c>
      <c r="D467" s="17" t="s">
        <v>3696</v>
      </c>
      <c r="E467" s="18" t="s">
        <v>10</v>
      </c>
      <c r="F467" s="18">
        <f>VLOOKUP(N467,Revistas!$B$2:$H$63996,2,FALSE)</f>
        <v>2.3690000000000002</v>
      </c>
      <c r="G467" s="18" t="str">
        <f>VLOOKUP(N467,Revistas!$B$2:$H$63996,3,FALSE)</f>
        <v>Q2</v>
      </c>
      <c r="H467" s="18" t="str">
        <f>VLOOKUP(N467,Revistas!$B$2:$H$63996,4,FALSE)</f>
        <v>OBSTETRICS &amp; GYNECOLOGY - SCIE</v>
      </c>
      <c r="I467" s="18" t="str">
        <f>VLOOKUP(N467,Revistas!$B$2:$H$63996,5,FALSE)</f>
        <v>30/80</v>
      </c>
      <c r="J467" s="18" t="str">
        <f>VLOOKUP(N467,Revistas!$B$2:$H$63996,6,FALSE)</f>
        <v>NO</v>
      </c>
      <c r="K467" s="18" t="s">
        <v>3748</v>
      </c>
      <c r="L467" s="18" t="s">
        <v>3749</v>
      </c>
      <c r="M467" s="18">
        <v>2</v>
      </c>
      <c r="N467" s="18" t="s">
        <v>3699</v>
      </c>
      <c r="O467" s="18" t="s">
        <v>344</v>
      </c>
      <c r="P467" s="18">
        <v>2017</v>
      </c>
      <c r="Q467" s="18">
        <v>27</v>
      </c>
      <c r="R467" s="18">
        <v>1</v>
      </c>
      <c r="S467" s="18">
        <v>189</v>
      </c>
      <c r="T467" s="18">
        <v>192</v>
      </c>
      <c r="U467" s="23">
        <v>28002210</v>
      </c>
    </row>
    <row r="468" spans="2:21" ht="45">
      <c r="B468" s="36" t="s">
        <v>1026</v>
      </c>
      <c r="C468" s="36" t="s">
        <v>1027</v>
      </c>
      <c r="D468" s="17" t="s">
        <v>1028</v>
      </c>
      <c r="E468" s="18" t="s">
        <v>10</v>
      </c>
      <c r="F468" s="18">
        <f>VLOOKUP(N468,Revistas!$B$2:$H$63996,2,FALSE)</f>
        <v>1.8320000000000001</v>
      </c>
      <c r="G468" s="18" t="str">
        <f>VLOOKUP(N468,Revistas!$B$2:$H$63996,3,FALSE)</f>
        <v>Q3</v>
      </c>
      <c r="H468" s="18" t="str">
        <f>VLOOKUP(N468,Revistas!$B$2:$H$63996,4,FALSE)</f>
        <v>CARDIAC &amp; CARDIOVASCULAR SYSTEMS - SCIE</v>
      </c>
      <c r="I468" s="18" t="str">
        <f>VLOOKUP(N468,Revistas!$B$2:$H$63996,5,FALSE)</f>
        <v>82/126</v>
      </c>
      <c r="J468" s="18" t="str">
        <f>VLOOKUP(N468,Revistas!$B$2:$H$63996,6,FALSE)</f>
        <v>NO</v>
      </c>
      <c r="K468" s="18" t="s">
        <v>1029</v>
      </c>
      <c r="L468" s="18" t="s">
        <v>1030</v>
      </c>
      <c r="M468" s="18">
        <v>0</v>
      </c>
      <c r="N468" s="18" t="s">
        <v>1031</v>
      </c>
      <c r="O468" s="28">
        <v>42887</v>
      </c>
      <c r="P468" s="18">
        <v>2017</v>
      </c>
      <c r="Q468" s="18">
        <v>17</v>
      </c>
      <c r="R468" s="18"/>
      <c r="S468" s="18"/>
      <c r="T468" s="18">
        <v>160</v>
      </c>
      <c r="U468" s="23">
        <v>28623902</v>
      </c>
    </row>
    <row r="469" spans="2:21" ht="45">
      <c r="B469" s="36" t="s">
        <v>1453</v>
      </c>
      <c r="C469" s="36" t="s">
        <v>1454</v>
      </c>
      <c r="D469" s="17" t="s">
        <v>1383</v>
      </c>
      <c r="E469" s="18" t="s">
        <v>10</v>
      </c>
      <c r="F469" s="18">
        <f>VLOOKUP(N469,Revistas!$B$2:$H$63996,2,FALSE)</f>
        <v>6.2729999999999997</v>
      </c>
      <c r="G469" s="18" t="str">
        <f>VLOOKUP(N469,Revistas!$B$2:$H$63996,3,FALSE)</f>
        <v>Q1</v>
      </c>
      <c r="H469" s="18" t="str">
        <f>VLOOKUP(N469,Revistas!$B$2:$H$63996,4,FALSE)</f>
        <v>INFECTIOUS DISEASES - SCIE;</v>
      </c>
      <c r="I469" s="18" t="str">
        <f>VLOOKUP(N469,Revistas!$B$2:$H$63996,5,FALSE)</f>
        <v>7 DE 84</v>
      </c>
      <c r="J469" s="18" t="str">
        <f>VLOOKUP(N469,Revistas!$B$2:$H$63996,6,FALSE)</f>
        <v>SI</v>
      </c>
      <c r="K469" s="18" t="s">
        <v>1455</v>
      </c>
      <c r="L469" s="18" t="s">
        <v>1456</v>
      </c>
      <c r="M469" s="18">
        <v>4</v>
      </c>
      <c r="N469" s="18" t="s">
        <v>1386</v>
      </c>
      <c r="O469" s="28">
        <v>42156</v>
      </c>
      <c r="P469" s="18">
        <v>2017</v>
      </c>
      <c r="Q469" s="18">
        <v>215</v>
      </c>
      <c r="R469" s="18">
        <v>12</v>
      </c>
      <c r="S469" s="18">
        <v>1789</v>
      </c>
      <c r="T469" s="18">
        <v>1798</v>
      </c>
      <c r="U469" s="23">
        <v>28549145</v>
      </c>
    </row>
    <row r="470" spans="2:21" ht="30">
      <c r="B470" s="36" t="s">
        <v>5073</v>
      </c>
      <c r="C470" s="36" t="s">
        <v>5074</v>
      </c>
      <c r="D470" s="17" t="s">
        <v>3384</v>
      </c>
      <c r="E470" s="18" t="s">
        <v>26</v>
      </c>
      <c r="F470" s="18">
        <f>VLOOKUP(N470,Revistas!$B$2:$H$63996,2,FALSE)</f>
        <v>2.4239999999999999</v>
      </c>
      <c r="G470" s="18" t="str">
        <f>VLOOKUP(N470,Revistas!$B$2:$H$63996,3,FALSE)</f>
        <v>Q3</v>
      </c>
      <c r="H470" s="18" t="str">
        <f>VLOOKUP(N470,Revistas!$B$2:$H$63996,4,FALSE)</f>
        <v>ENDOCRINOLOGY &amp; METABOLISM - SCIE;</v>
      </c>
      <c r="I470" s="18" t="str">
        <f>VLOOKUP(N470,Revistas!$B$2:$H$63996,5,FALSE)</f>
        <v>87/138</v>
      </c>
      <c r="J470" s="18" t="str">
        <f>VLOOKUP(N470,Revistas!$B$2:$H$63996,6,FALSE)</f>
        <v>NO</v>
      </c>
      <c r="K470" s="18" t="s">
        <v>5075</v>
      </c>
      <c r="L470" s="18"/>
      <c r="M470" s="18">
        <v>0</v>
      </c>
      <c r="N470" s="18" t="s">
        <v>3386</v>
      </c>
      <c r="O470" s="18"/>
      <c r="P470" s="18">
        <v>2017</v>
      </c>
      <c r="Q470" s="18">
        <v>71</v>
      </c>
      <c r="R470" s="18"/>
      <c r="S470" s="18">
        <v>1022</v>
      </c>
      <c r="T470" s="18">
        <v>1022</v>
      </c>
    </row>
    <row r="471" spans="2:21" ht="30">
      <c r="B471" s="36" t="s">
        <v>5081</v>
      </c>
      <c r="C471" s="36" t="s">
        <v>5080</v>
      </c>
      <c r="D471" s="17" t="s">
        <v>5082</v>
      </c>
      <c r="E471" s="18" t="s">
        <v>10</v>
      </c>
      <c r="F471" s="18" t="str">
        <f>VLOOKUP(N471,Revistas!$B$2:$H$63996,2,FALSE)</f>
        <v>NO TIENE</v>
      </c>
      <c r="G471" s="18" t="str">
        <f>VLOOKUP(N471,Revistas!$B$2:$H$63996,3,FALSE)</f>
        <v>NO TIENE</v>
      </c>
      <c r="H471" s="18" t="str">
        <f>VLOOKUP(N471,Revistas!$B$2:$H$63996,4,FALSE)</f>
        <v>NO TIENE</v>
      </c>
      <c r="I471" s="18" t="str">
        <f>VLOOKUP(N471,Revistas!$B$2:$H$63996,5,FALSE)</f>
        <v>NO TIENE</v>
      </c>
      <c r="J471" s="18" t="str">
        <f>VLOOKUP(N471,Revistas!$B$2:$H$63996,6,FALSE)</f>
        <v>NO</v>
      </c>
      <c r="K471" s="18" t="s">
        <v>5084</v>
      </c>
      <c r="L471" s="18"/>
      <c r="M471" s="18" t="s">
        <v>586</v>
      </c>
      <c r="N471" s="18" t="s">
        <v>5085</v>
      </c>
      <c r="O471" s="18" t="s">
        <v>5083</v>
      </c>
      <c r="P471" s="18">
        <v>2017</v>
      </c>
      <c r="Q471" s="18"/>
      <c r="R471" s="18"/>
      <c r="S471" s="18"/>
      <c r="T471" s="18"/>
      <c r="U471" s="23">
        <v>29288420</v>
      </c>
    </row>
    <row r="472" spans="2:21" ht="45">
      <c r="B472" s="36" t="s">
        <v>316</v>
      </c>
      <c r="C472" s="36" t="s">
        <v>317</v>
      </c>
      <c r="D472" s="17" t="s">
        <v>318</v>
      </c>
      <c r="E472" s="18" t="s">
        <v>10</v>
      </c>
      <c r="F472" s="18">
        <f>VLOOKUP(N472,Revistas!$B$2:$H$63996,2,FALSE)</f>
        <v>1.6259999999999999</v>
      </c>
      <c r="G472" s="18" t="str">
        <f>VLOOKUP(N472,Revistas!$B$2:$H$63996,3,FALSE)</f>
        <v>Q3</v>
      </c>
      <c r="H472" s="18" t="str">
        <f>VLOOKUP(N472,Revistas!$B$2:$H$63996,4,FALSE)</f>
        <v>CLINICAL NEUROLOGY - SCIE</v>
      </c>
      <c r="I472" s="18" t="str">
        <f>VLOOKUP(N472,Revistas!$B$2:$H$63996,5,FALSE)</f>
        <v>142/194</v>
      </c>
      <c r="J472" s="18" t="str">
        <f>VLOOKUP(N472,Revistas!$B$2:$H$63996,6,FALSE)</f>
        <v>NO</v>
      </c>
      <c r="K472" s="18" t="s">
        <v>319</v>
      </c>
      <c r="L472" s="18" t="s">
        <v>320</v>
      </c>
      <c r="M472" s="18">
        <v>0</v>
      </c>
      <c r="N472" s="18" t="s">
        <v>321</v>
      </c>
      <c r="O472" s="18"/>
      <c r="P472" s="18">
        <v>2017</v>
      </c>
      <c r="Q472" s="18">
        <v>31</v>
      </c>
      <c r="R472" s="18">
        <v>11</v>
      </c>
      <c r="S472" s="18">
        <v>1333</v>
      </c>
      <c r="T472" s="18">
        <v>1343</v>
      </c>
    </row>
    <row r="473" spans="2:21" ht="285">
      <c r="B473" s="36" t="s">
        <v>3001</v>
      </c>
      <c r="C473" s="36" t="s">
        <v>3002</v>
      </c>
      <c r="D473" s="17" t="s">
        <v>947</v>
      </c>
      <c r="E473" s="18" t="s">
        <v>10</v>
      </c>
      <c r="F473" s="18">
        <f>VLOOKUP(N473,Revistas!$B$2:$H$63996,2,FALSE)</f>
        <v>47.831000000000003</v>
      </c>
      <c r="G473" s="18" t="str">
        <f>VLOOKUP(N473,Revistas!$B$2:$H$63996,3,FALSE)</f>
        <v>Q1</v>
      </c>
      <c r="H473" s="18" t="str">
        <f>VLOOKUP(N473,Revistas!$B$2:$H$63996,4,FALSE)</f>
        <v>MEDICINA, GENERAL &amp; INTERNAL</v>
      </c>
      <c r="I473" s="18" t="str">
        <f>VLOOKUP(N473,Revistas!$B$2:$H$63996,5,FALSE)</f>
        <v>2/154</v>
      </c>
      <c r="J473" s="18" t="str">
        <f>VLOOKUP(N473,Revistas!$B$2:$H$63996,6,FALSE)</f>
        <v>SI</v>
      </c>
      <c r="K473" s="18" t="s">
        <v>3003</v>
      </c>
      <c r="L473" s="18" t="s">
        <v>3004</v>
      </c>
      <c r="M473" s="18">
        <v>6</v>
      </c>
      <c r="N473" s="18" t="s">
        <v>950</v>
      </c>
      <c r="O473" s="28">
        <v>42614</v>
      </c>
      <c r="P473" s="18">
        <v>2017</v>
      </c>
      <c r="Q473" s="18">
        <v>390</v>
      </c>
      <c r="R473" s="18">
        <v>10100</v>
      </c>
      <c r="S473" s="18">
        <v>1260</v>
      </c>
      <c r="T473" s="18">
        <v>1344</v>
      </c>
      <c r="U473" s="23">
        <v>28919118</v>
      </c>
    </row>
    <row r="474" spans="2:21" ht="45">
      <c r="B474" s="36" t="s">
        <v>4376</v>
      </c>
      <c r="C474" s="36" t="s">
        <v>4377</v>
      </c>
      <c r="D474" s="17" t="s">
        <v>3847</v>
      </c>
      <c r="E474" s="18" t="s">
        <v>26</v>
      </c>
      <c r="F474" s="18">
        <f>VLOOKUP(N474,Revistas!$B$2:$H$63996,2,FALSE)</f>
        <v>11.855</v>
      </c>
      <c r="G474" s="18" t="str">
        <f>VLOOKUP(N474,Revistas!$B$2:$H$63996,3,FALSE)</f>
        <v>Q1</v>
      </c>
      <c r="H474" s="18" t="str">
        <f>VLOOKUP(N474,Revistas!$B$2:$H$63996,4,FALSE)</f>
        <v>ONCOLOGY</v>
      </c>
      <c r="I474" s="18" t="str">
        <f>VLOOKUP(N474,Revistas!$B$2:$H$63996,5,FALSE)</f>
        <v>10/217</v>
      </c>
      <c r="J474" s="18" t="str">
        <f>VLOOKUP(N474,Revistas!$B$2:$H$63996,6,FALSE)</f>
        <v>SI</v>
      </c>
      <c r="K474" s="18" t="s">
        <v>4378</v>
      </c>
      <c r="L474" s="18"/>
      <c r="M474" s="18">
        <v>0</v>
      </c>
      <c r="N474" s="18" t="s">
        <v>3849</v>
      </c>
      <c r="O474" s="18" t="s">
        <v>154</v>
      </c>
      <c r="P474" s="18">
        <v>2017</v>
      </c>
      <c r="Q474" s="18">
        <v>28</v>
      </c>
      <c r="R474" s="18"/>
      <c r="S474" s="18"/>
      <c r="T474" s="18"/>
    </row>
    <row r="475" spans="2:21" ht="45">
      <c r="B475" s="36" t="s">
        <v>1194</v>
      </c>
      <c r="C475" s="36" t="s">
        <v>1195</v>
      </c>
      <c r="D475" s="17" t="s">
        <v>1196</v>
      </c>
      <c r="E475" s="18" t="s">
        <v>210</v>
      </c>
      <c r="F475" s="18">
        <f>VLOOKUP(N475,Revistas!$B$2:$H$63996,2,FALSE)</f>
        <v>2.653</v>
      </c>
      <c r="G475" s="18" t="str">
        <f>VLOOKUP(N475,Revistas!$B$2:$H$63996,3,FALSE)</f>
        <v>Q2</v>
      </c>
      <c r="H475" s="18" t="str">
        <f>VLOOKUP(N475,Revistas!$B$2:$H$63996,4,FALSE)</f>
        <v>HEMATOLOGY</v>
      </c>
      <c r="I475" s="18" t="str">
        <f>VLOOKUP(N475,Revistas!$B$2:$H$63996,5,FALSE)</f>
        <v>33/70</v>
      </c>
      <c r="J475" s="18" t="str">
        <f>VLOOKUP(N475,Revistas!$B$2:$H$63996,6,FALSE)</f>
        <v>NO</v>
      </c>
      <c r="K475" s="18" t="s">
        <v>1197</v>
      </c>
      <c r="L475" s="18" t="s">
        <v>1198</v>
      </c>
      <c r="M475" s="18">
        <v>0</v>
      </c>
      <c r="N475" s="18" t="s">
        <v>1199</v>
      </c>
      <c r="O475" s="18" t="s">
        <v>199</v>
      </c>
      <c r="P475" s="18">
        <v>2017</v>
      </c>
      <c r="Q475" s="18">
        <v>99</v>
      </c>
      <c r="R475" s="18">
        <v>2</v>
      </c>
      <c r="S475" s="18">
        <v>103</v>
      </c>
      <c r="T475" s="18">
        <v>111</v>
      </c>
      <c r="U475" s="23">
        <v>28332238</v>
      </c>
    </row>
    <row r="476" spans="2:21" ht="30">
      <c r="B476" s="36" t="s">
        <v>1076</v>
      </c>
      <c r="C476" s="36" t="s">
        <v>1077</v>
      </c>
      <c r="D476" s="17" t="s">
        <v>1078</v>
      </c>
      <c r="E476" s="18" t="s">
        <v>356</v>
      </c>
      <c r="F476" s="18">
        <f>VLOOKUP(N476,Revistas!$B$2:$H$63996,2,FALSE)</f>
        <v>3.706</v>
      </c>
      <c r="G476" s="18" t="str">
        <f>VLOOKUP(N476,Revistas!$B$2:$H$63996,3,FALSE)</f>
        <v>Q1</v>
      </c>
      <c r="H476" s="18" t="str">
        <f>VLOOKUP(N476,Revistas!$B$2:$H$63996,4,FALSE)</f>
        <v>NUTRITION &amp; DIETETICS</v>
      </c>
      <c r="I476" s="18" t="str">
        <f>VLOOKUP(N476,Revistas!$B$2:$H$63996,5,FALSE)</f>
        <v>20/81</v>
      </c>
      <c r="J476" s="18" t="str">
        <f>VLOOKUP(N476,Revistas!$B$2:$H$63996,6,FALSE)</f>
        <v>NO</v>
      </c>
      <c r="K476" s="18"/>
      <c r="L476" s="18"/>
      <c r="M476" s="18">
        <v>0</v>
      </c>
      <c r="N476" s="18" t="s">
        <v>1079</v>
      </c>
      <c r="O476" s="18" t="s">
        <v>300</v>
      </c>
      <c r="P476" s="18">
        <v>2017</v>
      </c>
      <c r="Q476" s="18">
        <v>117</v>
      </c>
      <c r="R476" s="18">
        <v>5</v>
      </c>
      <c r="S476" s="18">
        <v>766</v>
      </c>
      <c r="T476" s="18">
        <v>766</v>
      </c>
      <c r="U476" s="23">
        <v>28406079</v>
      </c>
    </row>
    <row r="477" spans="2:21" ht="45">
      <c r="B477" s="36" t="s">
        <v>3913</v>
      </c>
      <c r="C477" s="36" t="s">
        <v>3914</v>
      </c>
      <c r="D477" s="17" t="s">
        <v>3915</v>
      </c>
      <c r="E477" s="18" t="s">
        <v>210</v>
      </c>
      <c r="F477" s="18">
        <f>VLOOKUP(N477,Revistas!$B$2:$H$63996,2,FALSE)</f>
        <v>3.7669999999999999</v>
      </c>
      <c r="G477" s="18" t="str">
        <f>VLOOKUP(N477,Revistas!$B$2:$H$63996,3,FALSE)</f>
        <v>Q1</v>
      </c>
      <c r="H477" s="18" t="str">
        <f>VLOOKUP(N477,Revistas!$B$2:$H$63996,4,FALSE)</f>
        <v>UROLOGY &amp; NEPHROLOGY - SCIE;</v>
      </c>
      <c r="I477" s="18" t="str">
        <f>VLOOKUP(N477,Revistas!$B$2:$H$63996,5,FALSE)</f>
        <v>13/76</v>
      </c>
      <c r="J477" s="18" t="str">
        <f>VLOOKUP(N477,Revistas!$B$2:$H$63996,6,FALSE)</f>
        <v>NO</v>
      </c>
      <c r="K477" s="18" t="s">
        <v>3916</v>
      </c>
      <c r="L477" s="18" t="s">
        <v>3917</v>
      </c>
      <c r="M477" s="18">
        <v>0</v>
      </c>
      <c r="N477" s="18" t="s">
        <v>3918</v>
      </c>
      <c r="O477" s="18" t="s">
        <v>154</v>
      </c>
      <c r="P477" s="18">
        <v>2017</v>
      </c>
      <c r="Q477" s="18">
        <v>35</v>
      </c>
      <c r="R477" s="18">
        <v>9</v>
      </c>
      <c r="S477" s="18"/>
      <c r="T477" s="18" t="s">
        <v>3920</v>
      </c>
    </row>
    <row r="478" spans="2:21" ht="30">
      <c r="B478" s="36" t="s">
        <v>5455</v>
      </c>
      <c r="C478" s="36" t="s">
        <v>5463</v>
      </c>
      <c r="D478" s="17" t="s">
        <v>4113</v>
      </c>
      <c r="E478" s="18" t="s">
        <v>571</v>
      </c>
      <c r="F478" s="18" t="str">
        <f>VLOOKUP(N478,Revistas!$B$2:$H$63996,2,FALSE)</f>
        <v>NO TIENE</v>
      </c>
      <c r="G478" s="18" t="str">
        <f>VLOOKUP(N478,Revistas!$B$2:$H$63996,3,FALSE)</f>
        <v>NO TIENE</v>
      </c>
      <c r="H478" s="18" t="str">
        <f>VLOOKUP(N478,Revistas!$B$2:$H$63996,4,FALSE)</f>
        <v>NO TIENE</v>
      </c>
      <c r="I478" s="18" t="str">
        <f>VLOOKUP(N478,Revistas!$B$2:$H$63996,5,FALSE)</f>
        <v>NO TIENE</v>
      </c>
      <c r="J478" s="18" t="str">
        <f>VLOOKUP(N478,Revistas!$B$2:$H$63996,6,FALSE)</f>
        <v>NO</v>
      </c>
      <c r="K478" s="18" t="s">
        <v>5456</v>
      </c>
      <c r="L478" s="18"/>
      <c r="M478" s="18" t="s">
        <v>586</v>
      </c>
      <c r="N478" s="18" t="s">
        <v>4117</v>
      </c>
      <c r="O478" s="18" t="s">
        <v>4128</v>
      </c>
      <c r="P478" s="18">
        <v>2017</v>
      </c>
      <c r="Q478" s="18">
        <v>30</v>
      </c>
      <c r="R478" s="18">
        <v>1</v>
      </c>
      <c r="S478" s="27">
        <v>43132</v>
      </c>
      <c r="T478" s="18"/>
      <c r="U478" s="23">
        <v>28585782</v>
      </c>
    </row>
    <row r="479" spans="2:21" ht="105">
      <c r="B479" s="36" t="s">
        <v>627</v>
      </c>
      <c r="C479" s="36" t="s">
        <v>628</v>
      </c>
      <c r="D479" s="17" t="s">
        <v>629</v>
      </c>
      <c r="E479" s="18" t="s">
        <v>26</v>
      </c>
      <c r="F479" s="18">
        <f>VLOOKUP(N479,Revistas!$B$2:$H$63996,2,FALSE)</f>
        <v>19.896000000000001</v>
      </c>
      <c r="G479" s="18" t="str">
        <f>VLOOKUP(N479,Revistas!$B$2:$H$63996,3,FALSE)</f>
        <v>Q1</v>
      </c>
      <c r="H479" s="18" t="str">
        <f>VLOOKUP(N479,Revistas!$B$2:$H$63996,4,FALSE)</f>
        <v>CARDIAC &amp; CARDIOVASCULAR SYSTEM</v>
      </c>
      <c r="I479" s="18" t="str">
        <f>VLOOKUP(N479,Revistas!$B$2:$H$63996,5,FALSE)</f>
        <v>1/126</v>
      </c>
      <c r="J479" s="18" t="str">
        <f>VLOOKUP(N479,Revistas!$B$2:$H$63996,6,FALSE)</f>
        <v>SI</v>
      </c>
      <c r="K479" s="18" t="s">
        <v>630</v>
      </c>
      <c r="L479" s="18"/>
      <c r="M479" s="18">
        <v>0</v>
      </c>
      <c r="N479" s="18" t="s">
        <v>631</v>
      </c>
      <c r="O479" s="28">
        <v>11597</v>
      </c>
      <c r="P479" s="18">
        <v>2017</v>
      </c>
      <c r="Q479" s="18">
        <v>70</v>
      </c>
      <c r="R479" s="18">
        <v>18</v>
      </c>
      <c r="S479" s="18" t="s">
        <v>632</v>
      </c>
      <c r="T479" s="18" t="s">
        <v>633</v>
      </c>
    </row>
    <row r="480" spans="2:21" ht="45">
      <c r="B480" s="36" t="s">
        <v>951</v>
      </c>
      <c r="C480" s="36" t="s">
        <v>952</v>
      </c>
      <c r="D480" s="17" t="s">
        <v>953</v>
      </c>
      <c r="E480" s="18" t="s">
        <v>10</v>
      </c>
      <c r="F480" s="18">
        <f>VLOOKUP(N480,Revistas!$B$2:$H$63996,2,FALSE)</f>
        <v>4.2119999999999997</v>
      </c>
      <c r="G480" s="18" t="str">
        <f>VLOOKUP(N480,Revistas!$B$2:$H$63996,3,FALSE)</f>
        <v>Q1</v>
      </c>
      <c r="H480" s="18" t="str">
        <f>VLOOKUP(N480,Revistas!$B$2:$H$63996,4,FALSE)</f>
        <v>PUBLIC, ENVIRONMENTAL &amp; OCCUPATIONAL HEALTH - SCIE;</v>
      </c>
      <c r="I480" s="18" t="str">
        <f>VLOOKUP(N480,Revistas!$B$2:$H$63996,5,FALSE)</f>
        <v>19/176</v>
      </c>
      <c r="J480" s="18" t="str">
        <f>VLOOKUP(N480,Revistas!$B$2:$H$63996,6,FALSE)</f>
        <v>NO</v>
      </c>
      <c r="K480" s="18" t="s">
        <v>954</v>
      </c>
      <c r="L480" s="18" t="s">
        <v>955</v>
      </c>
      <c r="M480" s="18">
        <v>0</v>
      </c>
      <c r="N480" s="18" t="s">
        <v>956</v>
      </c>
      <c r="O480" s="18" t="s">
        <v>14</v>
      </c>
      <c r="P480" s="18">
        <v>2017</v>
      </c>
      <c r="Q480" s="18">
        <v>53</v>
      </c>
      <c r="R480" s="18">
        <v>6</v>
      </c>
      <c r="S480" s="18">
        <v>872</v>
      </c>
      <c r="T480" s="18">
        <v>881</v>
      </c>
      <c r="U480" s="23">
        <v>28774549</v>
      </c>
    </row>
    <row r="481" spans="2:49" ht="75">
      <c r="B481" s="36" t="s">
        <v>4956</v>
      </c>
      <c r="C481" s="36" t="s">
        <v>4957</v>
      </c>
      <c r="D481" s="17" t="s">
        <v>1196</v>
      </c>
      <c r="E481" s="18" t="s">
        <v>10</v>
      </c>
      <c r="F481" s="18">
        <f>VLOOKUP(N481,Revistas!$B$2:$H$63996,2,FALSE)</f>
        <v>2.653</v>
      </c>
      <c r="G481" s="18" t="str">
        <f>VLOOKUP(N481,Revistas!$B$2:$H$63996,3,FALSE)</f>
        <v>Q2</v>
      </c>
      <c r="H481" s="18" t="str">
        <f>VLOOKUP(N481,Revistas!$B$2:$H$63996,4,FALSE)</f>
        <v>HEMATOLOGY</v>
      </c>
      <c r="I481" s="18" t="str">
        <f>VLOOKUP(N481,Revistas!$B$2:$H$63996,5,FALSE)</f>
        <v>33/70</v>
      </c>
      <c r="J481" s="18" t="str">
        <f>VLOOKUP(N481,Revistas!$B$2:$H$63996,6,FALSE)</f>
        <v>NO</v>
      </c>
      <c r="K481" s="18" t="s">
        <v>4958</v>
      </c>
      <c r="L481" s="18" t="s">
        <v>4959</v>
      </c>
      <c r="M481" s="18">
        <v>1</v>
      </c>
      <c r="N481" s="18" t="s">
        <v>1199</v>
      </c>
      <c r="O481" s="18" t="s">
        <v>35</v>
      </c>
      <c r="P481" s="18">
        <v>2017</v>
      </c>
      <c r="Q481" s="18">
        <v>98</v>
      </c>
      <c r="R481" s="18">
        <v>4</v>
      </c>
      <c r="S481" s="18">
        <v>407</v>
      </c>
      <c r="T481" s="18">
        <v>414</v>
      </c>
      <c r="U481" s="23">
        <v>28009442</v>
      </c>
    </row>
    <row r="482" spans="2:49" ht="90">
      <c r="B482" s="36" t="s">
        <v>4969</v>
      </c>
      <c r="C482" s="36" t="s">
        <v>4968</v>
      </c>
      <c r="D482" s="17" t="s">
        <v>4970</v>
      </c>
      <c r="E482" s="18" t="s">
        <v>10</v>
      </c>
      <c r="F482" s="18">
        <f>VLOOKUP(N482,Revistas!$B$2:$H$63996,2,FALSE)</f>
        <v>11.702</v>
      </c>
      <c r="G482" s="18" t="str">
        <f>VLOOKUP(N482,Revistas!$B$2:$H$63996,3,FALSE)</f>
        <v>Q1</v>
      </c>
      <c r="H482" s="18" t="str">
        <f>VLOOKUP(N482,Revistas!$B$2:$H$63996,4,FALSE)</f>
        <v>ONCOLOGY - SCIE;</v>
      </c>
      <c r="I482" s="18" t="str">
        <f>VLOOKUP(N482,Revistas!$B$2:$H$63996,5,FALSE)</f>
        <v>11/217</v>
      </c>
      <c r="J482" s="18" t="str">
        <f>VLOOKUP(N482,Revistas!$B$2:$H$63996,6,FALSE)</f>
        <v>SI</v>
      </c>
      <c r="K482" s="18" t="s">
        <v>4972</v>
      </c>
      <c r="L482" s="18"/>
      <c r="M482" s="18" t="s">
        <v>586</v>
      </c>
      <c r="N482" s="18" t="s">
        <v>4973</v>
      </c>
      <c r="O482" s="18" t="s">
        <v>4971</v>
      </c>
      <c r="P482" s="18">
        <v>2017</v>
      </c>
      <c r="Q482" s="18"/>
      <c r="R482" s="18"/>
      <c r="S482" s="18"/>
      <c r="T482" s="18"/>
    </row>
    <row r="483" spans="2:49" ht="120">
      <c r="B483" s="36" t="s">
        <v>4975</v>
      </c>
      <c r="C483" s="36" t="s">
        <v>4974</v>
      </c>
      <c r="D483" s="17" t="s">
        <v>1251</v>
      </c>
      <c r="E483" s="18" t="s">
        <v>274</v>
      </c>
      <c r="F483" s="18">
        <f>VLOOKUP(N483,Revistas!$B$2:$H$63996,2,FALSE)</f>
        <v>5.67</v>
      </c>
      <c r="G483" s="18" t="str">
        <f>VLOOKUP(N483,Revistas!$B$2:$H$63996,3,FALSE)</f>
        <v>Q1</v>
      </c>
      <c r="H483" s="18" t="str">
        <f>VLOOKUP(N483,Revistas!$B$2:$H$63996,4,FALSE)</f>
        <v>HEMATOLOGY</v>
      </c>
      <c r="I483" s="18" t="str">
        <f>VLOOKUP(N483,Revistas!$B$2:$H$63996,5,FALSE)</f>
        <v>10 DE 70</v>
      </c>
      <c r="J483" s="18" t="str">
        <f>VLOOKUP(N483,Revistas!$B$2:$H$63996,6,FALSE)</f>
        <v>NO</v>
      </c>
      <c r="K483" s="18" t="s">
        <v>4977</v>
      </c>
      <c r="L483" s="18"/>
      <c r="M483" s="18" t="s">
        <v>586</v>
      </c>
      <c r="N483" s="18" t="s">
        <v>1193</v>
      </c>
      <c r="O483" s="18" t="s">
        <v>4976</v>
      </c>
      <c r="P483" s="18">
        <v>2017</v>
      </c>
      <c r="Q483" s="18"/>
      <c r="R483" s="18"/>
      <c r="S483" s="18"/>
      <c r="T483" s="18"/>
    </row>
    <row r="484" spans="2:49" ht="60">
      <c r="B484" s="36" t="s">
        <v>1798</v>
      </c>
      <c r="C484" s="36" t="s">
        <v>1799</v>
      </c>
      <c r="D484" s="17" t="s">
        <v>1660</v>
      </c>
      <c r="E484" s="18" t="s">
        <v>26</v>
      </c>
      <c r="F484" s="18">
        <f>VLOOKUP(N484,Revistas!$B$2:$H$63996,2,FALSE)</f>
        <v>12.811</v>
      </c>
      <c r="G484" s="18" t="str">
        <f>VLOOKUP(N484,Revistas!$B$2:$H$63996,3,FALSE)</f>
        <v>Q1</v>
      </c>
      <c r="H484" s="18" t="str">
        <f>VLOOKUP(N484,Revistas!$B$2:$H$63996,4,FALSE)</f>
        <v>RHEUMATOLOGY - SCIE</v>
      </c>
      <c r="I484" s="18" t="str">
        <f>VLOOKUP(N484,Revistas!$B$2:$H$63996,5,FALSE)</f>
        <v>1 DE 30</v>
      </c>
      <c r="J484" s="18" t="str">
        <f>VLOOKUP(N484,Revistas!$B$2:$H$63996,6,FALSE)</f>
        <v>SI</v>
      </c>
      <c r="K484" s="18" t="s">
        <v>1800</v>
      </c>
      <c r="L484" s="18"/>
      <c r="M484" s="18">
        <v>0</v>
      </c>
      <c r="N484" s="18" t="s">
        <v>1663</v>
      </c>
      <c r="O484" s="18" t="s">
        <v>226</v>
      </c>
      <c r="P484" s="18">
        <v>2017</v>
      </c>
      <c r="Q484" s="18">
        <v>76</v>
      </c>
      <c r="R484" s="18"/>
      <c r="S484" s="18">
        <v>555</v>
      </c>
      <c r="T484" s="18">
        <v>555</v>
      </c>
    </row>
    <row r="485" spans="2:49" ht="75">
      <c r="B485" s="36" t="s">
        <v>2034</v>
      </c>
      <c r="C485" s="36" t="s">
        <v>2035</v>
      </c>
      <c r="D485" s="17" t="s">
        <v>1983</v>
      </c>
      <c r="E485" s="18" t="s">
        <v>10</v>
      </c>
      <c r="F485" s="18">
        <f>VLOOKUP(N485,Revistas!$B$2:$H$63996,2,FALSE)</f>
        <v>10.569000000000001</v>
      </c>
      <c r="G485" s="18" t="str">
        <f>VLOOKUP(N485,Revistas!$B$2:$H$63996,3,FALSE)</f>
        <v>Q1</v>
      </c>
      <c r="H485" s="18" t="str">
        <f>VLOOKUP(N485,Revistas!$B$2:$H$63996,4,FALSE)</f>
        <v>RESPIRATORY SYSTEM - SCIE</v>
      </c>
      <c r="I485" s="18" t="str">
        <f>VLOOKUP(N485,Revistas!$B$2:$H$63996,5,FALSE)</f>
        <v>3 DE 59</v>
      </c>
      <c r="J485" s="18" t="str">
        <f>VLOOKUP(N485,Revistas!$B$2:$H$63996,6,FALSE)</f>
        <v>SI</v>
      </c>
      <c r="K485" s="18" t="s">
        <v>2036</v>
      </c>
      <c r="L485" s="18" t="s">
        <v>2037</v>
      </c>
      <c r="M485" s="18">
        <v>1</v>
      </c>
      <c r="N485" s="18" t="s">
        <v>1986</v>
      </c>
      <c r="O485" s="18" t="s">
        <v>226</v>
      </c>
      <c r="P485" s="18">
        <v>2017</v>
      </c>
      <c r="Q485" s="18">
        <v>49</v>
      </c>
      <c r="R485" s="18">
        <v>6</v>
      </c>
      <c r="S485" s="18"/>
      <c r="T485" s="18">
        <v>1602456</v>
      </c>
    </row>
    <row r="486" spans="2:49" ht="75">
      <c r="B486" s="36" t="s">
        <v>305</v>
      </c>
      <c r="C486" s="36" t="s">
        <v>306</v>
      </c>
      <c r="D486" s="17" t="s">
        <v>307</v>
      </c>
      <c r="E486" s="18" t="s">
        <v>10</v>
      </c>
      <c r="F486" s="18">
        <f>VLOOKUP(N486,Revistas!$B$2:$H$63996,2,FALSE)</f>
        <v>4.8559999999999999</v>
      </c>
      <c r="G486" s="18" t="str">
        <f>VLOOKUP(N486,Revistas!$B$2:$H$63996,3,FALSE)</f>
        <v>q1</v>
      </c>
      <c r="H486" s="18" t="str">
        <f>VLOOKUP(N486,Revistas!$B$2:$H$63996,4,FALSE)</f>
        <v>IMMUNOLOGY - SCIE</v>
      </c>
      <c r="I486" s="18" t="str">
        <f>VLOOKUP(N486,Revistas!$B$2:$H$63996,5,FALSE)</f>
        <v>34/151</v>
      </c>
      <c r="J486" s="18" t="str">
        <f>VLOOKUP(N486,Revistas!$B$2:$H$63996,6,FALSE)</f>
        <v>NO</v>
      </c>
      <c r="K486" s="18" t="s">
        <v>308</v>
      </c>
      <c r="L486" s="18" t="s">
        <v>309</v>
      </c>
      <c r="M486" s="18">
        <v>1</v>
      </c>
      <c r="N486" s="18" t="s">
        <v>310</v>
      </c>
      <c r="O486" s="28">
        <v>36951</v>
      </c>
      <c r="P486" s="18">
        <v>2017</v>
      </c>
      <c r="Q486" s="18">
        <v>198</v>
      </c>
      <c r="R486" s="18">
        <v>5</v>
      </c>
      <c r="S486" s="18">
        <v>2038</v>
      </c>
      <c r="T486" s="18">
        <v>2046</v>
      </c>
    </row>
    <row r="487" spans="2:49" ht="75">
      <c r="B487" s="36" t="s">
        <v>3991</v>
      </c>
      <c r="C487" s="36" t="s">
        <v>3992</v>
      </c>
      <c r="D487" s="17" t="s">
        <v>3993</v>
      </c>
      <c r="E487" s="18" t="s">
        <v>10</v>
      </c>
      <c r="F487" s="18">
        <f>VLOOKUP(N487,Revistas!$B$2:$H$63996,2,FALSE)</f>
        <v>2.8959999999999999</v>
      </c>
      <c r="G487" s="18" t="str">
        <f>VLOOKUP(N487,Revistas!$B$2:$H$63996,3,FALSE)</f>
        <v>Q2</v>
      </c>
      <c r="H487" s="18" t="str">
        <f>VLOOKUP(N487,Revistas!$B$2:$H$63996,4,FALSE)</f>
        <v>PHARMACOLOGY &amp; PHARMACY - SCIE</v>
      </c>
      <c r="I487" s="18" t="str">
        <f>VLOOKUP(N487,Revistas!$B$2:$H$63996,5,FALSE)</f>
        <v>98/256</v>
      </c>
      <c r="J487" s="18" t="str">
        <f>VLOOKUP(N487,Revistas!$B$2:$H$63996,6,FALSE)</f>
        <v>NO</v>
      </c>
      <c r="K487" s="18" t="s">
        <v>3994</v>
      </c>
      <c r="L487" s="18" t="s">
        <v>3995</v>
      </c>
      <c r="M487" s="18">
        <v>1</v>
      </c>
      <c r="N487" s="18" t="s">
        <v>3996</v>
      </c>
      <c r="O487" s="28">
        <v>38384</v>
      </c>
      <c r="P487" s="18">
        <v>2017</v>
      </c>
      <c r="Q487" s="18">
        <v>796</v>
      </c>
      <c r="R487" s="18"/>
      <c r="S487" s="18">
        <v>115</v>
      </c>
      <c r="T487" s="18">
        <v>121</v>
      </c>
      <c r="U487" s="23">
        <v>27988286</v>
      </c>
    </row>
    <row r="488" spans="2:49" ht="45">
      <c r="B488" s="36" t="s">
        <v>3751</v>
      </c>
      <c r="C488" s="36" t="s">
        <v>3750</v>
      </c>
      <c r="D488" s="17" t="s">
        <v>3752</v>
      </c>
      <c r="E488" s="18" t="s">
        <v>10</v>
      </c>
      <c r="F488" s="18">
        <f>VLOOKUP(N488,Revistas!$B$2:$H$63996,2,FALSE)</f>
        <v>2.3690000000000002</v>
      </c>
      <c r="G488" s="18" t="str">
        <f>VLOOKUP(N488,Revistas!$B$2:$H$63996,3,FALSE)</f>
        <v>Q1</v>
      </c>
      <c r="H488" s="18" t="str">
        <f>VLOOKUP(N488,Revistas!$B$2:$H$63996,4,FALSE)</f>
        <v>MEDICINA, GENERAL &amp; INTERNAL</v>
      </c>
      <c r="I488" s="18" t="str">
        <f>VLOOKUP(N488,Revistas!$B$2:$H$63996,5,FALSE)</f>
        <v>38/154</v>
      </c>
      <c r="J488" s="18" t="str">
        <f>VLOOKUP(N488,Revistas!$B$2:$H$63996,6,FALSE)</f>
        <v>NO</v>
      </c>
      <c r="K488" s="18" t="s">
        <v>3755</v>
      </c>
      <c r="L488" s="18"/>
      <c r="M488" s="18" t="s">
        <v>586</v>
      </c>
      <c r="N488" s="18" t="s">
        <v>1012</v>
      </c>
      <c r="O488" s="18" t="s">
        <v>3754</v>
      </c>
      <c r="P488" s="18">
        <v>2017</v>
      </c>
      <c r="Q488" s="18">
        <v>7</v>
      </c>
      <c r="R488" s="18">
        <v>12</v>
      </c>
      <c r="S488" s="18"/>
      <c r="T488" s="18" t="s">
        <v>3753</v>
      </c>
      <c r="U488" s="23">
        <v>29259059</v>
      </c>
    </row>
    <row r="489" spans="2:49" ht="30">
      <c r="B489" s="36" t="s">
        <v>123</v>
      </c>
      <c r="C489" s="36" t="s">
        <v>124</v>
      </c>
      <c r="D489" s="17" t="s">
        <v>125</v>
      </c>
      <c r="E489" s="18" t="s">
        <v>10</v>
      </c>
      <c r="F489" s="18">
        <f>VLOOKUP(N489,Revistas!$B$2:$H$63996,2,FALSE)</f>
        <v>1.804</v>
      </c>
      <c r="G489" s="18" t="str">
        <f>VLOOKUP(N489,Revistas!$B$2:$H$63996,3,FALSE)</f>
        <v>Q2</v>
      </c>
      <c r="H489" s="18" t="str">
        <f>VLOOKUP(N489,Revistas!$B$2:$H$63996,4,FALSE)</f>
        <v>MEDICINE, GENERAL &amp; INTERNAL - SCIE</v>
      </c>
      <c r="I489" s="18" t="str">
        <f>VLOOKUP(N489,Revistas!$B$2:$H$63996,5,FALSE)</f>
        <v>58/154</v>
      </c>
      <c r="J489" s="18" t="str">
        <f>VLOOKUP(N489,Revistas!$B$2:$H$63996,6,FALSE)</f>
        <v>NO</v>
      </c>
      <c r="K489" s="18" t="s">
        <v>126</v>
      </c>
      <c r="L489" s="18" t="s">
        <v>127</v>
      </c>
      <c r="M489" s="18">
        <v>0</v>
      </c>
      <c r="N489" s="18" t="s">
        <v>128</v>
      </c>
      <c r="O489" s="18" t="s">
        <v>129</v>
      </c>
      <c r="P489" s="18">
        <v>2017</v>
      </c>
      <c r="Q489" s="18">
        <v>96</v>
      </c>
      <c r="R489" s="18">
        <v>40</v>
      </c>
      <c r="S489" s="18"/>
      <c r="T489" s="18" t="s">
        <v>130</v>
      </c>
    </row>
    <row r="490" spans="2:49" ht="45">
      <c r="B490" s="36" t="s">
        <v>428</v>
      </c>
      <c r="C490" s="36" t="s">
        <v>427</v>
      </c>
      <c r="D490" s="17" t="s">
        <v>422</v>
      </c>
      <c r="E490" s="18" t="s">
        <v>210</v>
      </c>
      <c r="F490" s="18" t="str">
        <f>VLOOKUP(N490,Revistas!$B$2:$H$63996,2,FALSE)</f>
        <v>NO TIENE</v>
      </c>
      <c r="G490" s="18" t="str">
        <f>VLOOKUP(N490,Revistas!$B$2:$H$63996,3,FALSE)</f>
        <v>NO TIENE</v>
      </c>
      <c r="H490" s="18" t="str">
        <f>VLOOKUP(N490,Revistas!$B$2:$H$63996,4,FALSE)</f>
        <v>NO TIENE</v>
      </c>
      <c r="I490" s="18" t="str">
        <f>VLOOKUP(N490,Revistas!$B$2:$H$63996,5,FALSE)</f>
        <v>NO TIENE</v>
      </c>
      <c r="J490" s="18" t="str">
        <f>VLOOKUP(N490,Revistas!$B$2:$H$63996,6,FALSE)</f>
        <v>NO</v>
      </c>
      <c r="K490" s="18" t="s">
        <v>430</v>
      </c>
      <c r="L490" s="18"/>
      <c r="M490" s="18" t="s">
        <v>586</v>
      </c>
      <c r="N490" s="18" t="s">
        <v>426</v>
      </c>
      <c r="O490" s="18" t="s">
        <v>424</v>
      </c>
      <c r="P490" s="18">
        <v>2017</v>
      </c>
      <c r="Q490" s="18">
        <v>58</v>
      </c>
      <c r="R490" s="18">
        <v>1</v>
      </c>
      <c r="S490" s="18" t="s">
        <v>429</v>
      </c>
      <c r="T490" s="18"/>
      <c r="U490" s="23">
        <v>28515629</v>
      </c>
    </row>
    <row r="491" spans="2:49" ht="60">
      <c r="B491" s="36" t="s">
        <v>421</v>
      </c>
      <c r="C491" s="36" t="s">
        <v>420</v>
      </c>
      <c r="D491" s="17" t="s">
        <v>422</v>
      </c>
      <c r="E491" s="18" t="s">
        <v>210</v>
      </c>
      <c r="F491" s="18" t="str">
        <f>VLOOKUP(N491,Revistas!$B$2:$H$63996,2,FALSE)</f>
        <v>NO TIENE</v>
      </c>
      <c r="G491" s="18" t="str">
        <f>VLOOKUP(N491,Revistas!$B$2:$H$63996,3,FALSE)</f>
        <v>NO TIENE</v>
      </c>
      <c r="H491" s="18" t="str">
        <f>VLOOKUP(N491,Revistas!$B$2:$H$63996,4,FALSE)</f>
        <v>NO TIENE</v>
      </c>
      <c r="I491" s="18" t="str">
        <f>VLOOKUP(N491,Revistas!$B$2:$H$63996,5,FALSE)</f>
        <v>NO TIENE</v>
      </c>
      <c r="J491" s="18" t="str">
        <f>VLOOKUP(N491,Revistas!$B$2:$H$63996,6,FALSE)</f>
        <v>NO</v>
      </c>
      <c r="K491" s="18" t="s">
        <v>425</v>
      </c>
      <c r="L491" s="18"/>
      <c r="M491" s="18" t="s">
        <v>586</v>
      </c>
      <c r="N491" s="18" t="s">
        <v>426</v>
      </c>
      <c r="O491" s="18" t="s">
        <v>424</v>
      </c>
      <c r="P491" s="18">
        <v>2017</v>
      </c>
      <c r="Q491" s="18">
        <v>58</v>
      </c>
      <c r="R491" s="18">
        <v>1</v>
      </c>
      <c r="S491" s="18" t="s">
        <v>423</v>
      </c>
      <c r="T491" s="18"/>
      <c r="U491" s="23">
        <v>28515630</v>
      </c>
    </row>
    <row r="492" spans="2:49" ht="45">
      <c r="B492" s="36" t="s">
        <v>257</v>
      </c>
      <c r="C492" s="36" t="s">
        <v>258</v>
      </c>
      <c r="D492" s="17" t="s">
        <v>259</v>
      </c>
      <c r="E492" s="18" t="s">
        <v>10</v>
      </c>
      <c r="F492" s="18">
        <f>VLOOKUP(N492,Revistas!$B$2:$H$63996,2,FALSE)</f>
        <v>1.349</v>
      </c>
      <c r="G492" s="18" t="str">
        <f>VLOOKUP(N492,Revistas!$B$2:$H$63996,3,FALSE)</f>
        <v>Q3</v>
      </c>
      <c r="H492" s="18" t="str">
        <f>VLOOKUP(N492,Revistas!$B$2:$H$63996,4,FALSE)</f>
        <v>SURGERY - SCIE</v>
      </c>
      <c r="I492" s="18" t="str">
        <f>VLOOKUP(N492,Revistas!$B$2:$H$63996,5,FALSE)</f>
        <v>124/197</v>
      </c>
      <c r="J492" s="18" t="str">
        <f>VLOOKUP(N492,Revistas!$B$2:$H$63996,6,FALSE)</f>
        <v>NO</v>
      </c>
      <c r="K492" s="18" t="s">
        <v>260</v>
      </c>
      <c r="L492" s="18" t="s">
        <v>261</v>
      </c>
      <c r="M492" s="18">
        <v>0</v>
      </c>
      <c r="N492" s="18" t="s">
        <v>262</v>
      </c>
      <c r="O492" s="18" t="s">
        <v>250</v>
      </c>
      <c r="P492" s="18">
        <v>2017</v>
      </c>
      <c r="Q492" s="18">
        <v>38</v>
      </c>
      <c r="R492" s="18">
        <v>3</v>
      </c>
      <c r="S492" s="18" t="s">
        <v>263</v>
      </c>
      <c r="T492" s="18" t="s">
        <v>264</v>
      </c>
    </row>
    <row r="493" spans="2:49" ht="45">
      <c r="B493" s="36" t="s">
        <v>373</v>
      </c>
      <c r="C493" s="36" t="s">
        <v>372</v>
      </c>
      <c r="D493" s="17" t="s">
        <v>7208</v>
      </c>
      <c r="E493" s="18" t="s">
        <v>10</v>
      </c>
      <c r="F493" s="18">
        <f>VLOOKUP(N493,Revistas!$B$2:$H$63996,2,FALSE)</f>
        <v>3.1259999999999999</v>
      </c>
      <c r="G493" s="18" t="str">
        <f>VLOOKUP(N493,Revistas!$B$2:$H$63996,3,FALSE)</f>
        <v>Q2</v>
      </c>
      <c r="H493" s="18" t="str">
        <f>VLOOKUP(N493,Revistas!$B$2:$H$63996,4,FALSE)</f>
        <v>INFECTIOUS DISEASES - SCIE</v>
      </c>
      <c r="I493" s="18" t="str">
        <f>VLOOKUP(N493,Revistas!$B$2:$H$63996,5,FALSE)</f>
        <v>32/84</v>
      </c>
      <c r="J493" s="18" t="str">
        <f>VLOOKUP(N493,Revistas!$B$2:$H$63996,6,FALSE)</f>
        <v>NO</v>
      </c>
      <c r="K493" s="18" t="s">
        <v>375</v>
      </c>
      <c r="L493" s="18"/>
      <c r="M493" s="18" t="s">
        <v>586</v>
      </c>
      <c r="N493" s="18" t="s">
        <v>376</v>
      </c>
      <c r="O493" s="18" t="s">
        <v>374</v>
      </c>
      <c r="P493" s="18">
        <v>2017</v>
      </c>
      <c r="Q493" s="18"/>
      <c r="R493" s="18"/>
      <c r="S493" s="18"/>
      <c r="T493" s="18"/>
      <c r="U493" s="23">
        <v>29107630</v>
      </c>
      <c r="AW493" s="25"/>
    </row>
    <row r="494" spans="2:49" ht="45">
      <c r="B494" s="36" t="s">
        <v>2182</v>
      </c>
      <c r="C494" s="36" t="s">
        <v>2183</v>
      </c>
      <c r="D494" s="17" t="s">
        <v>2184</v>
      </c>
      <c r="E494" s="18" t="s">
        <v>10</v>
      </c>
      <c r="F494" s="18">
        <f>VLOOKUP(N494,Revistas!$B$2:$H$63996,2,FALSE)</f>
        <v>2.72</v>
      </c>
      <c r="G494" s="18" t="str">
        <f>VLOOKUP(N494,Revistas!$B$2:$H$63996,3,FALSE)</f>
        <v>Q3</v>
      </c>
      <c r="H494" s="18" t="str">
        <f>VLOOKUP(N494,Revistas!$B$2:$H$63996,4,FALSE)</f>
        <v>IMMUNOLOGY - SCIE</v>
      </c>
      <c r="I494" s="18" t="str">
        <f>VLOOKUP(N494,Revistas!$B$2:$H$63996,5,FALSE)</f>
        <v>88/151</v>
      </c>
      <c r="J494" s="18" t="str">
        <f>VLOOKUP(N494,Revistas!$B$2:$H$63996,6,FALSE)</f>
        <v>NO</v>
      </c>
      <c r="K494" s="18" t="s">
        <v>2185</v>
      </c>
      <c r="L494" s="18" t="s">
        <v>2186</v>
      </c>
      <c r="M494" s="18">
        <v>0</v>
      </c>
      <c r="N494" s="18" t="s">
        <v>2187</v>
      </c>
      <c r="O494" s="18" t="s">
        <v>62</v>
      </c>
      <c r="P494" s="18">
        <v>2017</v>
      </c>
      <c r="Q494" s="18">
        <v>222</v>
      </c>
      <c r="R494" s="18">
        <v>2</v>
      </c>
      <c r="S494" s="18">
        <v>363</v>
      </c>
      <c r="T494" s="18">
        <v>371</v>
      </c>
      <c r="U494" s="23">
        <v>27644115</v>
      </c>
    </row>
    <row r="495" spans="2:49" ht="60">
      <c r="B495" s="36" t="s">
        <v>4934</v>
      </c>
      <c r="C495" s="36" t="s">
        <v>4935</v>
      </c>
      <c r="D495" s="17" t="s">
        <v>1171</v>
      </c>
      <c r="E495" s="18" t="s">
        <v>26</v>
      </c>
      <c r="F495" s="18">
        <f>VLOOKUP(N495,Revistas!$B$2:$H$63996,2,FALSE)</f>
        <v>7.702</v>
      </c>
      <c r="G495" s="18" t="str">
        <f>VLOOKUP(N495,Revistas!$B$2:$H$63996,3,FALSE)</f>
        <v>Q1</v>
      </c>
      <c r="H495" s="18" t="str">
        <f>VLOOKUP(N495,Revistas!$B$2:$H$63996,4,FALSE)</f>
        <v>HEMATOLOGY - SCIE</v>
      </c>
      <c r="I495" s="18" t="str">
        <f>VLOOKUP(N495,Revistas!$B$2:$H$63996,5,FALSE)</f>
        <v>4 de 70</v>
      </c>
      <c r="J495" s="18" t="str">
        <f>VLOOKUP(N495,Revistas!$B$2:$H$63996,6,FALSE)</f>
        <v>SI</v>
      </c>
      <c r="K495" s="18" t="s">
        <v>4936</v>
      </c>
      <c r="L495" s="18"/>
      <c r="M495" s="18">
        <v>0</v>
      </c>
      <c r="N495" s="18" t="s">
        <v>1174</v>
      </c>
      <c r="O495" s="28">
        <v>46174</v>
      </c>
      <c r="P495" s="18">
        <v>2017</v>
      </c>
      <c r="Q495" s="18">
        <v>102</v>
      </c>
      <c r="R495" s="18"/>
      <c r="S495" s="18">
        <v>314</v>
      </c>
      <c r="T495" s="18">
        <v>314</v>
      </c>
    </row>
    <row r="496" spans="2:49" ht="30">
      <c r="B496" s="36" t="s">
        <v>1124</v>
      </c>
      <c r="C496" s="36" t="s">
        <v>1125</v>
      </c>
      <c r="D496" s="17" t="s">
        <v>1126</v>
      </c>
      <c r="E496" s="18" t="s">
        <v>274</v>
      </c>
      <c r="F496" s="18">
        <f>VLOOKUP(N496,Revistas!$B$2:$H$63996,2,FALSE)</f>
        <v>1.806</v>
      </c>
      <c r="G496" s="18" t="str">
        <f>VLOOKUP(N496,Revistas!$B$2:$H$63996,3,FALSE)</f>
        <v>Q3</v>
      </c>
      <c r="H496" s="18" t="str">
        <f>VLOOKUP(N496,Revistas!$B$2:$H$63996,4,FALSE)</f>
        <v>CARDIAC &amp; CARDIOVASCULAR SYSTEMS - SCIE;</v>
      </c>
      <c r="I496" s="18" t="str">
        <f>VLOOKUP(N496,Revistas!$B$2:$H$63996,5,FALSE)</f>
        <v>86/126</v>
      </c>
      <c r="J496" s="18" t="str">
        <f>VLOOKUP(N496,Revistas!$B$2:$H$63996,6,FALSE)</f>
        <v>NO</v>
      </c>
      <c r="K496" s="18" t="s">
        <v>1127</v>
      </c>
      <c r="L496" s="18" t="s">
        <v>1128</v>
      </c>
      <c r="M496" s="18">
        <v>0</v>
      </c>
      <c r="N496" s="18" t="s">
        <v>1129</v>
      </c>
      <c r="O496" s="18"/>
      <c r="P496" s="18">
        <v>2017</v>
      </c>
      <c r="Q496" s="18">
        <v>14</v>
      </c>
      <c r="R496" s="18">
        <v>4</v>
      </c>
      <c r="S496" s="18">
        <v>280</v>
      </c>
      <c r="T496" s="18">
        <v>281</v>
      </c>
      <c r="U496" s="23">
        <v>28663767</v>
      </c>
    </row>
    <row r="497" spans="2:45" ht="45">
      <c r="B497" s="36" t="s">
        <v>4561</v>
      </c>
      <c r="C497" s="36" t="s">
        <v>4562</v>
      </c>
      <c r="D497" s="17" t="s">
        <v>4563</v>
      </c>
      <c r="E497" s="18" t="s">
        <v>10</v>
      </c>
      <c r="F497" s="18">
        <f>VLOOKUP(N497,Revistas!$B$2:$H$63996,2,FALSE)</f>
        <v>3.4340000000000002</v>
      </c>
      <c r="G497" s="18" t="str">
        <f>VLOOKUP(N497,Revistas!$B$2:$H$63996,3,FALSE)</f>
        <v>Q2</v>
      </c>
      <c r="H497" s="18" t="str">
        <f>VLOOKUP(N497,Revistas!$B$2:$H$63996,4,FALSE)</f>
        <v>ONCOLOGY</v>
      </c>
      <c r="I497" s="18" t="str">
        <f>VLOOKUP(N497,Revistas!$B$2:$H$63996,5,FALSE)</f>
        <v>88/217</v>
      </c>
      <c r="J497" s="18" t="str">
        <f>VLOOKUP(N497,Revistas!$B$2:$H$63996,6,FALSE)</f>
        <v>NO</v>
      </c>
      <c r="K497" s="18" t="s">
        <v>4564</v>
      </c>
      <c r="L497" s="18" t="s">
        <v>4565</v>
      </c>
      <c r="M497" s="18">
        <v>4</v>
      </c>
      <c r="N497" s="18" t="s">
        <v>4566</v>
      </c>
      <c r="O497" s="18" t="s">
        <v>344</v>
      </c>
      <c r="P497" s="18">
        <v>2017</v>
      </c>
      <c r="Q497" s="18">
        <v>18</v>
      </c>
      <c r="R497" s="18">
        <v>1</v>
      </c>
      <c r="S497" s="18">
        <v>43</v>
      </c>
      <c r="T497" s="18">
        <v>49</v>
      </c>
      <c r="U497" s="23">
        <v>27461773</v>
      </c>
    </row>
    <row r="498" spans="2:45" ht="75">
      <c r="B498" s="36" t="s">
        <v>3587</v>
      </c>
      <c r="C498" s="36" t="s">
        <v>3588</v>
      </c>
      <c r="D498" s="17" t="s">
        <v>2326</v>
      </c>
      <c r="E498" s="18" t="s">
        <v>10</v>
      </c>
      <c r="F498" s="18">
        <f>VLOOKUP(N498,Revistas!$B$2:$H$63996,2,FALSE)</f>
        <v>7.3609999999999998</v>
      </c>
      <c r="G498" s="18" t="str">
        <f>VLOOKUP(N498,Revistas!$B$2:$H$63996,3,FALSE)</f>
        <v>Q1</v>
      </c>
      <c r="H498" s="18" t="str">
        <f>VLOOKUP(N498,Revistas!$B$2:$H$63996,4,FALSE)</f>
        <v>ALLERGY - SCIE;</v>
      </c>
      <c r="I498" s="18" t="str">
        <f>VLOOKUP(N498,Revistas!$B$2:$H$63996,5,FALSE)</f>
        <v>2 DE 26</v>
      </c>
      <c r="J498" s="18" t="str">
        <f>VLOOKUP(N498,Revistas!$B$2:$H$63996,6,FALSE)</f>
        <v>SI</v>
      </c>
      <c r="K498" s="18" t="s">
        <v>3589</v>
      </c>
      <c r="L498" s="18" t="s">
        <v>3590</v>
      </c>
      <c r="M498" s="18">
        <v>2</v>
      </c>
      <c r="N498" s="18" t="s">
        <v>2328</v>
      </c>
      <c r="O498" s="18" t="s">
        <v>300</v>
      </c>
      <c r="P498" s="18">
        <v>2017</v>
      </c>
      <c r="Q498" s="18">
        <v>72</v>
      </c>
      <c r="R498" s="18">
        <v>3</v>
      </c>
      <c r="S498" s="18">
        <v>416</v>
      </c>
      <c r="T498" s="18">
        <v>424</v>
      </c>
      <c r="U498" s="23">
        <v>27455132</v>
      </c>
    </row>
    <row r="499" spans="2:45" ht="30">
      <c r="B499" s="36" t="s">
        <v>4018</v>
      </c>
      <c r="C499" s="36" t="s">
        <v>4019</v>
      </c>
      <c r="D499" s="17" t="s">
        <v>464</v>
      </c>
      <c r="E499" s="18" t="s">
        <v>10</v>
      </c>
      <c r="F499" s="18">
        <f>VLOOKUP(N499,Revistas!$B$2:$H$63996,2,FALSE)</f>
        <v>4.0830000000000002</v>
      </c>
      <c r="G499" s="18" t="str">
        <f>VLOOKUP(N499,Revistas!$B$2:$H$63996,3,FALSE)</f>
        <v>Q2</v>
      </c>
      <c r="H499" s="18" t="str">
        <f>VLOOKUP(N499,Revistas!$B$2:$H$63996,4,FALSE)</f>
        <v>BIOCHEMISTRY &amp; MOLECULAR BIOLOGY - SCIE;</v>
      </c>
      <c r="I499" s="18" t="str">
        <f>VLOOKUP(N499,Revistas!$B$2:$H$63996,5,FALSE)</f>
        <v>77/290</v>
      </c>
      <c r="J499" s="18" t="str">
        <f>VLOOKUP(N499,Revistas!$B$2:$H$63996,6,FALSE)</f>
        <v>NO</v>
      </c>
      <c r="K499" s="18" t="s">
        <v>4020</v>
      </c>
      <c r="L499" s="18" t="s">
        <v>4021</v>
      </c>
      <c r="M499" s="18">
        <v>1</v>
      </c>
      <c r="N499" s="18" t="s">
        <v>466</v>
      </c>
      <c r="O499" s="18" t="s">
        <v>344</v>
      </c>
      <c r="P499" s="18">
        <v>2017</v>
      </c>
      <c r="Q499" s="18">
        <v>140</v>
      </c>
      <c r="R499" s="18">
        <v>1</v>
      </c>
      <c r="S499" s="18">
        <v>37</v>
      </c>
      <c r="T499" s="18">
        <v>52</v>
      </c>
      <c r="U499" s="23">
        <v>27805736</v>
      </c>
    </row>
    <row r="500" spans="2:45" ht="75">
      <c r="B500" s="36" t="s">
        <v>2865</v>
      </c>
      <c r="C500" s="36" t="s">
        <v>2866</v>
      </c>
      <c r="D500" s="17" t="s">
        <v>2867</v>
      </c>
      <c r="E500" s="18" t="s">
        <v>10</v>
      </c>
      <c r="F500" s="18">
        <f>VLOOKUP(N500,Revistas!$B$2:$H$63996,2,FALSE)</f>
        <v>3.8410000000000002</v>
      </c>
      <c r="G500" s="18" t="str">
        <f>VLOOKUP(N500,Revistas!$B$2:$H$63996,3,FALSE)</f>
        <v>Q1</v>
      </c>
      <c r="H500" s="18" t="str">
        <f>VLOOKUP(N500,Revistas!$B$2:$H$63996,4,FALSE)</f>
        <v>RESPIRATORY SYSTEM - SCIE</v>
      </c>
      <c r="I500" s="18" t="str">
        <f>VLOOKUP(N500,Revistas!$B$2:$H$63996,5,FALSE)</f>
        <v>14/59</v>
      </c>
      <c r="J500" s="18" t="str">
        <f>VLOOKUP(N500,Revistas!$B$2:$H$63996,6,FALSE)</f>
        <v>NO</v>
      </c>
      <c r="K500" s="18" t="s">
        <v>2868</v>
      </c>
      <c r="L500" s="18" t="s">
        <v>2869</v>
      </c>
      <c r="M500" s="18">
        <v>0</v>
      </c>
      <c r="N500" s="18" t="s">
        <v>2870</v>
      </c>
      <c r="O500" s="18" t="s">
        <v>2871</v>
      </c>
      <c r="P500" s="18">
        <v>2017</v>
      </c>
      <c r="Q500" s="18">
        <v>18</v>
      </c>
      <c r="R500" s="18"/>
      <c r="S500" s="18"/>
      <c r="T500" s="18">
        <v>162</v>
      </c>
      <c r="U500" s="23">
        <v>28835234</v>
      </c>
    </row>
    <row r="501" spans="2:45" ht="30">
      <c r="B501" s="36" t="s">
        <v>1999</v>
      </c>
      <c r="C501" s="36" t="s">
        <v>2000</v>
      </c>
      <c r="D501" s="17" t="s">
        <v>2001</v>
      </c>
      <c r="E501" s="18" t="s">
        <v>356</v>
      </c>
      <c r="F501" s="18">
        <f>VLOOKUP(N501,Revistas!$B$2:$H$63996,2,FALSE)</f>
        <v>3.9220000000000002</v>
      </c>
      <c r="G501" s="18" t="str">
        <f>VLOOKUP(N501,Revistas!$B$2:$H$63996,3,FALSE)</f>
        <v>Q1</v>
      </c>
      <c r="H501" s="18" t="str">
        <f>VLOOKUP(N501,Revistas!$B$2:$H$63996,4,FALSE)</f>
        <v>PHARMACOLOGY &amp; PHARMACY - SCIE</v>
      </c>
      <c r="I501" s="18" t="str">
        <f>VLOOKUP(N501,Revistas!$B$2:$H$63996,5,FALSE)</f>
        <v>46/257</v>
      </c>
      <c r="J501" s="18" t="str">
        <f>VLOOKUP(N501,Revistas!$B$2:$H$63996,6,FALSE)</f>
        <v>NO</v>
      </c>
      <c r="K501" s="18"/>
      <c r="L501" s="18"/>
      <c r="M501" s="18">
        <v>0</v>
      </c>
      <c r="N501" s="18" t="s">
        <v>2002</v>
      </c>
      <c r="O501" s="28">
        <v>37165</v>
      </c>
      <c r="P501" s="18">
        <v>2017</v>
      </c>
      <c r="Q501" s="18">
        <v>92</v>
      </c>
      <c r="R501" s="18">
        <v>4</v>
      </c>
      <c r="S501" s="18">
        <v>500</v>
      </c>
      <c r="T501" s="18">
        <v>500</v>
      </c>
    </row>
    <row r="502" spans="2:45" ht="105">
      <c r="B502" s="36" t="s">
        <v>2274</v>
      </c>
      <c r="C502" s="36" t="s">
        <v>2275</v>
      </c>
      <c r="D502" s="17" t="s">
        <v>2276</v>
      </c>
      <c r="E502" s="18" t="s">
        <v>10</v>
      </c>
      <c r="F502" s="18">
        <f>VLOOKUP(N502,Revistas!$B$2:$H$63996,2,FALSE)</f>
        <v>6.375</v>
      </c>
      <c r="G502" s="18" t="str">
        <f>VLOOKUP(N502,Revistas!$B$2:$H$63996,3,FALSE)</f>
        <v>Q1</v>
      </c>
      <c r="H502" s="18" t="str">
        <f>VLOOKUP(N502,Revistas!$B$2:$H$63996,4,FALSE)</f>
        <v>ONCOLOGY</v>
      </c>
      <c r="I502" s="18" t="str">
        <f>VLOOKUP(N502,Revistas!$B$2:$H$63996,5,FALSE)</f>
        <v>25/217</v>
      </c>
      <c r="J502" s="18" t="str">
        <f>VLOOKUP(N502,Revistas!$B$2:$H$63996,6,FALSE)</f>
        <v>NO</v>
      </c>
      <c r="K502" s="18" t="s">
        <v>2277</v>
      </c>
      <c r="L502" s="18" t="s">
        <v>2278</v>
      </c>
      <c r="M502" s="18">
        <v>1</v>
      </c>
      <c r="N502" s="18" t="s">
        <v>2279</v>
      </c>
      <c r="O502" s="18" t="s">
        <v>62</v>
      </c>
      <c r="P502" s="18">
        <v>2017</v>
      </c>
      <c r="Q502" s="18">
        <v>386</v>
      </c>
      <c r="R502" s="18"/>
      <c r="S502" s="18">
        <v>196</v>
      </c>
      <c r="T502" s="18">
        <v>207</v>
      </c>
      <c r="U502" s="23">
        <v>27894957</v>
      </c>
    </row>
    <row r="503" spans="2:45" ht="75">
      <c r="B503" s="36" t="s">
        <v>4925</v>
      </c>
      <c r="C503" s="36" t="s">
        <v>4926</v>
      </c>
      <c r="D503" s="17" t="s">
        <v>1171</v>
      </c>
      <c r="E503" s="18" t="s">
        <v>26</v>
      </c>
      <c r="F503" s="18">
        <f>VLOOKUP(N503,Revistas!$B$2:$H$63996,2,FALSE)</f>
        <v>7.702</v>
      </c>
      <c r="G503" s="18" t="str">
        <f>VLOOKUP(N503,Revistas!$B$2:$H$63996,3,FALSE)</f>
        <v>Q1</v>
      </c>
      <c r="H503" s="18" t="str">
        <f>VLOOKUP(N503,Revistas!$B$2:$H$63996,4,FALSE)</f>
        <v>HEMATOLOGY - SCIE</v>
      </c>
      <c r="I503" s="18" t="str">
        <f>VLOOKUP(N503,Revistas!$B$2:$H$63996,5,FALSE)</f>
        <v>4 de 70</v>
      </c>
      <c r="J503" s="18" t="str">
        <f>VLOOKUP(N503,Revistas!$B$2:$H$63996,6,FALSE)</f>
        <v>SI</v>
      </c>
      <c r="K503" s="18" t="s">
        <v>4927</v>
      </c>
      <c r="L503" s="18"/>
      <c r="M503" s="18">
        <v>0</v>
      </c>
      <c r="N503" s="18" t="s">
        <v>1174</v>
      </c>
      <c r="O503" s="28">
        <v>46174</v>
      </c>
      <c r="P503" s="18">
        <v>2017</v>
      </c>
      <c r="Q503" s="18">
        <v>102</v>
      </c>
      <c r="R503" s="18"/>
      <c r="S503" s="18">
        <v>75</v>
      </c>
      <c r="T503" s="18">
        <v>75</v>
      </c>
    </row>
    <row r="504" spans="2:45" ht="30">
      <c r="B504" s="36" t="s">
        <v>1108</v>
      </c>
      <c r="C504" s="36" t="s">
        <v>1109</v>
      </c>
      <c r="D504" s="17" t="s">
        <v>1110</v>
      </c>
      <c r="E504" s="18" t="s">
        <v>10</v>
      </c>
      <c r="F504" s="18">
        <f>VLOOKUP(N504,Revistas!$B$2:$H$63996,2,FALSE)</f>
        <v>8.6839999999999993</v>
      </c>
      <c r="G504" s="18" t="str">
        <f>VLOOKUP(N504,Revistas!$B$2:$H$63996,3,FALSE)</f>
        <v>Q1</v>
      </c>
      <c r="H504" s="18" t="str">
        <f>VLOOKUP(N504,Revistas!$B$2:$H$63996,4,FALSE)</f>
        <v>ENDOCRINOLOGY &amp; METABOLISM</v>
      </c>
      <c r="I504" s="18" t="str">
        <f>VLOOKUP(N504,Revistas!$B$2:$H$63996,5,FALSE)</f>
        <v>9/138</v>
      </c>
      <c r="J504" s="18" t="str">
        <f>VLOOKUP(N504,Revistas!$B$2:$H$63996,6,FALSE)</f>
        <v>SI</v>
      </c>
      <c r="K504" s="18" t="s">
        <v>1111</v>
      </c>
      <c r="L504" s="18" t="s">
        <v>1112</v>
      </c>
      <c r="M504" s="18">
        <v>4</v>
      </c>
      <c r="N504" s="18" t="s">
        <v>1113</v>
      </c>
      <c r="O504" s="18" t="s">
        <v>62</v>
      </c>
      <c r="P504" s="18">
        <v>2017</v>
      </c>
      <c r="Q504" s="18">
        <v>66</v>
      </c>
      <c r="R504" s="18">
        <v>2</v>
      </c>
      <c r="S504" s="18">
        <v>474</v>
      </c>
      <c r="T504" s="18">
        <v>482</v>
      </c>
      <c r="U504" s="23">
        <v>27993926</v>
      </c>
    </row>
    <row r="505" spans="2:45" ht="30">
      <c r="B505" s="36" t="s">
        <v>3731</v>
      </c>
      <c r="C505" s="36" t="s">
        <v>3732</v>
      </c>
      <c r="D505" s="17" t="s">
        <v>3733</v>
      </c>
      <c r="E505" s="18" t="s">
        <v>10</v>
      </c>
      <c r="F505" s="18">
        <f>VLOOKUP(N505,Revistas!$B$2:$H$63996,2,FALSE)</f>
        <v>1.415</v>
      </c>
      <c r="G505" s="18" t="str">
        <f>VLOOKUP(N505,Revistas!$B$2:$H$63996,3,FALSE)</f>
        <v>Q4</v>
      </c>
      <c r="H505" s="18" t="str">
        <f>VLOOKUP(N505,Revistas!$B$2:$H$63996,4,FALSE)</f>
        <v>OBSTETRICS &amp; GYNECOLOGY - SCIE</v>
      </c>
      <c r="I505" s="18" t="str">
        <f>VLOOKUP(N505,Revistas!$B$2:$H$63996,5,FALSE)</f>
        <v>61/80</v>
      </c>
      <c r="J505" s="18" t="str">
        <f>VLOOKUP(N505,Revistas!$B$2:$H$63996,6,FALSE)</f>
        <v>NO</v>
      </c>
      <c r="K505" s="18" t="s">
        <v>3734</v>
      </c>
      <c r="L505" s="18" t="s">
        <v>3735</v>
      </c>
      <c r="M505" s="18">
        <v>0</v>
      </c>
      <c r="N505" s="18" t="s">
        <v>3736</v>
      </c>
      <c r="O505" s="18"/>
      <c r="P505" s="18">
        <v>2017</v>
      </c>
      <c r="Q505" s="18">
        <v>82</v>
      </c>
      <c r="R505" s="18">
        <v>4</v>
      </c>
      <c r="S505" s="18">
        <v>349</v>
      </c>
      <c r="T505" s="18">
        <v>354</v>
      </c>
      <c r="U505" s="23">
        <v>27736820</v>
      </c>
    </row>
    <row r="506" spans="2:45" ht="30">
      <c r="B506" s="36" t="s">
        <v>5090</v>
      </c>
      <c r="C506" s="36" t="s">
        <v>5089</v>
      </c>
      <c r="D506" s="17" t="s">
        <v>417</v>
      </c>
      <c r="E506" s="18" t="s">
        <v>274</v>
      </c>
      <c r="F506" s="18">
        <f>VLOOKUP(N506,Revistas!$B$2:$H$63996,2,FALSE)</f>
        <v>2.1030000000000002</v>
      </c>
      <c r="G506" s="18" t="str">
        <f>VLOOKUP(N506,Revistas!$B$2:$H$63996,3,FALSE)</f>
        <v>Q3</v>
      </c>
      <c r="H506" s="18" t="str">
        <f>VLOOKUP(N506,Revistas!$B$2:$H$63996,4,FALSE)</f>
        <v>CLINICAL NEUROLOGY</v>
      </c>
      <c r="I506" s="18" t="str">
        <f>VLOOKUP(N506,Revistas!$B$2:$H$63996,5,FALSE)</f>
        <v>114/194</v>
      </c>
      <c r="J506" s="18" t="str">
        <f>VLOOKUP(N506,Revistas!$B$2:$H$63996,6,FALSE)</f>
        <v>NO</v>
      </c>
      <c r="K506" s="18" t="s">
        <v>5091</v>
      </c>
      <c r="L506" s="18"/>
      <c r="M506" s="18" t="s">
        <v>586</v>
      </c>
      <c r="N506" s="18" t="s">
        <v>101</v>
      </c>
      <c r="O506" s="18" t="s">
        <v>1145</v>
      </c>
      <c r="P506" s="18">
        <v>2017</v>
      </c>
      <c r="Q506" s="18"/>
      <c r="R506" s="18"/>
      <c r="S506" s="18"/>
      <c r="T506" s="18"/>
      <c r="U506" s="23">
        <v>28712839</v>
      </c>
      <c r="AS506" s="25"/>
    </row>
    <row r="507" spans="2:45" ht="45">
      <c r="B507" s="36" t="s">
        <v>4141</v>
      </c>
      <c r="C507" s="36" t="s">
        <v>4142</v>
      </c>
      <c r="D507" s="17" t="s">
        <v>4143</v>
      </c>
      <c r="E507" s="18" t="s">
        <v>10</v>
      </c>
      <c r="F507" s="18" t="str">
        <f>VLOOKUP(N507,Revistas!$B$2:$H$63996,2,FALSE)</f>
        <v>NO TIENE</v>
      </c>
      <c r="G507" s="18" t="str">
        <f>VLOOKUP(N507,Revistas!$B$2:$H$63996,3,FALSE)</f>
        <v>NO TIENE</v>
      </c>
      <c r="H507" s="18" t="str">
        <f>VLOOKUP(N507,Revistas!$B$2:$H$63996,4,FALSE)</f>
        <v>NO TIENE</v>
      </c>
      <c r="I507" s="18" t="str">
        <f>VLOOKUP(N507,Revistas!$B$2:$H$63996,5,FALSE)</f>
        <v>NO TIENE</v>
      </c>
      <c r="J507" s="18" t="str">
        <f>VLOOKUP(N507,Revistas!$B$2:$H$63996,6,FALSE)</f>
        <v>NO</v>
      </c>
      <c r="K507" s="18" t="s">
        <v>4144</v>
      </c>
      <c r="L507" s="18" t="s">
        <v>4145</v>
      </c>
      <c r="M507" s="18">
        <v>0</v>
      </c>
      <c r="N507" s="18" t="s">
        <v>4146</v>
      </c>
      <c r="O507" s="18" t="s">
        <v>594</v>
      </c>
      <c r="P507" s="18">
        <v>2017</v>
      </c>
      <c r="Q507" s="18">
        <v>18</v>
      </c>
      <c r="R507" s="18"/>
      <c r="S507" s="18"/>
      <c r="T507" s="18"/>
      <c r="U507" s="23">
        <v>29229899</v>
      </c>
    </row>
    <row r="508" spans="2:45">
      <c r="B508" s="36" t="s">
        <v>3095</v>
      </c>
      <c r="C508" s="36" t="s">
        <v>3096</v>
      </c>
      <c r="D508" s="17" t="s">
        <v>3097</v>
      </c>
      <c r="E508" s="18" t="s">
        <v>210</v>
      </c>
      <c r="F508" s="18">
        <f>VLOOKUP(N508,Revistas!$B$2:$H$63996,2,FALSE)</f>
        <v>4.8170000000000002</v>
      </c>
      <c r="G508" s="18" t="str">
        <f>VLOOKUP(N508,Revistas!$B$2:$H$63996,3,FALSE)</f>
        <v>Q1</v>
      </c>
      <c r="H508" s="18" t="str">
        <f>VLOOKUP(N508,Revistas!$B$2:$H$63996,4,FALSE)</f>
        <v>ENDOCRINOLOGY &amp; METABOLISM - SCIE</v>
      </c>
      <c r="I508" s="18" t="str">
        <f>VLOOKUP(N508,Revistas!$B$2:$H$63996,5,FALSE)</f>
        <v>23/138</v>
      </c>
      <c r="J508" s="18" t="str">
        <f>VLOOKUP(N508,Revistas!$B$2:$H$63996,6,FALSE)</f>
        <v>NO</v>
      </c>
      <c r="K508" s="18" t="s">
        <v>3098</v>
      </c>
      <c r="L508" s="18" t="s">
        <v>3099</v>
      </c>
      <c r="M508" s="18">
        <v>4</v>
      </c>
      <c r="N508" s="18" t="s">
        <v>3100</v>
      </c>
      <c r="O508" s="18" t="s">
        <v>300</v>
      </c>
      <c r="P508" s="18">
        <v>2017</v>
      </c>
      <c r="Q508" s="18">
        <v>18</v>
      </c>
      <c r="R508" s="18">
        <v>1</v>
      </c>
      <c r="S508" s="18">
        <v>131</v>
      </c>
      <c r="T508" s="18">
        <v>144</v>
      </c>
      <c r="U508" s="23">
        <v>27864708</v>
      </c>
    </row>
    <row r="509" spans="2:45" ht="30">
      <c r="B509" s="36" t="s">
        <v>246</v>
      </c>
      <c r="C509" s="36" t="s">
        <v>247</v>
      </c>
      <c r="D509" s="17" t="s">
        <v>97</v>
      </c>
      <c r="E509" s="18" t="s">
        <v>10</v>
      </c>
      <c r="F509" s="18">
        <f>VLOOKUP(N509,Revistas!$B$2:$H$63996,2,FALSE)</f>
        <v>2.1030000000000002</v>
      </c>
      <c r="G509" s="18" t="str">
        <f>VLOOKUP(N509,Revistas!$B$2:$H$63996,3,FALSE)</f>
        <v>Q3</v>
      </c>
      <c r="H509" s="18" t="str">
        <f>VLOOKUP(N509,Revistas!$B$2:$H$63996,4,FALSE)</f>
        <v>CLINICAL NEUROLOGY</v>
      </c>
      <c r="I509" s="18" t="str">
        <f>VLOOKUP(N509,Revistas!$B$2:$H$63996,5,FALSE)</f>
        <v>114/194</v>
      </c>
      <c r="J509" s="18" t="str">
        <f>VLOOKUP(N509,Revistas!$B$2:$H$63996,6,FALSE)</f>
        <v>NO</v>
      </c>
      <c r="K509" s="18" t="s">
        <v>248</v>
      </c>
      <c r="L509" s="18" t="s">
        <v>249</v>
      </c>
      <c r="M509" s="18">
        <v>1</v>
      </c>
      <c r="N509" s="18" t="s">
        <v>100</v>
      </c>
      <c r="O509" s="18" t="s">
        <v>250</v>
      </c>
      <c r="P509" s="18">
        <v>2017</v>
      </c>
      <c r="Q509" s="18">
        <v>32</v>
      </c>
      <c r="R509" s="18">
        <v>4</v>
      </c>
      <c r="S509" s="18">
        <v>205</v>
      </c>
      <c r="T509" s="18">
        <v>212</v>
      </c>
    </row>
    <row r="510" spans="2:45" ht="75">
      <c r="B510" s="36" t="s">
        <v>3388</v>
      </c>
      <c r="C510" s="36" t="s">
        <v>3387</v>
      </c>
      <c r="D510" s="17" t="s">
        <v>3389</v>
      </c>
      <c r="E510" s="18" t="s">
        <v>10</v>
      </c>
      <c r="F510" s="18">
        <f>VLOOKUP(N510,Revistas!$B$2:$H$63996,2,FALSE)</f>
        <v>2.7989999999999999</v>
      </c>
      <c r="G510" s="18" t="str">
        <f>VLOOKUP(N510,Revistas!$B$2:$H$63996,3,FALSE)</f>
        <v>Q1</v>
      </c>
      <c r="H510" s="18" t="str">
        <f>VLOOKUP(N510,Revistas!$B$2:$H$63996,4,FALSE)</f>
        <v>PEDIATRICS - SCIE;</v>
      </c>
      <c r="I510" s="18" t="str">
        <f>VLOOKUP(N510,Revistas!$B$2:$H$63996,5,FALSE)</f>
        <v>18/121</v>
      </c>
      <c r="J510" s="18" t="str">
        <f>VLOOKUP(N510,Revistas!$B$2:$H$63996,6,FALSE)</f>
        <v>NO</v>
      </c>
      <c r="K510" s="18" t="s">
        <v>3391</v>
      </c>
      <c r="L510" s="18"/>
      <c r="M510" s="18" t="s">
        <v>586</v>
      </c>
      <c r="N510" s="18" t="s">
        <v>3220</v>
      </c>
      <c r="O510" s="18" t="s">
        <v>3390</v>
      </c>
      <c r="P510" s="18">
        <v>2017</v>
      </c>
      <c r="Q510" s="18"/>
      <c r="R510" s="18"/>
      <c r="S510" s="18"/>
      <c r="T510" s="18"/>
      <c r="U510" s="23">
        <v>29287014</v>
      </c>
    </row>
    <row r="511" spans="2:45" ht="60">
      <c r="B511" s="36" t="s">
        <v>5294</v>
      </c>
      <c r="C511" s="36" t="s">
        <v>5295</v>
      </c>
      <c r="D511" s="17" t="s">
        <v>1177</v>
      </c>
      <c r="E511" s="18" t="s">
        <v>10</v>
      </c>
      <c r="F511" s="18">
        <f>VLOOKUP(N511,Revistas!$B$2:$H$63996,2,FALSE)</f>
        <v>3.569</v>
      </c>
      <c r="G511" s="18" t="str">
        <f>VLOOKUP(N511,Revistas!$B$2:$H$63996,3,FALSE)</f>
        <v>Q2</v>
      </c>
      <c r="H511" s="18" t="str">
        <f>VLOOKUP(N511,Revistas!$B$2:$H$63996,4,FALSE)</f>
        <v>HEMATOLOGY</v>
      </c>
      <c r="I511" s="18" t="str">
        <f>VLOOKUP(N511,Revistas!$B$2:$H$63996,5,FALSE)</f>
        <v>22/70</v>
      </c>
      <c r="J511" s="18" t="str">
        <f>VLOOKUP(N511,Revistas!$B$2:$H$63996,6,FALSE)</f>
        <v>NO</v>
      </c>
      <c r="K511" s="18" t="s">
        <v>5296</v>
      </c>
      <c r="L511" s="18" t="s">
        <v>5297</v>
      </c>
      <c r="M511" s="18">
        <v>2</v>
      </c>
      <c r="N511" s="18" t="s">
        <v>1180</v>
      </c>
      <c r="O511" s="18" t="s">
        <v>250</v>
      </c>
      <c r="P511" s="18">
        <v>2017</v>
      </c>
      <c r="Q511" s="18">
        <v>23</v>
      </c>
      <c r="R511" s="18">
        <v>3</v>
      </c>
      <c r="S511" s="18" t="s">
        <v>5298</v>
      </c>
      <c r="T511" s="18" t="s">
        <v>5299</v>
      </c>
      <c r="U511" s="23">
        <v>28345268</v>
      </c>
    </row>
    <row r="512" spans="2:45" ht="45">
      <c r="B512" s="36" t="s">
        <v>722</v>
      </c>
      <c r="C512" s="36" t="s">
        <v>723</v>
      </c>
      <c r="D512" s="17" t="s">
        <v>724</v>
      </c>
      <c r="E512" s="18" t="s">
        <v>10</v>
      </c>
      <c r="F512" s="18" t="str">
        <f>VLOOKUP(N512,Revistas!$B$2:$H$63996,2,FALSE)</f>
        <v>NO TIENE</v>
      </c>
      <c r="G512" s="18" t="str">
        <f>VLOOKUP(N512,Revistas!$B$2:$H$63996,3,FALSE)</f>
        <v>NO TIENE</v>
      </c>
      <c r="H512" s="18" t="str">
        <f>VLOOKUP(N512,Revistas!$B$2:$H$63996,4,FALSE)</f>
        <v>NO TIENE</v>
      </c>
      <c r="I512" s="18" t="str">
        <f>VLOOKUP(N512,Revistas!$B$2:$H$63996,5,FALSE)</f>
        <v>NO TIENE</v>
      </c>
      <c r="J512" s="18" t="str">
        <f>VLOOKUP(N512,Revistas!$B$2:$H$63996,6,FALSE)</f>
        <v>NO</v>
      </c>
      <c r="K512" s="18" t="s">
        <v>725</v>
      </c>
      <c r="L512" s="18" t="s">
        <v>726</v>
      </c>
      <c r="M512" s="18">
        <v>0</v>
      </c>
      <c r="N512" s="18" t="s">
        <v>727</v>
      </c>
      <c r="O512" s="18" t="s">
        <v>214</v>
      </c>
      <c r="P512" s="18">
        <v>2017</v>
      </c>
      <c r="Q512" s="18">
        <v>18</v>
      </c>
      <c r="R512" s="18">
        <v>5</v>
      </c>
      <c r="S512" s="18" t="s">
        <v>728</v>
      </c>
      <c r="T512" s="18" t="s">
        <v>729</v>
      </c>
    </row>
    <row r="513" spans="2:45" ht="45">
      <c r="B513" s="36" t="s">
        <v>722</v>
      </c>
      <c r="C513" s="36" t="s">
        <v>851</v>
      </c>
      <c r="D513" s="17" t="s">
        <v>640</v>
      </c>
      <c r="E513" s="18" t="s">
        <v>26</v>
      </c>
      <c r="F513" s="18">
        <f>VLOOKUP(N513,Revistas!$B$2:$H$63996,2,FALSE)</f>
        <v>8.8409999999999993</v>
      </c>
      <c r="G513" s="18" t="str">
        <f>VLOOKUP(N513,Revistas!$B$2:$H$63996,3,FALSE)</f>
        <v>Q1</v>
      </c>
      <c r="H513" s="18" t="str">
        <f>VLOOKUP(N513,Revistas!$B$2:$H$63996,4,FALSE)</f>
        <v>CARDIAC &amp; CARDIOVASCULAR SYSTEM</v>
      </c>
      <c r="I513" s="18" t="str">
        <f>VLOOKUP(N513,Revistas!$B$2:$H$63996,5,FALSE)</f>
        <v>7/126</v>
      </c>
      <c r="J513" s="18" t="str">
        <f>VLOOKUP(N513,Revistas!$B$2:$H$63996,6,FALSE)</f>
        <v>SI</v>
      </c>
      <c r="K513" s="18" t="s">
        <v>852</v>
      </c>
      <c r="L513" s="18"/>
      <c r="M513" s="18">
        <v>0</v>
      </c>
      <c r="N513" s="18" t="s">
        <v>643</v>
      </c>
      <c r="O513" s="28">
        <v>41306</v>
      </c>
      <c r="P513" s="18">
        <v>2017</v>
      </c>
      <c r="Q513" s="18">
        <v>10</v>
      </c>
      <c r="R513" s="18">
        <v>3</v>
      </c>
      <c r="S513" s="18" t="s">
        <v>853</v>
      </c>
      <c r="T513" s="18" t="s">
        <v>853</v>
      </c>
    </row>
    <row r="514" spans="2:45" ht="45">
      <c r="B514" s="36" t="s">
        <v>847</v>
      </c>
      <c r="C514" s="36" t="s">
        <v>848</v>
      </c>
      <c r="D514" s="17" t="s">
        <v>640</v>
      </c>
      <c r="E514" s="18" t="s">
        <v>26</v>
      </c>
      <c r="F514" s="18">
        <f>VLOOKUP(N514,Revistas!$B$2:$H$63996,2,FALSE)</f>
        <v>8.8409999999999993</v>
      </c>
      <c r="G514" s="18" t="str">
        <f>VLOOKUP(N514,Revistas!$B$2:$H$63996,3,FALSE)</f>
        <v>Q1</v>
      </c>
      <c r="H514" s="18" t="str">
        <f>VLOOKUP(N514,Revistas!$B$2:$H$63996,4,FALSE)</f>
        <v>CARDIAC &amp; CARDIOVASCULAR SYSTEM</v>
      </c>
      <c r="I514" s="18" t="str">
        <f>VLOOKUP(N514,Revistas!$B$2:$H$63996,5,FALSE)</f>
        <v>7/126</v>
      </c>
      <c r="J514" s="18" t="str">
        <f>VLOOKUP(N514,Revistas!$B$2:$H$63996,6,FALSE)</f>
        <v>SI</v>
      </c>
      <c r="K514" s="18" t="s">
        <v>849</v>
      </c>
      <c r="L514" s="18"/>
      <c r="M514" s="18">
        <v>0</v>
      </c>
      <c r="N514" s="18" t="s">
        <v>643</v>
      </c>
      <c r="O514" s="28">
        <v>41306</v>
      </c>
      <c r="P514" s="18">
        <v>2017</v>
      </c>
      <c r="Q514" s="18">
        <v>10</v>
      </c>
      <c r="R514" s="18">
        <v>3</v>
      </c>
      <c r="S514" s="18" t="s">
        <v>850</v>
      </c>
      <c r="T514" s="18" t="s">
        <v>850</v>
      </c>
    </row>
    <row r="515" spans="2:45" ht="30">
      <c r="B515" s="36" t="s">
        <v>821</v>
      </c>
      <c r="C515" s="36" t="s">
        <v>822</v>
      </c>
      <c r="D515" s="17" t="s">
        <v>823</v>
      </c>
      <c r="E515" s="18" t="s">
        <v>10</v>
      </c>
      <c r="F515" s="18">
        <f>VLOOKUP(N515,Revistas!$B$2:$H$63996,2,FALSE)</f>
        <v>3.7</v>
      </c>
      <c r="G515" s="18" t="str">
        <f>VLOOKUP(N515,Revistas!$B$2:$H$63996,3,FALSE)</f>
        <v>Q1</v>
      </c>
      <c r="H515" s="18" t="str">
        <f>VLOOKUP(N515,Revistas!$B$2:$H$63996,4,FALSE)</f>
        <v>SURGERY - SCIE;</v>
      </c>
      <c r="I515" s="18" t="str">
        <f>VLOOKUP(N515,Revistas!$B$2:$H$63996,5,FALSE)</f>
        <v>27/197</v>
      </c>
      <c r="J515" s="18" t="str">
        <f>VLOOKUP(N515,Revistas!$B$2:$H$63996,6,FALSE)</f>
        <v>NO</v>
      </c>
      <c r="K515" s="18" t="s">
        <v>824</v>
      </c>
      <c r="L515" s="18" t="s">
        <v>825</v>
      </c>
      <c r="M515" s="18">
        <v>0</v>
      </c>
      <c r="N515" s="18" t="s">
        <v>826</v>
      </c>
      <c r="O515" s="18" t="s">
        <v>300</v>
      </c>
      <c r="P515" s="18">
        <v>2017</v>
      </c>
      <c r="Q515" s="18">
        <v>103</v>
      </c>
      <c r="R515" s="18">
        <v>3</v>
      </c>
      <c r="S515" s="18" t="s">
        <v>827</v>
      </c>
      <c r="T515" s="18" t="s">
        <v>828</v>
      </c>
    </row>
    <row r="516" spans="2:45" ht="30">
      <c r="B516" s="36" t="s">
        <v>4577</v>
      </c>
      <c r="C516" s="36" t="s">
        <v>4578</v>
      </c>
      <c r="D516" s="17" t="s">
        <v>4579</v>
      </c>
      <c r="E516" s="18" t="s">
        <v>10</v>
      </c>
      <c r="F516" s="18" t="str">
        <f>VLOOKUP(N516,Revistas!$B$2:$H$63996,2,FALSE)</f>
        <v>NO TIENE</v>
      </c>
      <c r="G516" s="18" t="str">
        <f>VLOOKUP(N516,Revistas!$B$2:$H$63996,3,FALSE)</f>
        <v>NO TIENE</v>
      </c>
      <c r="H516" s="18" t="str">
        <f>VLOOKUP(N516,Revistas!$B$2:$H$63996,4,FALSE)</f>
        <v>NO TIENE</v>
      </c>
      <c r="I516" s="18" t="str">
        <f>VLOOKUP(N516,Revistas!$B$2:$H$63996,5,FALSE)</f>
        <v>NO TIENE</v>
      </c>
      <c r="J516" s="18" t="str">
        <f>VLOOKUP(N516,Revistas!$B$2:$H$63996,6,FALSE)</f>
        <v>NO</v>
      </c>
      <c r="K516" s="18" t="s">
        <v>4580</v>
      </c>
      <c r="L516" s="18" t="s">
        <v>4581</v>
      </c>
      <c r="M516" s="18">
        <v>1</v>
      </c>
      <c r="N516" s="18" t="s">
        <v>4582</v>
      </c>
      <c r="O516" s="18"/>
      <c r="P516" s="18">
        <v>2017</v>
      </c>
      <c r="Q516" s="18">
        <v>9</v>
      </c>
      <c r="R516" s="18"/>
      <c r="S516" s="18">
        <v>31</v>
      </c>
      <c r="T516" s="18">
        <v>38</v>
      </c>
      <c r="U516" s="23">
        <v>28115857</v>
      </c>
    </row>
    <row r="517" spans="2:45" ht="75">
      <c r="B517" s="36" t="s">
        <v>4533</v>
      </c>
      <c r="C517" s="36" t="s">
        <v>4534</v>
      </c>
      <c r="D517" s="17" t="s">
        <v>4431</v>
      </c>
      <c r="E517" s="18" t="s">
        <v>210</v>
      </c>
      <c r="F517" s="18">
        <f>VLOOKUP(N517,Revistas!$B$2:$H$63996,2,FALSE)</f>
        <v>2.3530000000000002</v>
      </c>
      <c r="G517" s="18" t="str">
        <f>VLOOKUP(N517,Revistas!$B$2:$H$63996,3,FALSE)</f>
        <v>Q3</v>
      </c>
      <c r="H517" s="18" t="str">
        <f>VLOOKUP(N517,Revistas!$B$2:$H$63996,4,FALSE)</f>
        <v>ONCOLOGY</v>
      </c>
      <c r="I517" s="18" t="str">
        <f>VLOOKUP(N517,Revistas!$B$2:$H$63996,5,FALSE)</f>
        <v>141/217</v>
      </c>
      <c r="J517" s="18" t="str">
        <f>VLOOKUP(N517,Revistas!$B$2:$H$63996,6,FALSE)</f>
        <v>NO</v>
      </c>
      <c r="K517" s="18" t="s">
        <v>4535</v>
      </c>
      <c r="L517" s="18" t="s">
        <v>4536</v>
      </c>
      <c r="M517" s="18">
        <v>1</v>
      </c>
      <c r="N517" s="18" t="s">
        <v>4434</v>
      </c>
      <c r="O517" s="18" t="s">
        <v>250</v>
      </c>
      <c r="P517" s="18">
        <v>2017</v>
      </c>
      <c r="Q517" s="18">
        <v>19</v>
      </c>
      <c r="R517" s="18">
        <v>5</v>
      </c>
      <c r="S517" s="18">
        <v>527</v>
      </c>
      <c r="T517" s="18">
        <v>535</v>
      </c>
      <c r="U517" s="23">
        <v>27885542</v>
      </c>
    </row>
    <row r="518" spans="2:45" ht="60">
      <c r="B518" s="36" t="s">
        <v>3365</v>
      </c>
      <c r="C518" s="36" t="s">
        <v>3366</v>
      </c>
      <c r="D518" s="17" t="s">
        <v>3216</v>
      </c>
      <c r="E518" s="18" t="s">
        <v>10</v>
      </c>
      <c r="F518" s="18">
        <f>VLOOKUP(N518,Revistas!$B$2:$H$63996,2,FALSE)</f>
        <v>2.7989999999999999</v>
      </c>
      <c r="G518" s="18" t="str">
        <f>VLOOKUP(N518,Revistas!$B$2:$H$63996,3,FALSE)</f>
        <v>Q1</v>
      </c>
      <c r="H518" s="18" t="str">
        <f>VLOOKUP(N518,Revistas!$B$2:$H$63996,4,FALSE)</f>
        <v>PEDIATRICS - SCIE;</v>
      </c>
      <c r="I518" s="18" t="str">
        <f>VLOOKUP(N518,Revistas!$B$2:$H$63996,5,FALSE)</f>
        <v>18/121</v>
      </c>
      <c r="J518" s="18" t="str">
        <f>VLOOKUP(N518,Revistas!$B$2:$H$63996,6,FALSE)</f>
        <v>NO</v>
      </c>
      <c r="K518" s="18" t="s">
        <v>3367</v>
      </c>
      <c r="L518" s="18" t="s">
        <v>3368</v>
      </c>
      <c r="M518" s="18">
        <v>2</v>
      </c>
      <c r="N518" s="18" t="s">
        <v>3219</v>
      </c>
      <c r="O518" s="18" t="s">
        <v>226</v>
      </c>
      <c r="P518" s="18">
        <v>2017</v>
      </c>
      <c r="Q518" s="18">
        <v>64</v>
      </c>
      <c r="R518" s="18">
        <v>6</v>
      </c>
      <c r="S518" s="18">
        <v>864</v>
      </c>
      <c r="T518" s="18">
        <v>868</v>
      </c>
    </row>
    <row r="519" spans="2:45">
      <c r="B519" s="36" t="s">
        <v>3819</v>
      </c>
      <c r="C519" s="36" t="s">
        <v>3818</v>
      </c>
      <c r="D519" s="17" t="s">
        <v>367</v>
      </c>
      <c r="E519" s="18" t="s">
        <v>10</v>
      </c>
      <c r="F519" s="18">
        <f>VLOOKUP(N519,Revistas!$B$2:$H$63996,2,FALSE)</f>
        <v>1.125</v>
      </c>
      <c r="G519" s="18" t="str">
        <f>VLOOKUP(N519,Revistas!$B$2:$H$63996,3,FALSE)</f>
        <v>Q3</v>
      </c>
      <c r="H519" s="18" t="str">
        <f>VLOOKUP(N519,Revistas!$B$2:$H$63996,4,FALSE)</f>
        <v>MEDICINA, GENERAL &amp; INTERNAL</v>
      </c>
      <c r="I519" s="18" t="str">
        <f>VLOOKUP(N519,Revistas!$B$2:$H$63996,5,FALSE)</f>
        <v>91/154</v>
      </c>
      <c r="J519" s="18" t="str">
        <f>VLOOKUP(N519,Revistas!$B$2:$H$63996,6,FALSE)</f>
        <v>NO</v>
      </c>
      <c r="K519" s="18" t="s">
        <v>3821</v>
      </c>
      <c r="L519" s="18"/>
      <c r="M519" s="18" t="s">
        <v>586</v>
      </c>
      <c r="N519" s="18" t="s">
        <v>370</v>
      </c>
      <c r="O519" s="18" t="s">
        <v>3820</v>
      </c>
      <c r="P519" s="18">
        <v>2017</v>
      </c>
      <c r="Q519" s="18"/>
      <c r="R519" s="18"/>
      <c r="S519" s="18"/>
      <c r="T519" s="18"/>
      <c r="U519" s="23">
        <v>29229295</v>
      </c>
    </row>
    <row r="520" spans="2:45" ht="45">
      <c r="B520" s="36" t="s">
        <v>2568</v>
      </c>
      <c r="C520" s="36" t="s">
        <v>2569</v>
      </c>
      <c r="D520" s="17" t="s">
        <v>2406</v>
      </c>
      <c r="E520" s="18" t="s">
        <v>10</v>
      </c>
      <c r="F520" s="18">
        <f>VLOOKUP(N520,Revistas!$B$2:$H$63996,2,FALSE)</f>
        <v>2.4860000000000002</v>
      </c>
      <c r="G520" s="18" t="str">
        <f>VLOOKUP(N520,Revistas!$B$2:$H$63996,3,FALSE)</f>
        <v>Q1</v>
      </c>
      <c r="H520" s="18" t="str">
        <f>VLOOKUP(N520,Revistas!$B$2:$H$63996,4,FALSE)</f>
        <v>PEDIATRICS - SCIE;</v>
      </c>
      <c r="I520" s="18" t="str">
        <f>VLOOKUP(N520,Revistas!$B$2:$H$63996,5,FALSE)</f>
        <v>27/121</v>
      </c>
      <c r="J520" s="18" t="str">
        <f>VLOOKUP(N520,Revistas!$B$2:$H$63996,6,FALSE)</f>
        <v>NO</v>
      </c>
      <c r="K520" s="18" t="s">
        <v>2570</v>
      </c>
      <c r="L520" s="18" t="s">
        <v>2571</v>
      </c>
      <c r="M520" s="18">
        <v>0</v>
      </c>
      <c r="N520" s="18" t="s">
        <v>2409</v>
      </c>
      <c r="O520" s="18" t="s">
        <v>226</v>
      </c>
      <c r="P520" s="18">
        <v>2017</v>
      </c>
      <c r="Q520" s="18">
        <v>36</v>
      </c>
      <c r="R520" s="18">
        <v>6</v>
      </c>
      <c r="S520" s="18">
        <v>578</v>
      </c>
      <c r="T520" s="18">
        <v>583</v>
      </c>
    </row>
    <row r="521" spans="2:45" ht="30">
      <c r="B521" s="36" t="s">
        <v>3064</v>
      </c>
      <c r="C521" s="36" t="s">
        <v>3065</v>
      </c>
      <c r="D521" s="17" t="s">
        <v>3066</v>
      </c>
      <c r="E521" s="18" t="s">
        <v>26</v>
      </c>
      <c r="F521" s="18">
        <f>VLOOKUP(N521,Revistas!$B$2:$H$63996,2,FALSE)</f>
        <v>6.165</v>
      </c>
      <c r="G521" s="18" t="str">
        <f>VLOOKUP(N521,Revistas!$B$2:$H$63996,3,FALSE)</f>
        <v>Q1</v>
      </c>
      <c r="H521" s="18" t="str">
        <f>VLOOKUP(N521,Revistas!$B$2:$H$63996,4,FALSE)</f>
        <v>TRANSPLANTATION - SCIE;</v>
      </c>
      <c r="I521" s="18" t="str">
        <f>VLOOKUP(N521,Revistas!$B$2:$H$63996,5,FALSE)</f>
        <v xml:space="preserve">2 DED 25 </v>
      </c>
      <c r="J521" s="18" t="str">
        <f>VLOOKUP(N521,Revistas!$B$2:$H$63996,6,FALSE)</f>
        <v>SI</v>
      </c>
      <c r="K521" s="18" t="s">
        <v>3067</v>
      </c>
      <c r="L521" s="18"/>
      <c r="M521" s="18">
        <v>0</v>
      </c>
      <c r="N521" s="18" t="s">
        <v>3068</v>
      </c>
      <c r="O521" s="18" t="s">
        <v>35</v>
      </c>
      <c r="P521" s="18">
        <v>2017</v>
      </c>
      <c r="Q521" s="18">
        <v>17</v>
      </c>
      <c r="R521" s="18"/>
      <c r="S521" s="18">
        <v>474</v>
      </c>
      <c r="T521" s="18">
        <v>474</v>
      </c>
    </row>
    <row r="522" spans="2:45" ht="105">
      <c r="B522" s="36" t="s">
        <v>4706</v>
      </c>
      <c r="C522" s="36" t="s">
        <v>4707</v>
      </c>
      <c r="D522" s="17" t="s">
        <v>4602</v>
      </c>
      <c r="E522" s="18" t="s">
        <v>10</v>
      </c>
      <c r="F522" s="18">
        <f>VLOOKUP(N522,Revistas!$B$2:$H$63996,2,FALSE)</f>
        <v>5.4539999999999997</v>
      </c>
      <c r="G522" s="18" t="str">
        <f>VLOOKUP(N522,Revistas!$B$2:$H$63996,3,FALSE)</f>
        <v>Q1</v>
      </c>
      <c r="H522" s="18" t="str">
        <f>VLOOKUP(N522,Revistas!$B$2:$H$63996,4,FALSE)</f>
        <v>ONCOLOGY - SCIE;</v>
      </c>
      <c r="I522" s="18" t="str">
        <f>VLOOKUP(N522,Revistas!$B$2:$H$63996,5,FALSE)</f>
        <v>38/217</v>
      </c>
      <c r="J522" s="18" t="str">
        <f>VLOOKUP(N522,Revistas!$B$2:$H$63996,6,FALSE)</f>
        <v>NO</v>
      </c>
      <c r="K522" s="18" t="s">
        <v>4708</v>
      </c>
      <c r="L522" s="18" t="s">
        <v>4709</v>
      </c>
      <c r="M522" s="18">
        <v>4</v>
      </c>
      <c r="N522" s="18" t="s">
        <v>4603</v>
      </c>
      <c r="O522" s="18" t="s">
        <v>250</v>
      </c>
      <c r="P522" s="18">
        <v>2017</v>
      </c>
      <c r="Q522" s="18">
        <v>20</v>
      </c>
      <c r="R522" s="18">
        <v>3</v>
      </c>
      <c r="S522" s="18">
        <v>465</v>
      </c>
      <c r="T522" s="18">
        <v>474</v>
      </c>
      <c r="U522" s="23">
        <v>27599830</v>
      </c>
    </row>
    <row r="523" spans="2:45" ht="60">
      <c r="B523" s="36" t="s">
        <v>3886</v>
      </c>
      <c r="C523" s="36" t="s">
        <v>3887</v>
      </c>
      <c r="D523" s="17" t="s">
        <v>3883</v>
      </c>
      <c r="E523" s="18" t="s">
        <v>26</v>
      </c>
      <c r="F523" s="18">
        <f>VLOOKUP(N523,Revistas!$B$2:$H$63996,2,FALSE)</f>
        <v>3.6080000000000001</v>
      </c>
      <c r="G523" s="18" t="str">
        <f>VLOOKUP(N523,Revistas!$B$2:$H$63996,3,FALSE)</f>
        <v>Q2</v>
      </c>
      <c r="H523" s="18" t="str">
        <f>VLOOKUP(N523,Revistas!$B$2:$H$63996,4,FALSE)</f>
        <v>ENDOCRINOLOGY &amp; METABOLISM - SCIE;</v>
      </c>
      <c r="I523" s="18" t="str">
        <f>VLOOKUP(N523,Revistas!$B$2:$H$63996,5,FALSE)</f>
        <v>51/138</v>
      </c>
      <c r="J523" s="18" t="str">
        <f>VLOOKUP(N523,Revistas!$B$2:$H$63996,6,FALSE)</f>
        <v>NO</v>
      </c>
      <c r="K523" s="18" t="s">
        <v>3888</v>
      </c>
      <c r="L523" s="18"/>
      <c r="M523" s="18">
        <v>0</v>
      </c>
      <c r="N523" s="18" t="s">
        <v>3885</v>
      </c>
      <c r="O523" s="18"/>
      <c r="P523" s="18">
        <v>2017</v>
      </c>
      <c r="Q523" s="18">
        <v>105</v>
      </c>
      <c r="R523" s="18"/>
      <c r="S523" s="18">
        <v>81</v>
      </c>
      <c r="T523" s="18">
        <v>81</v>
      </c>
    </row>
    <row r="524" spans="2:45" ht="75">
      <c r="B524" s="36" t="s">
        <v>4680</v>
      </c>
      <c r="C524" s="36" t="s">
        <v>4681</v>
      </c>
      <c r="D524" s="17" t="s">
        <v>3847</v>
      </c>
      <c r="E524" s="18" t="s">
        <v>26</v>
      </c>
      <c r="F524" s="18">
        <f>VLOOKUP(N524,Revistas!$B$2:$H$63996,2,FALSE)</f>
        <v>11.855</v>
      </c>
      <c r="G524" s="18" t="str">
        <f>VLOOKUP(N524,Revistas!$B$2:$H$63996,3,FALSE)</f>
        <v>Q1</v>
      </c>
      <c r="H524" s="18" t="str">
        <f>VLOOKUP(N524,Revistas!$B$2:$H$63996,4,FALSE)</f>
        <v>ONCOLOGY</v>
      </c>
      <c r="I524" s="18" t="str">
        <f>VLOOKUP(N524,Revistas!$B$2:$H$63996,5,FALSE)</f>
        <v>10/217</v>
      </c>
      <c r="J524" s="18" t="str">
        <f>VLOOKUP(N524,Revistas!$B$2:$H$63996,6,FALSE)</f>
        <v>SI</v>
      </c>
      <c r="K524" s="18" t="s">
        <v>4682</v>
      </c>
      <c r="L524" s="18"/>
      <c r="M524" s="18">
        <v>0</v>
      </c>
      <c r="N524" s="18" t="s">
        <v>3849</v>
      </c>
      <c r="O524" s="18" t="s">
        <v>154</v>
      </c>
      <c r="P524" s="18">
        <v>2017</v>
      </c>
      <c r="Q524" s="18">
        <v>28</v>
      </c>
      <c r="R524" s="18"/>
      <c r="S524" s="18"/>
      <c r="T524" s="18"/>
    </row>
    <row r="525" spans="2:45" ht="60">
      <c r="B525" s="36" t="s">
        <v>3348</v>
      </c>
      <c r="C525" s="36" t="s">
        <v>3349</v>
      </c>
      <c r="D525" s="17" t="s">
        <v>2557</v>
      </c>
      <c r="E525" s="18" t="s">
        <v>10</v>
      </c>
      <c r="F525" s="18">
        <f>VLOOKUP(N525,Revistas!$B$2:$H$63996,2,FALSE)</f>
        <v>3.2349999999999999</v>
      </c>
      <c r="G525" s="18" t="str">
        <f>VLOOKUP(N525,Revistas!$B$2:$H$63996,3,FALSE)</f>
        <v>Q2</v>
      </c>
      <c r="H525" s="18" t="str">
        <f>VLOOKUP(N525,Revistas!$B$2:$H$63996,4,FALSE)</f>
        <v>IMMUNOLOGY - SCIE;</v>
      </c>
      <c r="I525" s="18" t="str">
        <f>VLOOKUP(N525,Revistas!$B$2:$H$63996,5,FALSE)</f>
        <v>68/151</v>
      </c>
      <c r="J525" s="18" t="str">
        <f>VLOOKUP(N525,Revistas!$B$2:$H$63996,6,FALSE)</f>
        <v>NO</v>
      </c>
      <c r="K525" s="18" t="s">
        <v>3350</v>
      </c>
      <c r="L525" s="18" t="s">
        <v>3351</v>
      </c>
      <c r="M525" s="18">
        <v>2</v>
      </c>
      <c r="N525" s="18" t="s">
        <v>2560</v>
      </c>
      <c r="O525" s="18" t="s">
        <v>3352</v>
      </c>
      <c r="P525" s="18">
        <v>2017</v>
      </c>
      <c r="Q525" s="18">
        <v>35</v>
      </c>
      <c r="R525" s="18">
        <v>1</v>
      </c>
      <c r="S525" s="18">
        <v>101</v>
      </c>
      <c r="T525" s="18">
        <v>108</v>
      </c>
    </row>
    <row r="526" spans="2:45" ht="90">
      <c r="B526" s="36" t="s">
        <v>2200</v>
      </c>
      <c r="C526" s="36" t="s">
        <v>2199</v>
      </c>
      <c r="D526" s="17" t="s">
        <v>2204</v>
      </c>
      <c r="E526" s="18" t="s">
        <v>10</v>
      </c>
      <c r="F526" s="18">
        <f>VLOOKUP(N526,Revistas!$B$2:$H$63996,2,FALSE)</f>
        <v>13.081</v>
      </c>
      <c r="G526" s="18" t="str">
        <f>VLOOKUP(N526,Revistas!$B$2:$H$63996,3,FALSE)</f>
        <v>Q1</v>
      </c>
      <c r="H526" s="18" t="str">
        <f>VLOOKUP(N526,Revistas!$B$2:$H$63996,4,FALSE)</f>
        <v>IMMUNOLOGY</v>
      </c>
      <c r="I526" s="18" t="str">
        <f>VLOOKUP(N526,Revistas!$B$2:$H$63996,5,FALSE)</f>
        <v>6/150</v>
      </c>
      <c r="J526" s="18" t="str">
        <f>VLOOKUP(N526,Revistas!$B$2:$H$63996,6,FALSE)</f>
        <v>SI</v>
      </c>
      <c r="K526" s="18" t="s">
        <v>2202</v>
      </c>
      <c r="L526" s="18"/>
      <c r="M526" s="18" t="s">
        <v>586</v>
      </c>
      <c r="N526" s="18" t="s">
        <v>2203</v>
      </c>
      <c r="O526" s="18" t="s">
        <v>2201</v>
      </c>
      <c r="P526" s="18">
        <v>2017</v>
      </c>
      <c r="Q526" s="18"/>
      <c r="R526" s="18"/>
      <c r="S526" s="18"/>
      <c r="T526" s="18"/>
      <c r="U526" s="23">
        <v>29113906</v>
      </c>
      <c r="AS526" s="25"/>
    </row>
    <row r="527" spans="2:45" ht="45">
      <c r="B527" s="36" t="s">
        <v>4346</v>
      </c>
      <c r="C527" s="36" t="s">
        <v>4345</v>
      </c>
      <c r="D527" s="17" t="s">
        <v>4347</v>
      </c>
      <c r="E527" s="18" t="s">
        <v>10</v>
      </c>
      <c r="F527" s="18" t="str">
        <f>VLOOKUP(N527,Revistas!$B$2:$H$63996,2,FALSE)</f>
        <v>NO TIENE</v>
      </c>
      <c r="G527" s="18" t="str">
        <f>VLOOKUP(N527,Revistas!$B$2:$H$63996,3,FALSE)</f>
        <v>NO TIENE</v>
      </c>
      <c r="H527" s="18" t="str">
        <f>VLOOKUP(N527,Revistas!$B$2:$H$63996,4,FALSE)</f>
        <v>NO TIENE</v>
      </c>
      <c r="I527" s="18" t="str">
        <f>VLOOKUP(N527,Revistas!$B$2:$H$63996,5,FALSE)</f>
        <v>NO TIENE</v>
      </c>
      <c r="J527" s="18" t="str">
        <f>VLOOKUP(N527,Revistas!$B$2:$H$63996,6,FALSE)</f>
        <v>NO</v>
      </c>
      <c r="K527" s="18" t="s">
        <v>4348</v>
      </c>
      <c r="L527" s="18"/>
      <c r="M527" s="18" t="s">
        <v>586</v>
      </c>
      <c r="N527" s="18" t="s">
        <v>4349</v>
      </c>
      <c r="O527" s="18" t="s">
        <v>412</v>
      </c>
      <c r="P527" s="18">
        <v>2017</v>
      </c>
      <c r="Q527" s="18"/>
      <c r="R527" s="18"/>
      <c r="S527" s="18"/>
      <c r="T527" s="18"/>
      <c r="U527" s="23">
        <v>28571903</v>
      </c>
    </row>
    <row r="528" spans="2:45" ht="45">
      <c r="B528" s="36" t="s">
        <v>3279</v>
      </c>
      <c r="C528" s="36" t="s">
        <v>3280</v>
      </c>
      <c r="D528" s="17" t="s">
        <v>971</v>
      </c>
      <c r="E528" s="18" t="s">
        <v>10</v>
      </c>
      <c r="F528" s="18">
        <f>VLOOKUP(N528,Revistas!$B$2:$H$63996,2,FALSE)</f>
        <v>2.96</v>
      </c>
      <c r="G528" s="18" t="str">
        <f>VLOOKUP(N528,Revistas!$B$2:$H$63996,3,FALSE)</f>
        <v>Q1</v>
      </c>
      <c r="H528" s="18" t="str">
        <f>VLOOKUP(N528,Revistas!$B$2:$H$63996,4,FALSE)</f>
        <v>MEDICINA, GENERAL &amp; INTERNAL</v>
      </c>
      <c r="I528" s="18" t="str">
        <f>VLOOKUP(N528,Revistas!$B$2:$H$63996,5,FALSE)</f>
        <v>28/154</v>
      </c>
      <c r="J528" s="18" t="str">
        <f>VLOOKUP(N528,Revistas!$B$2:$H$63996,6,FALSE)</f>
        <v>NO</v>
      </c>
      <c r="K528" s="18" t="s">
        <v>3281</v>
      </c>
      <c r="L528" s="18" t="s">
        <v>3282</v>
      </c>
      <c r="M528" s="18">
        <v>2</v>
      </c>
      <c r="N528" s="18" t="s">
        <v>974</v>
      </c>
      <c r="O528" s="18" t="s">
        <v>250</v>
      </c>
      <c r="P528" s="18">
        <v>2017</v>
      </c>
      <c r="Q528" s="18">
        <v>40</v>
      </c>
      <c r="R528" s="18"/>
      <c r="S528" s="18">
        <v>72</v>
      </c>
      <c r="T528" s="18">
        <v>78</v>
      </c>
    </row>
    <row r="529" spans="2:49" ht="30">
      <c r="B529" s="36" t="s">
        <v>3613</v>
      </c>
      <c r="C529" s="36" t="s">
        <v>3614</v>
      </c>
      <c r="D529" s="17" t="s">
        <v>3500</v>
      </c>
      <c r="E529" s="18" t="s">
        <v>10</v>
      </c>
      <c r="F529" s="18">
        <f>VLOOKUP(N529,Revistas!$B$2:$H$63996,2,FALSE)</f>
        <v>2.8690000000000002</v>
      </c>
      <c r="G529" s="18" t="str">
        <f>VLOOKUP(N529,Revistas!$B$2:$H$63996,3,FALSE)</f>
        <v>Q3</v>
      </c>
      <c r="H529" s="18" t="str">
        <f>VLOOKUP(N529,Revistas!$B$2:$H$63996,4,FALSE)</f>
        <v>ALLERGY - SCIE;</v>
      </c>
      <c r="I529" s="18" t="str">
        <f>VLOOKUP(N529,Revistas!$B$2:$H$63996,5,FALSE)</f>
        <v>16 DE 26</v>
      </c>
      <c r="J529" s="18" t="str">
        <f>VLOOKUP(N529,Revistas!$B$2:$H$63996,6,FALSE)</f>
        <v>NO</v>
      </c>
      <c r="K529" s="18" t="s">
        <v>3615</v>
      </c>
      <c r="L529" s="18" t="s">
        <v>3616</v>
      </c>
      <c r="M529" s="18">
        <v>2</v>
      </c>
      <c r="N529" s="18" t="s">
        <v>3503</v>
      </c>
      <c r="O529" s="18" t="s">
        <v>3617</v>
      </c>
      <c r="P529" s="18">
        <v>2017</v>
      </c>
      <c r="Q529" s="18">
        <v>13</v>
      </c>
      <c r="R529" s="18"/>
      <c r="S529" s="18"/>
      <c r="T529" s="18">
        <v>4</v>
      </c>
      <c r="U529" s="23">
        <v>28115964</v>
      </c>
    </row>
    <row r="530" spans="2:49" ht="30">
      <c r="B530" s="36" t="s">
        <v>1832</v>
      </c>
      <c r="C530" s="36" t="s">
        <v>1833</v>
      </c>
      <c r="D530" s="17" t="s">
        <v>1834</v>
      </c>
      <c r="E530" s="18" t="s">
        <v>10</v>
      </c>
      <c r="F530" s="18">
        <f>VLOOKUP(N530,Revistas!$B$2:$H$63996,2,FALSE)</f>
        <v>3.319</v>
      </c>
      <c r="G530" s="18" t="str">
        <f>VLOOKUP(N530,Revistas!$B$2:$H$63996,3,FALSE)</f>
        <v>Q2</v>
      </c>
      <c r="H530" s="18" t="str">
        <f>VLOOKUP(N530,Revistas!$B$2:$H$63996,4,FALSE)</f>
        <v>RHEUMATOLOGY - SCIE</v>
      </c>
      <c r="I530" s="18" t="str">
        <f>VLOOKUP(N530,Revistas!$B$2:$H$63996,5,FALSE)</f>
        <v>12 DE 30</v>
      </c>
      <c r="J530" s="18" t="str">
        <f>VLOOKUP(N530,Revistas!$B$2:$H$63996,6,FALSE)</f>
        <v>NO</v>
      </c>
      <c r="K530" s="18" t="s">
        <v>1835</v>
      </c>
      <c r="L530" s="18" t="s">
        <v>1836</v>
      </c>
      <c r="M530" s="18">
        <v>1</v>
      </c>
      <c r="N530" s="18" t="s">
        <v>1837</v>
      </c>
      <c r="O530" s="18" t="s">
        <v>226</v>
      </c>
      <c r="P530" s="18">
        <v>2017</v>
      </c>
      <c r="Q530" s="18">
        <v>69</v>
      </c>
      <c r="R530" s="18">
        <v>6</v>
      </c>
      <c r="S530" s="18">
        <v>938</v>
      </c>
      <c r="T530" s="18">
        <v>942</v>
      </c>
      <c r="U530" s="23">
        <v>28129460</v>
      </c>
    </row>
    <row r="531" spans="2:49" ht="45">
      <c r="B531" s="36" t="s">
        <v>1700</v>
      </c>
      <c r="C531" s="36" t="s">
        <v>1701</v>
      </c>
      <c r="D531" s="17" t="s">
        <v>1673</v>
      </c>
      <c r="E531" s="18" t="s">
        <v>26</v>
      </c>
      <c r="F531" s="18">
        <f>VLOOKUP(N531,Revistas!$B$2:$H$63996,2,FALSE)</f>
        <v>6.9180000000000001</v>
      </c>
      <c r="G531" s="18" t="str">
        <f>VLOOKUP(N531,Revistas!$B$2:$H$63996,3,FALSE)</f>
        <v>Q1</v>
      </c>
      <c r="H531" s="18" t="str">
        <f>VLOOKUP(N531,Revistas!$B$2:$H$63996,4,FALSE)</f>
        <v>RHEUMATOLOGY - SCIE</v>
      </c>
      <c r="I531" s="18" t="str">
        <f>VLOOKUP(N531,Revistas!$B$2:$H$63996,5,FALSE)</f>
        <v>30 de 3</v>
      </c>
      <c r="J531" s="18" t="str">
        <f>VLOOKUP(N531,Revistas!$B$2:$H$63996,6,FALSE)</f>
        <v>SI</v>
      </c>
      <c r="K531" s="18" t="s">
        <v>1702</v>
      </c>
      <c r="L531" s="18"/>
      <c r="M531" s="18">
        <v>0</v>
      </c>
      <c r="N531" s="18" t="s">
        <v>1675</v>
      </c>
      <c r="O531" s="18" t="s">
        <v>129</v>
      </c>
      <c r="P531" s="18">
        <v>2017</v>
      </c>
      <c r="Q531" s="18">
        <v>69</v>
      </c>
      <c r="R531" s="18"/>
      <c r="S531" s="18"/>
      <c r="T531" s="18"/>
    </row>
    <row r="532" spans="2:49" ht="30">
      <c r="B532" s="36" t="s">
        <v>3778</v>
      </c>
      <c r="C532" s="36" t="s">
        <v>3779</v>
      </c>
      <c r="D532" s="17" t="s">
        <v>1171</v>
      </c>
      <c r="E532" s="18" t="s">
        <v>26</v>
      </c>
      <c r="F532" s="18">
        <f>VLOOKUP(N532,Revistas!$B$2:$H$63996,2,FALSE)</f>
        <v>7.702</v>
      </c>
      <c r="G532" s="18" t="str">
        <f>VLOOKUP(N532,Revistas!$B$2:$H$63996,3,FALSE)</f>
        <v>Q1</v>
      </c>
      <c r="H532" s="18" t="str">
        <f>VLOOKUP(N532,Revistas!$B$2:$H$63996,4,FALSE)</f>
        <v>HEMATOLOGY - SCIE</v>
      </c>
      <c r="I532" s="18" t="str">
        <f>VLOOKUP(N532,Revistas!$B$2:$H$63996,5,FALSE)</f>
        <v>4 de 70</v>
      </c>
      <c r="J532" s="18" t="str">
        <f>VLOOKUP(N532,Revistas!$B$2:$H$63996,6,FALSE)</f>
        <v>SI</v>
      </c>
      <c r="K532" s="18" t="s">
        <v>3780</v>
      </c>
      <c r="L532" s="18"/>
      <c r="M532" s="18">
        <v>0</v>
      </c>
      <c r="N532" s="18" t="s">
        <v>1174</v>
      </c>
      <c r="O532" s="28">
        <v>46174</v>
      </c>
      <c r="P532" s="18">
        <v>2017</v>
      </c>
      <c r="Q532" s="18">
        <v>102</v>
      </c>
      <c r="R532" s="18"/>
      <c r="S532" s="18">
        <v>879</v>
      </c>
      <c r="T532" s="18">
        <v>879</v>
      </c>
    </row>
    <row r="533" spans="2:49" ht="45">
      <c r="B533" s="36" t="s">
        <v>799</v>
      </c>
      <c r="C533" s="36" t="s">
        <v>800</v>
      </c>
      <c r="D533" s="17" t="s">
        <v>801</v>
      </c>
      <c r="E533" s="18" t="s">
        <v>10</v>
      </c>
      <c r="F533" s="18">
        <f>VLOOKUP(N533,Revistas!$B$2:$H$63996,2,FALSE)</f>
        <v>2.331</v>
      </c>
      <c r="G533" s="18" t="str">
        <f>VLOOKUP(N533,Revistas!$B$2:$H$63996,3,FALSE)</f>
        <v>Q2</v>
      </c>
      <c r="H533" s="18" t="str">
        <f>VLOOKUP(N533,Revistas!$B$2:$H$63996,4,FALSE)</f>
        <v>CARDIAC &amp; CARDIOVASCULAR SYSTEMS - SCIE</v>
      </c>
      <c r="I533" s="18" t="str">
        <f>VLOOKUP(N533,Revistas!$B$2:$H$63996,5,FALSE)</f>
        <v>63/126</v>
      </c>
      <c r="J533" s="18" t="str">
        <f>VLOOKUP(N533,Revistas!$B$2:$H$63996,6,FALSE)</f>
        <v>NO</v>
      </c>
      <c r="K533" s="18" t="s">
        <v>802</v>
      </c>
      <c r="L533" s="18" t="s">
        <v>803</v>
      </c>
      <c r="M533" s="18">
        <v>0</v>
      </c>
      <c r="N533" s="18" t="s">
        <v>804</v>
      </c>
      <c r="O533" s="18" t="s">
        <v>35</v>
      </c>
      <c r="P533" s="18">
        <v>2017</v>
      </c>
      <c r="Q533" s="18">
        <v>110</v>
      </c>
      <c r="R533" s="18">
        <v>4</v>
      </c>
      <c r="S533" s="18">
        <v>234</v>
      </c>
      <c r="T533" s="18">
        <v>241</v>
      </c>
    </row>
    <row r="534" spans="2:49" ht="60">
      <c r="B534" s="36" t="s">
        <v>2236</v>
      </c>
      <c r="C534" s="36" t="s">
        <v>2237</v>
      </c>
      <c r="D534" s="17" t="s">
        <v>2207</v>
      </c>
      <c r="E534" s="18" t="s">
        <v>26</v>
      </c>
      <c r="F534" s="18">
        <f>VLOOKUP(N534,Revistas!$B$2:$H$63996,2,FALSE)</f>
        <v>2.5129999999999999</v>
      </c>
      <c r="G534" s="18" t="str">
        <f>VLOOKUP(N534,Revistas!$B$2:$H$63996,3,FALSE)</f>
        <v>Q1</v>
      </c>
      <c r="H534" s="18" t="str">
        <f>VLOOKUP(N534,Revistas!$B$2:$H$63996,4,FALSE)</f>
        <v>PEDIATRICS - SCIE;</v>
      </c>
      <c r="I534" s="18" t="str">
        <f>VLOOKUP(N534,Revistas!$B$2:$H$63996,5,FALSE)</f>
        <v>26/121</v>
      </c>
      <c r="J534" s="18" t="str">
        <f>VLOOKUP(N534,Revistas!$B$2:$H$63996,6,FALSE)</f>
        <v>NO</v>
      </c>
      <c r="K534" s="18" t="s">
        <v>2238</v>
      </c>
      <c r="L534" s="18"/>
      <c r="M534" s="18">
        <v>0</v>
      </c>
      <c r="N534" s="18" t="s">
        <v>2209</v>
      </c>
      <c r="O534" s="18" t="s">
        <v>226</v>
      </c>
      <c r="P534" s="18">
        <v>2017</v>
      </c>
      <c r="Q534" s="18">
        <v>64</v>
      </c>
      <c r="R534" s="18"/>
      <c r="S534" s="18" t="s">
        <v>2239</v>
      </c>
      <c r="T534" s="18" t="s">
        <v>2239</v>
      </c>
    </row>
    <row r="535" spans="2:49" ht="75">
      <c r="B535" s="36" t="s">
        <v>4213</v>
      </c>
      <c r="C535" s="36" t="s">
        <v>4214</v>
      </c>
      <c r="D535" s="17" t="s">
        <v>4215</v>
      </c>
      <c r="E535" s="18" t="s">
        <v>10</v>
      </c>
      <c r="F535" s="18">
        <f>VLOOKUP(N535,Revistas!$B$2:$H$63996,2,FALSE)</f>
        <v>2.2589999999999999</v>
      </c>
      <c r="G535" s="18" t="str">
        <f>VLOOKUP(N535,Revistas!$B$2:$H$63996,3,FALSE)</f>
        <v>Q3</v>
      </c>
      <c r="H535" s="18" t="str">
        <f>VLOOKUP(N535,Revistas!$B$2:$H$63996,4,FALSE)</f>
        <v>GENETICS &amp; HEREDITY - SCIE</v>
      </c>
      <c r="I535" s="18" t="str">
        <f>VLOOKUP(N535,Revistas!$B$2:$H$63996,5,FALSE)</f>
        <v>96/166</v>
      </c>
      <c r="J535" s="18" t="str">
        <f>VLOOKUP(N535,Revistas!$B$2:$H$63996,6,FALSE)</f>
        <v>NO</v>
      </c>
      <c r="K535" s="18" t="s">
        <v>4216</v>
      </c>
      <c r="L535" s="18" t="s">
        <v>4217</v>
      </c>
      <c r="M535" s="18">
        <v>0</v>
      </c>
      <c r="N535" s="18" t="s">
        <v>4218</v>
      </c>
      <c r="O535" s="18" t="s">
        <v>29</v>
      </c>
      <c r="P535" s="18">
        <v>2017</v>
      </c>
      <c r="Q535" s="18">
        <v>173</v>
      </c>
      <c r="R535" s="18">
        <v>7</v>
      </c>
      <c r="S535" s="18">
        <v>1735</v>
      </c>
      <c r="T535" s="18">
        <v>1738</v>
      </c>
    </row>
    <row r="536" spans="2:49" ht="60">
      <c r="B536" s="36" t="s">
        <v>4062</v>
      </c>
      <c r="C536" s="36" t="s">
        <v>4061</v>
      </c>
      <c r="D536" s="17" t="s">
        <v>4063</v>
      </c>
      <c r="E536" s="18" t="s">
        <v>210</v>
      </c>
      <c r="F536" s="18" t="str">
        <f>VLOOKUP(N536,Revistas!$B$2:$H$63996,2,FALSE)</f>
        <v>NO TIENE</v>
      </c>
      <c r="G536" s="18" t="str">
        <f>VLOOKUP(N536,Revistas!$B$2:$H$63996,3,FALSE)</f>
        <v>NO TIENE</v>
      </c>
      <c r="H536" s="18" t="str">
        <f>VLOOKUP(N536,Revistas!$B$2:$H$63996,4,FALSE)</f>
        <v>NO TIENE</v>
      </c>
      <c r="I536" s="18" t="str">
        <f>VLOOKUP(N536,Revistas!$B$2:$H$63996,5,FALSE)</f>
        <v>NO TIENE</v>
      </c>
      <c r="J536" s="18" t="str">
        <f>VLOOKUP(N536,Revistas!$B$2:$H$63996,6,FALSE)</f>
        <v>NO</v>
      </c>
      <c r="K536" s="18" t="s">
        <v>4065</v>
      </c>
      <c r="L536" s="18"/>
      <c r="M536" s="18" t="s">
        <v>586</v>
      </c>
      <c r="N536" s="18" t="s">
        <v>4066</v>
      </c>
      <c r="O536" s="18" t="s">
        <v>4064</v>
      </c>
      <c r="P536" s="18">
        <v>2017</v>
      </c>
      <c r="Q536" s="18"/>
      <c r="R536" s="18"/>
      <c r="S536" s="18"/>
      <c r="T536" s="18"/>
      <c r="U536" s="23">
        <v>28753887</v>
      </c>
    </row>
    <row r="537" spans="2:49" ht="30">
      <c r="B537" s="36" t="s">
        <v>3456</v>
      </c>
      <c r="C537" s="36" t="s">
        <v>3457</v>
      </c>
      <c r="D537" s="17" t="s">
        <v>2326</v>
      </c>
      <c r="E537" s="18" t="s">
        <v>26</v>
      </c>
      <c r="F537" s="18">
        <f>VLOOKUP(N537,Revistas!$B$2:$H$63996,2,FALSE)</f>
        <v>7.3609999999999998</v>
      </c>
      <c r="G537" s="18" t="str">
        <f>VLOOKUP(N537,Revistas!$B$2:$H$63996,3,FALSE)</f>
        <v>Q1</v>
      </c>
      <c r="H537" s="18" t="str">
        <f>VLOOKUP(N537,Revistas!$B$2:$H$63996,4,FALSE)</f>
        <v>ALLERGY - SCIE;</v>
      </c>
      <c r="I537" s="18" t="str">
        <f>VLOOKUP(N537,Revistas!$B$2:$H$63996,5,FALSE)</f>
        <v>2 DE 26</v>
      </c>
      <c r="J537" s="18" t="str">
        <f>VLOOKUP(N537,Revistas!$B$2:$H$63996,6,FALSE)</f>
        <v>SI</v>
      </c>
      <c r="K537" s="18" t="s">
        <v>3458</v>
      </c>
      <c r="L537" s="18"/>
      <c r="M537" s="18">
        <v>0</v>
      </c>
      <c r="N537" s="18" t="s">
        <v>2328</v>
      </c>
      <c r="O537" s="18" t="s">
        <v>199</v>
      </c>
      <c r="P537" s="18">
        <v>2017</v>
      </c>
      <c r="Q537" s="18">
        <v>72</v>
      </c>
      <c r="R537" s="18"/>
      <c r="S537" s="18">
        <v>394</v>
      </c>
      <c r="T537" s="18">
        <v>394</v>
      </c>
    </row>
    <row r="538" spans="2:49" ht="30">
      <c r="B538" s="36" t="s">
        <v>5347</v>
      </c>
      <c r="C538" s="36" t="s">
        <v>5348</v>
      </c>
      <c r="D538" s="17" t="s">
        <v>5349</v>
      </c>
      <c r="E538" s="18" t="s">
        <v>571</v>
      </c>
      <c r="F538" s="18">
        <f>VLOOKUP(N538,Revistas!$B$2:$H$63996,2,FALSE)</f>
        <v>11.125999999999999</v>
      </c>
      <c r="G538" s="18" t="str">
        <f>VLOOKUP(N538,Revistas!$B$2:$H$63996,3,FALSE)</f>
        <v>Q1</v>
      </c>
      <c r="H538" s="18" t="str">
        <f>VLOOKUP(N538,Revistas!$B$2:$H$63996,4,FALSE)</f>
        <v>BIOTECHNOLOGY &amp; APPLIED MICROBIOLOGY - SCIE</v>
      </c>
      <c r="I538" s="18" t="str">
        <f>VLOOKUP(N538,Revistas!$B$2:$H$63996,5,FALSE)</f>
        <v>5 DE 160</v>
      </c>
      <c r="J538" s="18" t="str">
        <f>VLOOKUP(N538,Revistas!$B$2:$H$63996,6,FALSE)</f>
        <v>SI</v>
      </c>
      <c r="K538" s="18" t="s">
        <v>5350</v>
      </c>
      <c r="L538" s="18" t="s">
        <v>5351</v>
      </c>
      <c r="M538" s="18">
        <v>1</v>
      </c>
      <c r="N538" s="18" t="s">
        <v>5352</v>
      </c>
      <c r="O538" s="18" t="s">
        <v>344</v>
      </c>
      <c r="P538" s="18">
        <v>2017</v>
      </c>
      <c r="Q538" s="18">
        <v>35</v>
      </c>
      <c r="R538" s="18">
        <v>1</v>
      </c>
      <c r="S538" s="18">
        <v>8</v>
      </c>
      <c r="T538" s="18">
        <v>11</v>
      </c>
      <c r="U538" s="23">
        <v>27282532</v>
      </c>
    </row>
    <row r="539" spans="2:49" ht="60">
      <c r="B539" s="36" t="s">
        <v>839</v>
      </c>
      <c r="C539" s="36" t="s">
        <v>840</v>
      </c>
      <c r="D539" s="17" t="s">
        <v>835</v>
      </c>
      <c r="E539" s="18" t="s">
        <v>10</v>
      </c>
      <c r="F539" s="18">
        <f>VLOOKUP(N539,Revistas!$B$2:$H$63996,2,FALSE)</f>
        <v>5.165</v>
      </c>
      <c r="G539" s="18" t="str">
        <f>VLOOKUP(N539,Revistas!$B$2:$H$63996,3,FALSE)</f>
        <v>Q1</v>
      </c>
      <c r="H539" s="18" t="str">
        <f>VLOOKUP(N539,Revistas!$B$2:$H$63996,4,FALSE)</f>
        <v>CARDIAC &amp; CARDIOVASCULAR SYSTEM</v>
      </c>
      <c r="I539" s="18" t="str">
        <f>VLOOKUP(N539,Revistas!$B$2:$H$63996,5,FALSE)</f>
        <v>24/126</v>
      </c>
      <c r="J539" s="18" t="str">
        <f>VLOOKUP(N539,Revistas!$B$2:$H$63996,6,FALSE)</f>
        <v>NO</v>
      </c>
      <c r="K539" s="18" t="s">
        <v>841</v>
      </c>
      <c r="L539" s="18" t="s">
        <v>842</v>
      </c>
      <c r="M539" s="18">
        <v>2</v>
      </c>
      <c r="N539" s="18" t="s">
        <v>838</v>
      </c>
      <c r="O539" s="18" t="s">
        <v>300</v>
      </c>
      <c r="P539" s="18">
        <v>2017</v>
      </c>
      <c r="Q539" s="18">
        <v>12</v>
      </c>
      <c r="R539" s="18">
        <v>16</v>
      </c>
      <c r="S539" s="18">
        <v>1987</v>
      </c>
      <c r="T539" s="18">
        <v>1994</v>
      </c>
    </row>
    <row r="540" spans="2:49" ht="45">
      <c r="B540" s="36" t="s">
        <v>1879</v>
      </c>
      <c r="C540" s="36" t="s">
        <v>1880</v>
      </c>
      <c r="D540" s="17" t="s">
        <v>1881</v>
      </c>
      <c r="E540" s="18" t="s">
        <v>10</v>
      </c>
      <c r="F540" s="18">
        <f>VLOOKUP(N540,Revistas!$B$2:$H$63996,2,FALSE)</f>
        <v>2.6669999999999998</v>
      </c>
      <c r="G540" s="18" t="str">
        <f>VLOOKUP(N540,Revistas!$B$2:$H$63996,3,FALSE)</f>
        <v>Q2</v>
      </c>
      <c r="H540" s="18" t="str">
        <f>VLOOKUP(N540,Revistas!$B$2:$H$63996,4,FALSE)</f>
        <v>RHEUMATOLOGY - SCIE</v>
      </c>
      <c r="I540" s="18" t="str">
        <f>VLOOKUP(N540,Revistas!$B$2:$H$63996,5,FALSE)</f>
        <v>15 DE 30</v>
      </c>
      <c r="J540" s="18" t="str">
        <f>VLOOKUP(N540,Revistas!$B$2:$H$63996,6,FALSE)</f>
        <v>NO</v>
      </c>
      <c r="K540" s="18" t="s">
        <v>1882</v>
      </c>
      <c r="L540" s="18" t="s">
        <v>1883</v>
      </c>
      <c r="M540" s="18">
        <v>2</v>
      </c>
      <c r="N540" s="18" t="s">
        <v>1884</v>
      </c>
      <c r="O540" s="18"/>
      <c r="P540" s="18">
        <v>2017</v>
      </c>
      <c r="Q540" s="18">
        <v>46</v>
      </c>
      <c r="R540" s="18">
        <v>2</v>
      </c>
      <c r="S540" s="18">
        <v>87</v>
      </c>
      <c r="T540" s="18">
        <v>94</v>
      </c>
      <c r="U540" s="23">
        <v>27440258</v>
      </c>
    </row>
    <row r="541" spans="2:49" ht="45">
      <c r="B541" s="36" t="s">
        <v>4516</v>
      </c>
      <c r="C541" s="36" t="s">
        <v>4517</v>
      </c>
      <c r="D541" s="17" t="s">
        <v>3425</v>
      </c>
      <c r="E541" s="18" t="s">
        <v>26</v>
      </c>
      <c r="F541" s="18">
        <f>VLOOKUP(N541,Revistas!$B$2:$H$63996,2,FALSE)</f>
        <v>4.2350000000000003</v>
      </c>
      <c r="G541" s="18" t="str">
        <f>VLOOKUP(N541,Revistas!$B$2:$H$63996,3,FALSE)</f>
        <v>Q1</v>
      </c>
      <c r="H541" s="18" t="str">
        <f>VLOOKUP(N541,Revistas!$B$2:$H$63996,4,FALSE)</f>
        <v>HEALTH CARE SCIENCES &amp; SERVICES - SCIE</v>
      </c>
      <c r="I541" s="18" t="str">
        <f>VLOOKUP(N541,Revistas!$B$2:$H$63996,5,FALSE)</f>
        <v>10 DE 90</v>
      </c>
      <c r="J541" s="18" t="str">
        <f>VLOOKUP(N541,Revistas!$B$2:$H$63996,6,FALSE)</f>
        <v>NO</v>
      </c>
      <c r="K541" s="18" t="s">
        <v>4518</v>
      </c>
      <c r="L541" s="18"/>
      <c r="M541" s="18">
        <v>0</v>
      </c>
      <c r="N541" s="18" t="s">
        <v>3427</v>
      </c>
      <c r="O541" s="18" t="s">
        <v>3428</v>
      </c>
      <c r="P541" s="18">
        <v>2017</v>
      </c>
      <c r="Q541" s="18">
        <v>20</v>
      </c>
      <c r="R541" s="18">
        <v>9</v>
      </c>
      <c r="S541" s="18" t="s">
        <v>4519</v>
      </c>
      <c r="T541" s="18" t="s">
        <v>4519</v>
      </c>
    </row>
    <row r="542" spans="2:49" ht="45">
      <c r="B542" s="36" t="s">
        <v>3208</v>
      </c>
      <c r="C542" s="36" t="s">
        <v>3209</v>
      </c>
      <c r="D542" s="17" t="s">
        <v>3210</v>
      </c>
      <c r="E542" s="18" t="s">
        <v>10</v>
      </c>
      <c r="F542" s="18" t="str">
        <f>VLOOKUP(N542,Revistas!$B$2:$H$63996,2,FALSE)</f>
        <v>NO TIENE</v>
      </c>
      <c r="G542" s="18" t="str">
        <f>VLOOKUP(N542,Revistas!$B$2:$H$63996,3,FALSE)</f>
        <v>NO TIENE</v>
      </c>
      <c r="H542" s="18" t="str">
        <f>VLOOKUP(N542,Revistas!$B$2:$H$63996,4,FALSE)</f>
        <v>NO TIENE</v>
      </c>
      <c r="I542" s="18" t="str">
        <f>VLOOKUP(N542,Revistas!$B$2:$H$63996,5,FALSE)</f>
        <v>NO TIENE</v>
      </c>
      <c r="J542" s="18" t="str">
        <f>VLOOKUP(N542,Revistas!$B$2:$H$63996,6,FALSE)</f>
        <v>NO</v>
      </c>
      <c r="K542" s="18" t="s">
        <v>3211</v>
      </c>
      <c r="L542" s="18" t="s">
        <v>3212</v>
      </c>
      <c r="M542" s="18">
        <v>1</v>
      </c>
      <c r="N542" s="18" t="s">
        <v>3213</v>
      </c>
      <c r="O542" s="18" t="s">
        <v>29</v>
      </c>
      <c r="P542" s="18">
        <v>2017</v>
      </c>
      <c r="Q542" s="18">
        <v>222</v>
      </c>
      <c r="R542" s="18">
        <v>5</v>
      </c>
      <c r="S542" s="18">
        <v>2295</v>
      </c>
      <c r="T542" s="18">
        <v>2307</v>
      </c>
      <c r="U542" s="23">
        <v>27885428</v>
      </c>
    </row>
    <row r="543" spans="2:49" ht="45">
      <c r="B543" s="36" t="s">
        <v>410</v>
      </c>
      <c r="C543" s="36" t="s">
        <v>409</v>
      </c>
      <c r="D543" s="17" t="s">
        <v>7252</v>
      </c>
      <c r="E543" s="18" t="s">
        <v>210</v>
      </c>
      <c r="F543" s="18">
        <f>VLOOKUP(N543,Revistas!$B$2:$H$63996,2,FALSE)</f>
        <v>2.4950000000000001</v>
      </c>
      <c r="G543" s="18" t="str">
        <f>VLOOKUP(N543,Revistas!$B$2:$H$63996,3,FALSE)</f>
        <v>Q2</v>
      </c>
      <c r="H543" s="18" t="str">
        <f>VLOOKUP(N543,Revistas!$B$2:$H$63996,4,FALSE)</f>
        <v>ANESTHESIOLOGY - SCIE;</v>
      </c>
      <c r="I543" s="18" t="str">
        <f>VLOOKUP(N543,Revistas!$B$2:$H$63996,5,FALSE)</f>
        <v>13 DE 31</v>
      </c>
      <c r="J543" s="18" t="str">
        <f>VLOOKUP(N543,Revistas!$B$2:$H$63996,6,FALSE)</f>
        <v>NO</v>
      </c>
      <c r="K543" s="18" t="s">
        <v>413</v>
      </c>
      <c r="L543" s="18"/>
      <c r="M543" s="18" t="s">
        <v>586</v>
      </c>
      <c r="N543" s="18" t="s">
        <v>414</v>
      </c>
      <c r="O543" s="18" t="s">
        <v>412</v>
      </c>
      <c r="P543" s="18">
        <v>2017</v>
      </c>
      <c r="Q543" s="18"/>
      <c r="R543" s="18"/>
      <c r="S543" s="18"/>
      <c r="T543" s="18"/>
      <c r="U543" s="23">
        <v>28557358</v>
      </c>
      <c r="AW543" s="25"/>
    </row>
    <row r="544" spans="2:49" ht="60">
      <c r="B544" s="36" t="s">
        <v>3781</v>
      </c>
      <c r="C544" s="36" t="s">
        <v>3802</v>
      </c>
      <c r="D544" s="17" t="s">
        <v>3803</v>
      </c>
      <c r="E544" s="18" t="s">
        <v>26</v>
      </c>
      <c r="F544" s="18">
        <f>VLOOKUP(N544,Revistas!$B$2:$H$63996,2,FALSE)</f>
        <v>1.9710000000000001</v>
      </c>
      <c r="G544" s="18" t="str">
        <f>VLOOKUP(N544,Revistas!$B$2:$H$63996,3,FALSE)</f>
        <v>Q2</v>
      </c>
      <c r="H544" s="18" t="str">
        <f>VLOOKUP(N544,Revistas!$B$2:$H$63996,4,FALSE)</f>
        <v>REHABILITATION - SCIE;</v>
      </c>
      <c r="I544" s="18" t="str">
        <f>VLOOKUP(N544,Revistas!$B$2:$H$63996,5,FALSE)</f>
        <v>17/65</v>
      </c>
      <c r="J544" s="18" t="str">
        <f>VLOOKUP(N544,Revistas!$B$2:$H$63996,6,FALSE)</f>
        <v>NO</v>
      </c>
      <c r="K544" s="18" t="s">
        <v>3804</v>
      </c>
      <c r="L544" s="18"/>
      <c r="M544" s="18">
        <v>0</v>
      </c>
      <c r="N544" s="18" t="s">
        <v>3805</v>
      </c>
      <c r="O544" s="18"/>
      <c r="P544" s="18">
        <v>2017</v>
      </c>
      <c r="Q544" s="18">
        <v>31</v>
      </c>
      <c r="R544" s="27">
        <v>43287</v>
      </c>
      <c r="S544" s="18">
        <v>830</v>
      </c>
      <c r="T544" s="18">
        <v>830</v>
      </c>
    </row>
    <row r="545" spans="2:21" ht="60">
      <c r="B545" s="36" t="s">
        <v>3781</v>
      </c>
      <c r="C545" s="36" t="s">
        <v>3782</v>
      </c>
      <c r="D545" s="17" t="s">
        <v>217</v>
      </c>
      <c r="E545" s="18" t="s">
        <v>10</v>
      </c>
      <c r="F545" s="18">
        <f>VLOOKUP(N545,Revistas!$B$2:$H$63996,2,FALSE)</f>
        <v>2.806</v>
      </c>
      <c r="G545" s="18" t="str">
        <f>VLOOKUP(N545,Revistas!$B$2:$H$63996,3,FALSE)</f>
        <v>Q1</v>
      </c>
      <c r="H545" s="18" t="str">
        <f>VLOOKUP(N545,Revistas!$B$2:$H$63996,4,FALSE)</f>
        <v>MULTIDISCIPLINARY SCIENCES</v>
      </c>
      <c r="I545" s="18" t="str">
        <f>VLOOKUP(N545,Revistas!$B$2:$H$63996,5,FALSE)</f>
        <v>15/64</v>
      </c>
      <c r="J545" s="18" t="str">
        <f>VLOOKUP(N545,Revistas!$B$2:$H$63996,6,FALSE)</f>
        <v>NO</v>
      </c>
      <c r="K545" s="18" t="s">
        <v>3783</v>
      </c>
      <c r="L545" s="18" t="s">
        <v>3784</v>
      </c>
      <c r="M545" s="18">
        <v>1</v>
      </c>
      <c r="N545" s="18" t="s">
        <v>220</v>
      </c>
      <c r="O545" s="18" t="s">
        <v>3556</v>
      </c>
      <c r="P545" s="18">
        <v>2017</v>
      </c>
      <c r="Q545" s="18">
        <v>12</v>
      </c>
      <c r="R545" s="18">
        <v>4</v>
      </c>
      <c r="S545" s="18"/>
      <c r="T545" s="18" t="s">
        <v>3785</v>
      </c>
      <c r="U545" s="23">
        <v>28419114</v>
      </c>
    </row>
    <row r="546" spans="2:21" ht="90">
      <c r="B546" s="36" t="s">
        <v>4913</v>
      </c>
      <c r="C546" s="36" t="s">
        <v>4914</v>
      </c>
      <c r="D546" s="17" t="s">
        <v>4543</v>
      </c>
      <c r="E546" s="18" t="s">
        <v>10</v>
      </c>
      <c r="F546" s="18">
        <f>VLOOKUP(N546,Revistas!$B$2:$H$63996,2,FALSE)</f>
        <v>24.007999999999999</v>
      </c>
      <c r="G546" s="18" t="str">
        <f>VLOOKUP(N546,Revistas!$B$2:$H$63996,3,FALSE)</f>
        <v>Q1</v>
      </c>
      <c r="H546" s="18" t="str">
        <f>VLOOKUP(N546,Revistas!$B$2:$H$63996,4,FALSE)</f>
        <v>ONCOLOGY</v>
      </c>
      <c r="I546" s="18" t="str">
        <f>VLOOKUP(N546,Revistas!$B$2:$H$63996,5,FALSE)</f>
        <v>5/217</v>
      </c>
      <c r="J546" s="18" t="str">
        <f>VLOOKUP(N546,Revistas!$B$2:$H$63996,6,FALSE)</f>
        <v>SI</v>
      </c>
      <c r="K546" s="18" t="s">
        <v>4915</v>
      </c>
      <c r="L546" s="18" t="s">
        <v>4916</v>
      </c>
      <c r="M546" s="18">
        <v>3</v>
      </c>
      <c r="N546" s="18" t="s">
        <v>4546</v>
      </c>
      <c r="O546" s="28">
        <v>37135</v>
      </c>
      <c r="P546" s="18">
        <v>2017</v>
      </c>
      <c r="Q546" s="18">
        <v>35</v>
      </c>
      <c r="R546" s="18">
        <v>25</v>
      </c>
      <c r="S546" s="18">
        <v>2900</v>
      </c>
      <c r="T546" s="18" t="s">
        <v>167</v>
      </c>
      <c r="U546" s="23">
        <v>28498784</v>
      </c>
    </row>
    <row r="547" spans="2:21" ht="45">
      <c r="B547" s="36" t="s">
        <v>2101</v>
      </c>
      <c r="C547" s="36" t="s">
        <v>2102</v>
      </c>
      <c r="D547" s="17" t="s">
        <v>2103</v>
      </c>
      <c r="E547" s="18" t="s">
        <v>10</v>
      </c>
      <c r="F547" s="18">
        <f>VLOOKUP(N547,Revistas!$B$2:$H$63996,2,FALSE)</f>
        <v>3.7909999999999999</v>
      </c>
      <c r="G547" s="18" t="str">
        <f>VLOOKUP(N547,Revistas!$B$2:$H$63996,3,FALSE)</f>
        <v>Q1</v>
      </c>
      <c r="H547" s="18" t="str">
        <f>VLOOKUP(N547,Revistas!$B$2:$H$63996,4,FALSE)</f>
        <v>PHARMACOLOGY &amp;PHARMACY</v>
      </c>
      <c r="I547" s="18" t="str">
        <f>VLOOKUP(N547,Revistas!$B$2:$H$63996,5,FALSE)</f>
        <v>52/256</v>
      </c>
      <c r="J547" s="18" t="str">
        <f>VLOOKUP(N547,Revistas!$B$2:$H$63996,6,FALSE)</f>
        <v>NO</v>
      </c>
      <c r="K547" s="18" t="s">
        <v>2104</v>
      </c>
      <c r="L547" s="18" t="s">
        <v>2105</v>
      </c>
      <c r="M547" s="18">
        <v>1</v>
      </c>
      <c r="N547" s="18" t="s">
        <v>2106</v>
      </c>
      <c r="O547" s="18" t="s">
        <v>2107</v>
      </c>
      <c r="P547" s="18">
        <v>2017</v>
      </c>
      <c r="Q547" s="18">
        <v>315</v>
      </c>
      <c r="R547" s="18"/>
      <c r="S547" s="18">
        <v>12</v>
      </c>
      <c r="T547" s="18">
        <v>22</v>
      </c>
      <c r="U547" s="23">
        <v>27899278</v>
      </c>
    </row>
    <row r="548" spans="2:21" ht="30">
      <c r="B548" s="36" t="s">
        <v>1067</v>
      </c>
      <c r="C548" s="36" t="s">
        <v>1068</v>
      </c>
      <c r="D548" s="17" t="s">
        <v>1069</v>
      </c>
      <c r="E548" s="18" t="s">
        <v>10</v>
      </c>
      <c r="F548" s="18">
        <f>VLOOKUP(N548,Revistas!$B$2:$H$63996,2,FALSE)</f>
        <v>4.6479999999999997</v>
      </c>
      <c r="G548" s="18" t="str">
        <f>VLOOKUP(N548,Revistas!$B$2:$H$63996,3,FALSE)</f>
        <v>Q1</v>
      </c>
      <c r="H548" s="18" t="str">
        <f>VLOOKUP(N548,Revistas!$B$2:$H$63996,4,FALSE)</f>
        <v>GERIATRICS &amp; GERONTOLOGY - SCIE</v>
      </c>
      <c r="I548" s="18" t="str">
        <f>VLOOKUP(N548,Revistas!$B$2:$H$63996,5,FALSE)</f>
        <v>6 DE 49</v>
      </c>
      <c r="J548" s="18" t="str">
        <f>VLOOKUP(N548,Revistas!$B$2:$H$63996,6,FALSE)</f>
        <v>NO</v>
      </c>
      <c r="K548" s="18" t="s">
        <v>1070</v>
      </c>
      <c r="L548" s="18" t="s">
        <v>1071</v>
      </c>
      <c r="M548" s="18">
        <v>1</v>
      </c>
      <c r="N548" s="18" t="s">
        <v>1072</v>
      </c>
      <c r="O548" s="18" t="s">
        <v>35</v>
      </c>
      <c r="P548" s="18">
        <v>2017</v>
      </c>
      <c r="Q548" s="18">
        <v>8</v>
      </c>
      <c r="R548" s="18">
        <v>2</v>
      </c>
      <c r="S548" s="18">
        <v>240</v>
      </c>
      <c r="T548" s="18">
        <v>249</v>
      </c>
      <c r="U548" s="23">
        <v>28400989</v>
      </c>
    </row>
    <row r="549" spans="2:21" ht="75">
      <c r="B549" s="36" t="s">
        <v>4187</v>
      </c>
      <c r="C549" s="36" t="s">
        <v>4188</v>
      </c>
      <c r="D549" s="17" t="s">
        <v>3847</v>
      </c>
      <c r="E549" s="18" t="s">
        <v>26</v>
      </c>
      <c r="F549" s="18">
        <f>VLOOKUP(N549,Revistas!$B$2:$H$63996,2,FALSE)</f>
        <v>11.855</v>
      </c>
      <c r="G549" s="18" t="str">
        <f>VLOOKUP(N549,Revistas!$B$2:$H$63996,3,FALSE)</f>
        <v>Q1</v>
      </c>
      <c r="H549" s="18" t="str">
        <f>VLOOKUP(N549,Revistas!$B$2:$H$63996,4,FALSE)</f>
        <v>ONCOLOGY</v>
      </c>
      <c r="I549" s="18" t="str">
        <f>VLOOKUP(N549,Revistas!$B$2:$H$63996,5,FALSE)</f>
        <v>10/217</v>
      </c>
      <c r="J549" s="18" t="str">
        <f>VLOOKUP(N549,Revistas!$B$2:$H$63996,6,FALSE)</f>
        <v>SI</v>
      </c>
      <c r="K549" s="18" t="s">
        <v>4189</v>
      </c>
      <c r="L549" s="18"/>
      <c r="M549" s="18">
        <v>0</v>
      </c>
      <c r="N549" s="18" t="s">
        <v>3849</v>
      </c>
      <c r="O549" s="18" t="s">
        <v>154</v>
      </c>
      <c r="P549" s="18">
        <v>2017</v>
      </c>
      <c r="Q549" s="18">
        <v>28</v>
      </c>
      <c r="R549" s="18"/>
      <c r="S549" s="18"/>
      <c r="T549" s="18"/>
    </row>
    <row r="550" spans="2:21" ht="30">
      <c r="B550" s="36" t="s">
        <v>3712</v>
      </c>
      <c r="C550" s="36" t="s">
        <v>3713</v>
      </c>
      <c r="D550" s="17" t="s">
        <v>3714</v>
      </c>
      <c r="E550" s="18" t="s">
        <v>10</v>
      </c>
      <c r="F550" s="18">
        <f>VLOOKUP(N550,Revistas!$B$2:$H$63996,2,FALSE)</f>
        <v>2.1739999999999999</v>
      </c>
      <c r="G550" s="18" t="str">
        <f>VLOOKUP(N550,Revistas!$B$2:$H$63996,3,FALSE)</f>
        <v>Q2</v>
      </c>
      <c r="H550" s="18" t="str">
        <f>VLOOKUP(N550,Revistas!$B$2:$H$63996,4,FALSE)</f>
        <v>OBSTETRICS &amp; GYNECOLOGY - SCIE</v>
      </c>
      <c r="I550" s="18" t="str">
        <f>VLOOKUP(N550,Revistas!$B$2:$H$63996,5,FALSE)</f>
        <v>36/80</v>
      </c>
      <c r="J550" s="18" t="str">
        <f>VLOOKUP(N550,Revistas!$B$2:$H$63996,6,FALSE)</f>
        <v>NO</v>
      </c>
      <c r="K550" s="18" t="s">
        <v>3715</v>
      </c>
      <c r="L550" s="18" t="s">
        <v>3716</v>
      </c>
      <c r="M550" s="18">
        <v>0</v>
      </c>
      <c r="N550" s="18" t="s">
        <v>3717</v>
      </c>
      <c r="O550" s="18" t="s">
        <v>300</v>
      </c>
      <c r="P550" s="18">
        <v>2017</v>
      </c>
      <c r="Q550" s="18">
        <v>136</v>
      </c>
      <c r="R550" s="18">
        <v>3</v>
      </c>
      <c r="S550" s="18">
        <v>320</v>
      </c>
      <c r="T550" s="18">
        <v>324</v>
      </c>
      <c r="U550" s="23">
        <v>28099691</v>
      </c>
    </row>
    <row r="551" spans="2:21" ht="45">
      <c r="B551" s="36" t="s">
        <v>4779</v>
      </c>
      <c r="C551" s="36" t="s">
        <v>4778</v>
      </c>
      <c r="D551" s="17" t="s">
        <v>4780</v>
      </c>
      <c r="E551" s="18" t="s">
        <v>10</v>
      </c>
      <c r="F551" s="18">
        <f>VLOOKUP(N551,Revistas!$B$2:$H$63996,2,FALSE)</f>
        <v>2.024</v>
      </c>
      <c r="G551" s="18" t="str">
        <f>VLOOKUP(N551,Revistas!$B$2:$H$63996,3,FALSE)</f>
        <v>Q2</v>
      </c>
      <c r="H551" s="18" t="str">
        <f>VLOOKUP(N551,Revistas!$B$2:$H$63996,4,FALSE)</f>
        <v>OTORHINOLARYNGOLOGY - SCIE;</v>
      </c>
      <c r="I551" s="18" t="str">
        <f>VLOOKUP(N551,Revistas!$B$2:$H$63996,5,FALSE)</f>
        <v>13 DE 42</v>
      </c>
      <c r="J551" s="18" t="str">
        <f>VLOOKUP(N551,Revistas!$B$2:$H$63996,6,FALSE)</f>
        <v>NO</v>
      </c>
      <c r="K551" s="18" t="s">
        <v>4781</v>
      </c>
      <c r="L551" s="18"/>
      <c r="M551" s="18" t="s">
        <v>586</v>
      </c>
      <c r="N551" s="18" t="s">
        <v>4782</v>
      </c>
      <c r="O551" s="18" t="s">
        <v>2677</v>
      </c>
      <c r="P551" s="18">
        <v>2017</v>
      </c>
      <c r="Q551" s="18">
        <v>38</v>
      </c>
      <c r="R551" s="18">
        <v>10</v>
      </c>
      <c r="S551" s="18" t="s">
        <v>4789</v>
      </c>
      <c r="T551" s="18" t="s">
        <v>4788</v>
      </c>
      <c r="U551" s="23">
        <v>29076926</v>
      </c>
    </row>
    <row r="552" spans="2:21" ht="30">
      <c r="B552" s="36" t="s">
        <v>2488</v>
      </c>
      <c r="C552" s="36" t="s">
        <v>2489</v>
      </c>
      <c r="D552" s="17" t="s">
        <v>2490</v>
      </c>
      <c r="E552" s="18" t="s">
        <v>274</v>
      </c>
      <c r="F552" s="18">
        <f>VLOOKUP(N552,Revistas!$B$2:$H$63996,2,FALSE)</f>
        <v>3.7120000000000002</v>
      </c>
      <c r="G552" s="18" t="str">
        <f>VLOOKUP(N552,Revistas!$B$2:$H$63996,3,FALSE)</f>
        <v>Q2</v>
      </c>
      <c r="H552" s="18" t="str">
        <f>VLOOKUP(N552,Revistas!$B$2:$H$63996,4,FALSE)</f>
        <v>MICROBIOLOGY - SCIE</v>
      </c>
      <c r="I552" s="18" t="str">
        <f>VLOOKUP(N552,Revistas!$B$2:$H$63996,5,FALSE)</f>
        <v>34/125</v>
      </c>
      <c r="J552" s="18" t="str">
        <f>VLOOKUP(N552,Revistas!$B$2:$H$63996,6,FALSE)</f>
        <v>NO</v>
      </c>
      <c r="K552" s="18" t="s">
        <v>2491</v>
      </c>
      <c r="L552" s="18" t="s">
        <v>2492</v>
      </c>
      <c r="M552" s="18">
        <v>1</v>
      </c>
      <c r="N552" s="18" t="s">
        <v>2493</v>
      </c>
      <c r="O552" s="18" t="s">
        <v>344</v>
      </c>
      <c r="P552" s="18">
        <v>2017</v>
      </c>
      <c r="Q552" s="18">
        <v>55</v>
      </c>
      <c r="R552" s="18">
        <v>1</v>
      </c>
      <c r="S552" s="18">
        <v>336</v>
      </c>
      <c r="T552" s="18">
        <v>338</v>
      </c>
      <c r="U552" s="23">
        <v>27795349</v>
      </c>
    </row>
    <row r="553" spans="2:21" ht="45">
      <c r="B553" s="36" t="s">
        <v>602</v>
      </c>
      <c r="C553" s="36" t="s">
        <v>603</v>
      </c>
      <c r="D553" s="17" t="s">
        <v>604</v>
      </c>
      <c r="E553" s="18" t="s">
        <v>571</v>
      </c>
      <c r="F553" s="18">
        <f>VLOOKUP(N553,Revistas!$B$2:$H$63996,2,FALSE)</f>
        <v>6.1890000000000001</v>
      </c>
      <c r="G553" s="18" t="str">
        <f>VLOOKUP(N553,Revistas!$B$2:$H$63996,3,FALSE)</f>
        <v>Q1</v>
      </c>
      <c r="H553" s="18" t="str">
        <f>VLOOKUP(N553,Revistas!$B$2:$H$63996,4,FALSE)</f>
        <v>CARDIAC &amp; CARDIOVASCULAR SYSTEM</v>
      </c>
      <c r="I553" s="18" t="str">
        <f>VLOOKUP(N553,Revistas!$B$2:$H$63996,5,FALSE)</f>
        <v>16/126</v>
      </c>
      <c r="J553" s="18" t="str">
        <f>VLOOKUP(N553,Revistas!$B$2:$H$63996,6,FALSE)</f>
        <v>NO</v>
      </c>
      <c r="K553" s="18" t="s">
        <v>605</v>
      </c>
      <c r="L553" s="18" t="s">
        <v>606</v>
      </c>
      <c r="M553" s="18">
        <v>0</v>
      </c>
      <c r="N553" s="18" t="s">
        <v>607</v>
      </c>
      <c r="O553" s="18" t="s">
        <v>608</v>
      </c>
      <c r="P553" s="18">
        <v>2017</v>
      </c>
      <c r="Q553" s="18">
        <v>248</v>
      </c>
      <c r="R553" s="18"/>
      <c r="S553" s="18">
        <v>120</v>
      </c>
      <c r="T553" s="18">
        <v>123</v>
      </c>
    </row>
    <row r="554" spans="2:21" ht="45">
      <c r="B554" s="36" t="s">
        <v>5451</v>
      </c>
      <c r="C554" s="36" t="s">
        <v>5462</v>
      </c>
      <c r="D554" s="17" t="s">
        <v>2512</v>
      </c>
      <c r="E554" s="18" t="s">
        <v>10</v>
      </c>
      <c r="F554" s="18">
        <f>VLOOKUP(N554,Revistas!$B$2:$H$63996,2,FALSE)</f>
        <v>1.1399999999999999</v>
      </c>
      <c r="G554" s="18" t="str">
        <f>VLOOKUP(N554,Revistas!$B$2:$H$63996,3,FALSE)</f>
        <v>Q3</v>
      </c>
      <c r="H554" s="18" t="str">
        <f>VLOOKUP(N554,Revistas!$B$2:$H$63996,4,FALSE)</f>
        <v>PEDIATRICS - SCIE</v>
      </c>
      <c r="I554" s="18" t="str">
        <f>VLOOKUP(N554,Revistas!$B$2:$H$63996,5,FALSE)</f>
        <v>88/121/</v>
      </c>
      <c r="J554" s="18" t="str">
        <f>VLOOKUP(N554,Revistas!$B$2:$H$63996,6,FALSE)</f>
        <v>NO</v>
      </c>
      <c r="K554" s="18" t="s">
        <v>5453</v>
      </c>
      <c r="L554" s="18"/>
      <c r="M554" s="18" t="s">
        <v>586</v>
      </c>
      <c r="N554" s="18" t="s">
        <v>2515</v>
      </c>
      <c r="O554" s="18" t="s">
        <v>5454</v>
      </c>
      <c r="P554" s="18">
        <v>2017</v>
      </c>
      <c r="Q554" s="18"/>
      <c r="R554" s="18"/>
      <c r="S554" s="18"/>
      <c r="T554" s="18"/>
      <c r="U554" s="23">
        <v>28663140</v>
      </c>
    </row>
    <row r="555" spans="2:21" ht="45">
      <c r="B555" s="36" t="s">
        <v>5451</v>
      </c>
      <c r="C555" s="36" t="s">
        <v>5460</v>
      </c>
      <c r="D555" s="17" t="s">
        <v>2512</v>
      </c>
      <c r="E555" s="18" t="s">
        <v>10</v>
      </c>
      <c r="F555" s="18">
        <f>VLOOKUP(N555,Revistas!$B$2:$H$63996,2,FALSE)</f>
        <v>1.1399999999999999</v>
      </c>
      <c r="G555" s="18" t="str">
        <f>VLOOKUP(N555,Revistas!$B$2:$H$63996,3,FALSE)</f>
        <v>Q3</v>
      </c>
      <c r="H555" s="18" t="str">
        <f>VLOOKUP(N555,Revistas!$B$2:$H$63996,4,FALSE)</f>
        <v>PEDIATRICS - SCIE</v>
      </c>
      <c r="I555" s="18" t="str">
        <f>VLOOKUP(N555,Revistas!$B$2:$H$63996,5,FALSE)</f>
        <v>88/121/</v>
      </c>
      <c r="J555" s="18" t="str">
        <f>VLOOKUP(N555,Revistas!$B$2:$H$63996,6,FALSE)</f>
        <v>NO</v>
      </c>
      <c r="K555" s="18" t="s">
        <v>5453</v>
      </c>
      <c r="L555" s="18"/>
      <c r="M555" s="18" t="s">
        <v>586</v>
      </c>
      <c r="N555" s="18" t="s">
        <v>2515</v>
      </c>
      <c r="O555" s="18" t="s">
        <v>5452</v>
      </c>
      <c r="P555" s="18">
        <v>2017</v>
      </c>
      <c r="Q555" s="18"/>
      <c r="R555" s="18"/>
      <c r="S555" s="18"/>
      <c r="T555" s="18"/>
      <c r="U555" s="23">
        <v>28757190</v>
      </c>
    </row>
    <row r="556" spans="2:21" ht="30">
      <c r="B556" s="36" t="s">
        <v>1633</v>
      </c>
      <c r="C556" s="36" t="s">
        <v>1634</v>
      </c>
      <c r="D556" s="17" t="s">
        <v>1601</v>
      </c>
      <c r="E556" s="18" t="s">
        <v>274</v>
      </c>
      <c r="F556" s="18">
        <f>VLOOKUP(N556,Revistas!$B$2:$H$63996,2,FALSE)</f>
        <v>4.3070000000000004</v>
      </c>
      <c r="G556" s="18" t="str">
        <f>VLOOKUP(N556,Revistas!$B$2:$H$63996,3,FALSE)</f>
        <v>Q1</v>
      </c>
      <c r="H556" s="18" t="str">
        <f>VLOOKUP(N556,Revistas!$B$2:$H$63996,4,FALSE)</f>
        <v>PHARMACOLOGY &amp; PHARMACY - SCIE;</v>
      </c>
      <c r="I556" s="18" t="str">
        <f>VLOOKUP(N556,Revistas!$B$2:$H$63996,5,FALSE)</f>
        <v>34/255</v>
      </c>
      <c r="J556" s="18" t="str">
        <f>VLOOKUP(N556,Revistas!$B$2:$H$63996,6,FALSE)</f>
        <v>NO</v>
      </c>
      <c r="K556" s="18" t="s">
        <v>1635</v>
      </c>
      <c r="L556" s="18" t="s">
        <v>1636</v>
      </c>
      <c r="M556" s="18">
        <v>1</v>
      </c>
      <c r="N556" s="18" t="s">
        <v>1604</v>
      </c>
      <c r="O556" s="18" t="s">
        <v>344</v>
      </c>
      <c r="P556" s="18">
        <v>2017</v>
      </c>
      <c r="Q556" s="18">
        <v>49</v>
      </c>
      <c r="R556" s="18">
        <v>1</v>
      </c>
      <c r="S556" s="18">
        <v>112</v>
      </c>
      <c r="T556" s="18">
        <v>113</v>
      </c>
      <c r="U556" s="23">
        <v>27817973</v>
      </c>
    </row>
    <row r="557" spans="2:21">
      <c r="B557" s="36" t="s">
        <v>1400</v>
      </c>
      <c r="C557" s="36" t="s">
        <v>1401</v>
      </c>
      <c r="D557" s="17" t="s">
        <v>1402</v>
      </c>
      <c r="E557" s="18" t="s">
        <v>571</v>
      </c>
      <c r="F557" s="18">
        <f>VLOOKUP(N557,Revistas!$B$2:$H$63996,2,FALSE)</f>
        <v>47.831000000000003</v>
      </c>
      <c r="G557" s="18" t="str">
        <f>VLOOKUP(N557,Revistas!$B$2:$H$63996,3,FALSE)</f>
        <v>Q1</v>
      </c>
      <c r="H557" s="18" t="str">
        <f>VLOOKUP(N557,Revistas!$B$2:$H$63996,4,FALSE)</f>
        <v>MEDICINA, GENERAL &amp; INTERNAL</v>
      </c>
      <c r="I557" s="18" t="str">
        <f>VLOOKUP(N557,Revistas!$B$2:$H$63996,5,FALSE)</f>
        <v>2/154</v>
      </c>
      <c r="J557" s="18" t="str">
        <f>VLOOKUP(N557,Revistas!$B$2:$H$63996,6,FALSE)</f>
        <v>SI</v>
      </c>
      <c r="K557" s="18" t="s">
        <v>1403</v>
      </c>
      <c r="L557" s="18" t="s">
        <v>1404</v>
      </c>
      <c r="M557" s="18">
        <v>0</v>
      </c>
      <c r="N557" s="18" t="s">
        <v>1405</v>
      </c>
      <c r="O557" s="18" t="s">
        <v>94</v>
      </c>
      <c r="P557" s="18">
        <v>2017</v>
      </c>
      <c r="Q557" s="18">
        <v>4</v>
      </c>
      <c r="R557" s="18">
        <v>11</v>
      </c>
      <c r="S557" s="18" t="s">
        <v>1406</v>
      </c>
      <c r="T557" s="18" t="s">
        <v>1407</v>
      </c>
      <c r="U557" s="23">
        <v>29096786</v>
      </c>
    </row>
    <row r="558" spans="2:21" ht="30">
      <c r="B558" s="36" t="s">
        <v>3742</v>
      </c>
      <c r="C558" s="36" t="s">
        <v>3743</v>
      </c>
      <c r="D558" s="17" t="s">
        <v>3733</v>
      </c>
      <c r="E558" s="18" t="s">
        <v>10</v>
      </c>
      <c r="F558" s="18">
        <f>VLOOKUP(N558,Revistas!$B$2:$H$63996,2,FALSE)</f>
        <v>1.415</v>
      </c>
      <c r="G558" s="18" t="str">
        <f>VLOOKUP(N558,Revistas!$B$2:$H$63996,3,FALSE)</f>
        <v>Q4</v>
      </c>
      <c r="H558" s="18" t="str">
        <f>VLOOKUP(N558,Revistas!$B$2:$H$63996,4,FALSE)</f>
        <v>OBSTETRICS &amp; GYNECOLOGY - SCIE</v>
      </c>
      <c r="I558" s="18" t="str">
        <f>VLOOKUP(N558,Revistas!$B$2:$H$63996,5,FALSE)</f>
        <v>61/80</v>
      </c>
      <c r="J558" s="18" t="str">
        <f>VLOOKUP(N558,Revistas!$B$2:$H$63996,6,FALSE)</f>
        <v>NO</v>
      </c>
      <c r="K558" s="18" t="s">
        <v>3744</v>
      </c>
      <c r="L558" s="18" t="s">
        <v>3745</v>
      </c>
      <c r="M558" s="18">
        <v>0</v>
      </c>
      <c r="N558" s="18" t="s">
        <v>3736</v>
      </c>
      <c r="O558" s="18"/>
      <c r="P558" s="18">
        <v>2017</v>
      </c>
      <c r="Q558" s="18">
        <v>82</v>
      </c>
      <c r="R558" s="18">
        <v>2</v>
      </c>
      <c r="S558" s="18">
        <v>205</v>
      </c>
      <c r="T558" s="18">
        <v>207</v>
      </c>
      <c r="U558" s="23">
        <v>27595411</v>
      </c>
    </row>
    <row r="559" spans="2:21" ht="30">
      <c r="B559" s="36" t="s">
        <v>3833</v>
      </c>
      <c r="C559" s="36" t="s">
        <v>3834</v>
      </c>
      <c r="D559" s="17" t="s">
        <v>3835</v>
      </c>
      <c r="E559" s="18" t="s">
        <v>10</v>
      </c>
      <c r="F559" s="18">
        <f>VLOOKUP(N559,Revistas!$B$2:$H$63996,2,FALSE)</f>
        <v>4.5629999999999997</v>
      </c>
      <c r="G559" s="18" t="str">
        <f>VLOOKUP(N559,Revistas!$B$2:$H$63996,3,FALSE)</f>
        <v>Q1</v>
      </c>
      <c r="H559" s="18" t="str">
        <f>VLOOKUP(N559,Revistas!$B$2:$H$63996,4,FALSE)</f>
        <v>RADIOLOGY, NUCLEAR MEDICINE &amp; MEDICAL IMAGING - SCIE</v>
      </c>
      <c r="I559" s="18" t="str">
        <f>VLOOKUP(N559,Revistas!$B$2:$H$63996,5,FALSE)</f>
        <v>12/127</v>
      </c>
      <c r="J559" s="18" t="str">
        <f>VLOOKUP(N559,Revistas!$B$2:$H$63996,6,FALSE)</f>
        <v>SI</v>
      </c>
      <c r="K559" s="18" t="s">
        <v>3836</v>
      </c>
      <c r="L559" s="18" t="s">
        <v>3837</v>
      </c>
      <c r="M559" s="18">
        <v>0</v>
      </c>
      <c r="N559" s="18" t="s">
        <v>3838</v>
      </c>
      <c r="O559" s="18" t="s">
        <v>129</v>
      </c>
      <c r="P559" s="18">
        <v>2017</v>
      </c>
      <c r="Q559" s="18">
        <v>42</v>
      </c>
      <c r="R559" s="18">
        <v>10</v>
      </c>
      <c r="S559" s="18">
        <v>795</v>
      </c>
      <c r="T559" s="18">
        <v>797</v>
      </c>
      <c r="U559" s="23">
        <v>28872477</v>
      </c>
    </row>
    <row r="560" spans="2:21" ht="90">
      <c r="B560" s="36" t="s">
        <v>4207</v>
      </c>
      <c r="C560" s="36" t="s">
        <v>4208</v>
      </c>
      <c r="D560" s="17" t="s">
        <v>4209</v>
      </c>
      <c r="E560" s="18" t="s">
        <v>10</v>
      </c>
      <c r="F560" s="18">
        <f>VLOOKUP(N560,Revistas!$B$2:$H$63996,2,FALSE)</f>
        <v>4.101</v>
      </c>
      <c r="G560" s="18" t="str">
        <f>VLOOKUP(N560,Revistas!$B$2:$H$63996,3,FALSE)</f>
        <v>Q1</v>
      </c>
      <c r="H560" s="18" t="str">
        <f>VLOOKUP(N560,Revistas!$B$2:$H$63996,4,FALSE)</f>
        <v>ENDOCRINOLOGY &amp; METABOLISM - SCIE</v>
      </c>
      <c r="I560" s="18" t="str">
        <f>VLOOKUP(N560,Revistas!$B$2:$H$63996,5,FALSE)</f>
        <v>33/138</v>
      </c>
      <c r="J560" s="18" t="str">
        <f>VLOOKUP(N560,Revistas!$B$2:$H$63996,6,FALSE)</f>
        <v>NO</v>
      </c>
      <c r="K560" s="18" t="s">
        <v>4210</v>
      </c>
      <c r="L560" s="18" t="s">
        <v>4211</v>
      </c>
      <c r="M560" s="18">
        <v>0</v>
      </c>
      <c r="N560" s="18" t="s">
        <v>4212</v>
      </c>
      <c r="O560" s="18" t="s">
        <v>199</v>
      </c>
      <c r="P560" s="18">
        <v>2017</v>
      </c>
      <c r="Q560" s="18">
        <v>177</v>
      </c>
      <c r="R560" s="18">
        <v>2</v>
      </c>
      <c r="S560" s="18">
        <v>175</v>
      </c>
      <c r="T560" s="18">
        <v>186</v>
      </c>
      <c r="U560" s="23">
        <v>28566443</v>
      </c>
    </row>
    <row r="561" spans="2:21" ht="45">
      <c r="B561" s="36" t="s">
        <v>2653</v>
      </c>
      <c r="C561" s="36" t="s">
        <v>2654</v>
      </c>
      <c r="D561" s="17" t="s">
        <v>1171</v>
      </c>
      <c r="E561" s="18" t="s">
        <v>26</v>
      </c>
      <c r="F561" s="18">
        <f>VLOOKUP(N561,Revistas!$B$2:$H$63996,2,FALSE)</f>
        <v>7.702</v>
      </c>
      <c r="G561" s="18" t="str">
        <f>VLOOKUP(N561,Revistas!$B$2:$H$63996,3,FALSE)</f>
        <v>Q1</v>
      </c>
      <c r="H561" s="18" t="str">
        <f>VLOOKUP(N561,Revistas!$B$2:$H$63996,4,FALSE)</f>
        <v>HEMATOLOGY - SCIE</v>
      </c>
      <c r="I561" s="18" t="str">
        <f>VLOOKUP(N561,Revistas!$B$2:$H$63996,5,FALSE)</f>
        <v>4 de 70</v>
      </c>
      <c r="J561" s="18" t="str">
        <f>VLOOKUP(N561,Revistas!$B$2:$H$63996,6,FALSE)</f>
        <v>SI</v>
      </c>
      <c r="K561" s="18" t="s">
        <v>2655</v>
      </c>
      <c r="L561" s="18"/>
      <c r="M561" s="18">
        <v>0</v>
      </c>
      <c r="N561" s="18" t="s">
        <v>1174</v>
      </c>
      <c r="O561" s="28">
        <v>46174</v>
      </c>
      <c r="P561" s="18">
        <v>2017</v>
      </c>
      <c r="Q561" s="18">
        <v>102</v>
      </c>
      <c r="R561" s="18"/>
      <c r="S561" s="18">
        <v>505</v>
      </c>
      <c r="T561" s="18">
        <v>506</v>
      </c>
    </row>
    <row r="562" spans="2:21" ht="45">
      <c r="B562" s="36" t="s">
        <v>1214</v>
      </c>
      <c r="C562" s="36" t="s">
        <v>1215</v>
      </c>
      <c r="D562" s="17" t="s">
        <v>1177</v>
      </c>
      <c r="E562" s="18" t="s">
        <v>26</v>
      </c>
      <c r="F562" s="18">
        <f>VLOOKUP(N562,Revistas!$B$2:$H$63996,2,FALSE)</f>
        <v>3.569</v>
      </c>
      <c r="G562" s="18" t="str">
        <f>VLOOKUP(N562,Revistas!$B$2:$H$63996,3,FALSE)</f>
        <v>Q2</v>
      </c>
      <c r="H562" s="18" t="str">
        <f>VLOOKUP(N562,Revistas!$B$2:$H$63996,4,FALSE)</f>
        <v>HEMATOLOGY</v>
      </c>
      <c r="I562" s="18" t="str">
        <f>VLOOKUP(N562,Revistas!$B$2:$H$63996,5,FALSE)</f>
        <v>22/70</v>
      </c>
      <c r="J562" s="18" t="str">
        <f>VLOOKUP(N562,Revistas!$B$2:$H$63996,6,FALSE)</f>
        <v>NO</v>
      </c>
      <c r="K562" s="18" t="s">
        <v>1216</v>
      </c>
      <c r="L562" s="18"/>
      <c r="M562" s="18">
        <v>0</v>
      </c>
      <c r="N562" s="18" t="s">
        <v>1180</v>
      </c>
      <c r="O562" s="18" t="s">
        <v>62</v>
      </c>
      <c r="P562" s="18">
        <v>2017</v>
      </c>
      <c r="Q562" s="18">
        <v>23</v>
      </c>
      <c r="R562" s="18"/>
      <c r="S562" s="18">
        <v>127</v>
      </c>
      <c r="T562" s="18">
        <v>127</v>
      </c>
    </row>
    <row r="563" spans="2:21" ht="90">
      <c r="B563" s="36" t="s">
        <v>1149</v>
      </c>
      <c r="C563" s="36" t="s">
        <v>1148</v>
      </c>
      <c r="D563" s="17" t="s">
        <v>1369</v>
      </c>
      <c r="E563" s="18" t="s">
        <v>10</v>
      </c>
      <c r="F563" s="18">
        <f>VLOOKUP(N563,Revistas!$B$2:$H$63996,2,FALSE)</f>
        <v>4.4850000000000003</v>
      </c>
      <c r="G563" s="18" t="str">
        <f>VLOOKUP(N563,Revistas!$B$2:$H$63996,3,FALSE)</f>
        <v>Q2</v>
      </c>
      <c r="H563" s="18" t="str">
        <f>VLOOKUP(N563,Revistas!$B$2:$H$63996,4,FALSE)</f>
        <v>CARDIAC &amp; CARDIOVASCULAR SYSTEM</v>
      </c>
      <c r="I563" s="18" t="str">
        <f>VLOOKUP(N563,Revistas!$B$2:$H$63996,5,FALSE)</f>
        <v>33/126</v>
      </c>
      <c r="J563" s="18" t="str">
        <f>VLOOKUP(N563,Revistas!$B$2:$H$63996,6,FALSE)</f>
        <v>NO</v>
      </c>
      <c r="K563" s="18" t="s">
        <v>1151</v>
      </c>
      <c r="L563" s="18"/>
      <c r="M563" s="18" t="s">
        <v>587</v>
      </c>
      <c r="N563" s="18" t="s">
        <v>917</v>
      </c>
      <c r="O563" s="18" t="s">
        <v>1150</v>
      </c>
      <c r="P563" s="18">
        <v>2017</v>
      </c>
      <c r="Q563" s="18"/>
      <c r="R563" s="18"/>
      <c r="S563" s="18"/>
      <c r="T563" s="18"/>
      <c r="U563" s="23">
        <v>28697926</v>
      </c>
    </row>
    <row r="564" spans="2:21" ht="30">
      <c r="B564" s="36" t="s">
        <v>1045</v>
      </c>
      <c r="C564" s="36" t="s">
        <v>1046</v>
      </c>
      <c r="D564" s="17" t="s">
        <v>1047</v>
      </c>
      <c r="E564" s="18" t="s">
        <v>10</v>
      </c>
      <c r="F564" s="18">
        <f>VLOOKUP(N564,Revistas!$B$2:$H$63996,2,FALSE)</f>
        <v>4.548</v>
      </c>
      <c r="G564" s="18" t="str">
        <f>VLOOKUP(N564,Revistas!$B$2:$H$63996,3,FALSE)</f>
        <v>Q1</v>
      </c>
      <c r="H564" s="18" t="str">
        <f>VLOOKUP(N564,Revistas!$B$2:$H$63996,4,FALSE)</f>
        <v>NUTRITION &amp; DIETETICS</v>
      </c>
      <c r="I564" s="18" t="str">
        <f>VLOOKUP(N564,Revistas!$B$2:$H$63996,5,FALSE)</f>
        <v>9 DE 81</v>
      </c>
      <c r="J564" s="18" t="str">
        <f>VLOOKUP(N564,Revistas!$B$2:$H$63996,6,FALSE)</f>
        <v>NO</v>
      </c>
      <c r="K564" s="18" t="s">
        <v>1048</v>
      </c>
      <c r="L564" s="18" t="s">
        <v>1049</v>
      </c>
      <c r="M564" s="18">
        <v>1</v>
      </c>
      <c r="N564" s="18" t="s">
        <v>1050</v>
      </c>
      <c r="O564" s="18" t="s">
        <v>226</v>
      </c>
      <c r="P564" s="18">
        <v>2017</v>
      </c>
      <c r="Q564" s="18">
        <v>36</v>
      </c>
      <c r="R564" s="18">
        <v>3</v>
      </c>
      <c r="S564" s="18">
        <v>831</v>
      </c>
      <c r="T564" s="18">
        <v>838</v>
      </c>
      <c r="U564" s="23">
        <v>27256558</v>
      </c>
    </row>
    <row r="565" spans="2:21" ht="60">
      <c r="B565" s="36" t="s">
        <v>3055</v>
      </c>
      <c r="C565" s="36" t="s">
        <v>3056</v>
      </c>
      <c r="D565" s="17" t="s">
        <v>570</v>
      </c>
      <c r="E565" s="18" t="s">
        <v>356</v>
      </c>
      <c r="F565" s="18">
        <f>VLOOKUP(N565,Revistas!$B$2:$H$63996,2,FALSE)</f>
        <v>5.1680000000000001</v>
      </c>
      <c r="G565" s="18" t="str">
        <f>VLOOKUP(N565,Revistas!$B$2:$H$63996,3,FALSE)</f>
        <v>Q1</v>
      </c>
      <c r="H565" s="18" t="str">
        <f>VLOOKUP(N565,Revistas!$B$2:$H$63996,4,FALSE)</f>
        <v>ONCOLOGY</v>
      </c>
      <c r="I565" s="18" t="str">
        <f>VLOOKUP(N565,Revistas!$B$2:$H$63996,5,FALSE)</f>
        <v>44/217</v>
      </c>
      <c r="J565" s="18" t="str">
        <f>VLOOKUP(N565,Revistas!$B$2:$H$63996,6,FALSE)</f>
        <v>NO</v>
      </c>
      <c r="K565" s="18"/>
      <c r="L565" s="18"/>
      <c r="M565" s="18">
        <v>0</v>
      </c>
      <c r="N565" s="18" t="s">
        <v>574</v>
      </c>
      <c r="O565" s="18" t="s">
        <v>3057</v>
      </c>
      <c r="P565" s="18">
        <v>2017</v>
      </c>
      <c r="Q565" s="18">
        <v>8</v>
      </c>
      <c r="R565" s="18">
        <v>14</v>
      </c>
      <c r="S565" s="18">
        <v>24045</v>
      </c>
      <c r="T565" s="18">
        <v>24045</v>
      </c>
      <c r="U565" s="23">
        <v>28423612</v>
      </c>
    </row>
    <row r="566" spans="2:21" ht="45">
      <c r="B566" s="36" t="s">
        <v>3130</v>
      </c>
      <c r="C566" s="36" t="s">
        <v>3131</v>
      </c>
      <c r="D566" s="17" t="s">
        <v>3132</v>
      </c>
      <c r="E566" s="18" t="s">
        <v>356</v>
      </c>
      <c r="F566" s="18">
        <f>VLOOKUP(N566,Revistas!$B$2:$H$63996,2,FALSE)</f>
        <v>2.476</v>
      </c>
      <c r="G566" s="18" t="str">
        <f>VLOOKUP(N566,Revistas!$B$2:$H$63996,3,FALSE)</f>
        <v>Q2</v>
      </c>
      <c r="H566" s="18" t="str">
        <f>VLOOKUP(N566,Revistas!$B$2:$H$63996,4,FALSE)</f>
        <v>BIOTECHNOLOGY &amp;APPLIED MICROBIOLOGY</v>
      </c>
      <c r="I566" s="18" t="str">
        <f>VLOOKUP(N566,Revistas!$B$2:$H$63996,5,FALSE)</f>
        <v>65/158</v>
      </c>
      <c r="J566" s="18" t="str">
        <f>VLOOKUP(N566,Revistas!$B$2:$H$63996,6,FALSE)</f>
        <v>NO</v>
      </c>
      <c r="K566" s="18" t="s">
        <v>3133</v>
      </c>
      <c r="L566" s="18" t="s">
        <v>3134</v>
      </c>
      <c r="M566" s="18">
        <v>0</v>
      </c>
      <c r="N566" s="18" t="s">
        <v>3135</v>
      </c>
      <c r="O566" s="18"/>
      <c r="P566" s="18">
        <v>2017</v>
      </c>
      <c r="Q566" s="18"/>
      <c r="R566" s="18"/>
      <c r="S566" s="18"/>
      <c r="T566" s="18">
        <v>6130208</v>
      </c>
    </row>
    <row r="567" spans="2:21">
      <c r="B567" s="36" t="s">
        <v>5287</v>
      </c>
      <c r="C567" s="36" t="s">
        <v>5288</v>
      </c>
      <c r="D567" s="17" t="s">
        <v>5289</v>
      </c>
      <c r="E567" s="18" t="s">
        <v>210</v>
      </c>
      <c r="F567" s="18" t="str">
        <f>VLOOKUP(N567,Revistas!$B$2:$H$63996,2,FALSE)</f>
        <v>NO TIENE</v>
      </c>
      <c r="G567" s="18" t="str">
        <f>VLOOKUP(N567,Revistas!$B$2:$H$63996,3,FALSE)</f>
        <v>NO TIENE</v>
      </c>
      <c r="H567" s="18" t="str">
        <f>VLOOKUP(N567,Revistas!$B$2:$H$63996,4,FALSE)</f>
        <v>NO TIENE</v>
      </c>
      <c r="I567" s="18" t="str">
        <f>VLOOKUP(N567,Revistas!$B$2:$H$63996,5,FALSE)</f>
        <v>NO TIENE</v>
      </c>
      <c r="J567" s="18" t="str">
        <f>VLOOKUP(N567,Revistas!$B$2:$H$63996,6,FALSE)</f>
        <v>NO</v>
      </c>
      <c r="K567" s="18" t="s">
        <v>5290</v>
      </c>
      <c r="L567" s="18" t="s">
        <v>5291</v>
      </c>
      <c r="M567" s="18">
        <v>0</v>
      </c>
      <c r="N567" s="18" t="s">
        <v>5292</v>
      </c>
      <c r="O567" s="18" t="s">
        <v>199</v>
      </c>
      <c r="P567" s="18">
        <v>2017</v>
      </c>
      <c r="Q567" s="18">
        <v>5</v>
      </c>
      <c r="R567" s="18">
        <v>8</v>
      </c>
      <c r="S567" s="18"/>
      <c r="T567" s="18" t="s">
        <v>5293</v>
      </c>
      <c r="U567" s="23">
        <v>28832348</v>
      </c>
    </row>
    <row r="568" spans="2:21" ht="60">
      <c r="B568" s="36" t="s">
        <v>880</v>
      </c>
      <c r="C568" s="36" t="s">
        <v>881</v>
      </c>
      <c r="D568" s="17" t="s">
        <v>882</v>
      </c>
      <c r="E568" s="18" t="s">
        <v>10</v>
      </c>
      <c r="F568" s="18">
        <f>VLOOKUP(N568,Revistas!$B$2:$H$63996,2,FALSE)</f>
        <v>8.0079999999999991</v>
      </c>
      <c r="G568" s="18" t="str">
        <f>VLOOKUP(N568,Revistas!$B$2:$H$63996,3,FALSE)</f>
        <v>Q1</v>
      </c>
      <c r="H568" s="18" t="str">
        <f>VLOOKUP(N568,Revistas!$B$2:$H$63996,4,FALSE)</f>
        <v>MEDICAL LABORATORY TECHNOLOGY - SCIE</v>
      </c>
      <c r="I568" s="18" t="str">
        <f>VLOOKUP(N568,Revistas!$B$2:$H$63996,5,FALSE)</f>
        <v>1 DE 30</v>
      </c>
      <c r="J568" s="18" t="str">
        <f>VLOOKUP(N568,Revistas!$B$2:$H$63996,6,FALSE)</f>
        <v>SI</v>
      </c>
      <c r="K568" s="18" t="s">
        <v>883</v>
      </c>
      <c r="L568" s="18" t="s">
        <v>884</v>
      </c>
      <c r="M568" s="18">
        <v>3</v>
      </c>
      <c r="N568" s="18" t="s">
        <v>885</v>
      </c>
      <c r="O568" s="18" t="s">
        <v>62</v>
      </c>
      <c r="P568" s="18">
        <v>2017</v>
      </c>
      <c r="Q568" s="18">
        <v>63</v>
      </c>
      <c r="R568" s="18">
        <v>2</v>
      </c>
      <c r="S568" s="18">
        <v>573</v>
      </c>
      <c r="T568" s="18">
        <v>584</v>
      </c>
    </row>
    <row r="569" spans="2:21" ht="45">
      <c r="B569" s="36" t="s">
        <v>682</v>
      </c>
      <c r="C569" s="36" t="s">
        <v>683</v>
      </c>
      <c r="D569" s="17" t="s">
        <v>217</v>
      </c>
      <c r="E569" s="18" t="s">
        <v>10</v>
      </c>
      <c r="F569" s="18">
        <f>VLOOKUP(N569,Revistas!$B$2:$H$63996,2,FALSE)</f>
        <v>2.806</v>
      </c>
      <c r="G569" s="18" t="str">
        <f>VLOOKUP(N569,Revistas!$B$2:$H$63996,3,FALSE)</f>
        <v>Q1</v>
      </c>
      <c r="H569" s="18" t="str">
        <f>VLOOKUP(N569,Revistas!$B$2:$H$63996,4,FALSE)</f>
        <v>MULTIDISCIPLINARY SCIENCES</v>
      </c>
      <c r="I569" s="18" t="str">
        <f>VLOOKUP(N569,Revistas!$B$2:$H$63996,5,FALSE)</f>
        <v>15/64</v>
      </c>
      <c r="J569" s="18" t="str">
        <f>VLOOKUP(N569,Revistas!$B$2:$H$63996,6,FALSE)</f>
        <v>NO</v>
      </c>
      <c r="K569" s="18" t="s">
        <v>684</v>
      </c>
      <c r="L569" s="18" t="s">
        <v>685</v>
      </c>
      <c r="M569" s="18">
        <v>0</v>
      </c>
      <c r="N569" s="18" t="s">
        <v>220</v>
      </c>
      <c r="O569" s="18" t="s">
        <v>686</v>
      </c>
      <c r="P569" s="18">
        <v>2017</v>
      </c>
      <c r="Q569" s="18">
        <v>12</v>
      </c>
      <c r="R569" s="18">
        <v>8</v>
      </c>
      <c r="S569" s="18"/>
      <c r="T569" s="18" t="s">
        <v>687</v>
      </c>
    </row>
    <row r="570" spans="2:21" ht="45">
      <c r="B570" s="36" t="s">
        <v>3319</v>
      </c>
      <c r="C570" s="36" t="s">
        <v>3320</v>
      </c>
      <c r="D570" s="17" t="s">
        <v>2406</v>
      </c>
      <c r="E570" s="18" t="s">
        <v>10</v>
      </c>
      <c r="F570" s="18">
        <f>VLOOKUP(N570,Revistas!$B$2:$H$63996,2,FALSE)</f>
        <v>2.4860000000000002</v>
      </c>
      <c r="G570" s="18" t="str">
        <f>VLOOKUP(N570,Revistas!$B$2:$H$63996,3,FALSE)</f>
        <v>Q1</v>
      </c>
      <c r="H570" s="18" t="str">
        <f>VLOOKUP(N570,Revistas!$B$2:$H$63996,4,FALSE)</f>
        <v>PEDIATRICS - SCIE;</v>
      </c>
      <c r="I570" s="18" t="str">
        <f>VLOOKUP(N570,Revistas!$B$2:$H$63996,5,FALSE)</f>
        <v>27/121</v>
      </c>
      <c r="J570" s="18" t="str">
        <f>VLOOKUP(N570,Revistas!$B$2:$H$63996,6,FALSE)</f>
        <v>NO</v>
      </c>
      <c r="K570" s="18" t="s">
        <v>3321</v>
      </c>
      <c r="L570" s="18" t="s">
        <v>3322</v>
      </c>
      <c r="M570" s="18">
        <v>3</v>
      </c>
      <c r="N570" s="18" t="s">
        <v>2409</v>
      </c>
      <c r="O570" s="18" t="s">
        <v>62</v>
      </c>
      <c r="P570" s="18">
        <v>2017</v>
      </c>
      <c r="Q570" s="18">
        <v>36</v>
      </c>
      <c r="R570" s="18">
        <v>2</v>
      </c>
      <c r="S570" s="18">
        <v>173</v>
      </c>
      <c r="T570" s="18">
        <v>178</v>
      </c>
    </row>
    <row r="571" spans="2:21" ht="45">
      <c r="B571" s="36" t="s">
        <v>3372</v>
      </c>
      <c r="C571" s="36" t="s">
        <v>3373</v>
      </c>
      <c r="D571" s="17" t="s">
        <v>2164</v>
      </c>
      <c r="E571" s="18" t="s">
        <v>26</v>
      </c>
      <c r="F571" s="18">
        <f>VLOOKUP(N571,Revistas!$B$2:$H$63996,2,FALSE)</f>
        <v>1.294</v>
      </c>
      <c r="G571" s="18" t="str">
        <f>VLOOKUP(N571,Revistas!$B$2:$H$63996,3,FALSE)</f>
        <v>Q3</v>
      </c>
      <c r="H571" s="18" t="str">
        <f>VLOOKUP(N571,Revistas!$B$2:$H$63996,4,FALSE)</f>
        <v>PEDIATRICS - SCIE;</v>
      </c>
      <c r="I571" s="18" t="str">
        <f>VLOOKUP(N571,Revistas!$B$2:$H$63996,5,FALSE)</f>
        <v>77/121</v>
      </c>
      <c r="J571" s="18" t="str">
        <f>VLOOKUP(N571,Revistas!$B$2:$H$63996,6,FALSE)</f>
        <v>NO</v>
      </c>
      <c r="K571" s="18" t="s">
        <v>3374</v>
      </c>
      <c r="L571" s="18"/>
      <c r="M571" s="18">
        <v>0</v>
      </c>
      <c r="N571" s="18" t="s">
        <v>2166</v>
      </c>
      <c r="O571" s="18" t="s">
        <v>250</v>
      </c>
      <c r="P571" s="18">
        <v>2017</v>
      </c>
      <c r="Q571" s="18">
        <v>21</v>
      </c>
      <c r="R571" s="18"/>
      <c r="S571" s="18">
        <v>75</v>
      </c>
      <c r="T571" s="18">
        <v>76</v>
      </c>
    </row>
    <row r="572" spans="2:21" ht="30">
      <c r="B572" s="36" t="s">
        <v>562</v>
      </c>
      <c r="C572" s="36" t="s">
        <v>563</v>
      </c>
      <c r="D572" s="17" t="s">
        <v>564</v>
      </c>
      <c r="E572" s="18" t="s">
        <v>10</v>
      </c>
      <c r="F572" s="18">
        <f>VLOOKUP(N572,Revistas!$B$2:$H$63996,2,FALSE)</f>
        <v>0.75</v>
      </c>
      <c r="G572" s="18" t="str">
        <f>VLOOKUP(N572,Revistas!$B$2:$H$63996,3,FALSE)</f>
        <v>Q4</v>
      </c>
      <c r="H572" s="18" t="str">
        <f>VLOOKUP(N572,Revistas!$B$2:$H$63996,4,FALSE)</f>
        <v>DEMOGRAPHY - SSCI</v>
      </c>
      <c r="I572" s="18" t="str">
        <f>VLOOKUP(N572,Revistas!$B$2:$H$63996,5,FALSE)</f>
        <v>20/26</v>
      </c>
      <c r="J572" s="18" t="str">
        <f>VLOOKUP(N572,Revistas!$B$2:$H$63996,6,FALSE)</f>
        <v>NO</v>
      </c>
      <c r="K572" s="18" t="s">
        <v>565</v>
      </c>
      <c r="L572" s="18" t="s">
        <v>566</v>
      </c>
      <c r="M572" s="18">
        <v>0</v>
      </c>
      <c r="N572" s="18" t="s">
        <v>567</v>
      </c>
      <c r="O572" s="18" t="s">
        <v>35</v>
      </c>
      <c r="P572" s="18">
        <v>2017</v>
      </c>
      <c r="Q572" s="18">
        <v>55</v>
      </c>
      <c r="R572" s="18">
        <v>2</v>
      </c>
      <c r="S572" s="18">
        <v>39</v>
      </c>
      <c r="T572" s="18">
        <v>52</v>
      </c>
    </row>
    <row r="573" spans="2:21" ht="45">
      <c r="B573" s="36" t="s">
        <v>311</v>
      </c>
      <c r="C573" s="36" t="s">
        <v>312</v>
      </c>
      <c r="D573" s="17" t="s">
        <v>118</v>
      </c>
      <c r="E573" s="18" t="s">
        <v>10</v>
      </c>
      <c r="F573" s="18">
        <f>VLOOKUP(N573,Revistas!$B$2:$H$63996,2,FALSE)</f>
        <v>2.177</v>
      </c>
      <c r="G573" s="18" t="str">
        <f>VLOOKUP(N573,Revistas!$B$2:$H$63996,3,FALSE)</f>
        <v>Q2</v>
      </c>
      <c r="H573" s="18" t="str">
        <f>VLOOKUP(N573,Revistas!$B$2:$H$63996,4,FALSE)</f>
        <v>MULTIDISCIPLINARY SCIENCES - SCIE</v>
      </c>
      <c r="I573" s="18" t="str">
        <f>VLOOKUP(N573,Revistas!$B$2:$H$63996,5,FALSE)</f>
        <v>20/64</v>
      </c>
      <c r="J573" s="18" t="str">
        <f>VLOOKUP(N573,Revistas!$B$2:$H$63996,6,FALSE)</f>
        <v>NO</v>
      </c>
      <c r="K573" s="18" t="s">
        <v>313</v>
      </c>
      <c r="L573" s="18" t="s">
        <v>314</v>
      </c>
      <c r="M573" s="18">
        <v>0</v>
      </c>
      <c r="N573" s="18" t="s">
        <v>121</v>
      </c>
      <c r="O573" s="28">
        <v>39845</v>
      </c>
      <c r="P573" s="18">
        <v>2017</v>
      </c>
      <c r="Q573" s="18">
        <v>5</v>
      </c>
      <c r="R573" s="18"/>
      <c r="S573" s="18"/>
      <c r="T573" s="18" t="s">
        <v>315</v>
      </c>
    </row>
    <row r="574" spans="2:21" ht="45">
      <c r="B574" s="36" t="s">
        <v>665</v>
      </c>
      <c r="C574" s="36" t="s">
        <v>666</v>
      </c>
      <c r="D574" s="17" t="s">
        <v>667</v>
      </c>
      <c r="E574" s="18" t="s">
        <v>10</v>
      </c>
      <c r="F574" s="18">
        <f>VLOOKUP(N574,Revistas!$B$2:$H$63996,2,FALSE)</f>
        <v>2.14</v>
      </c>
      <c r="G574" s="18" t="str">
        <f>VLOOKUP(N574,Revistas!$B$2:$H$63996,3,FALSE)</f>
        <v>Q2</v>
      </c>
      <c r="H574" s="18" t="str">
        <f>VLOOKUP(N574,Revistas!$B$2:$H$63996,4,FALSE)</f>
        <v>MEDICINE, GENERAL &amp; INTERNAL - SCIE</v>
      </c>
      <c r="I574" s="18" t="str">
        <f>VLOOKUP(N574,Revistas!$B$2:$H$63996,5,FALSE)</f>
        <v>44/155</v>
      </c>
      <c r="J574" s="18" t="str">
        <f>VLOOKUP(N574,Revistas!$B$2:$H$63996,6,FALSE)</f>
        <v>NO</v>
      </c>
      <c r="K574" s="18" t="s">
        <v>668</v>
      </c>
      <c r="L574" s="18" t="s">
        <v>669</v>
      </c>
      <c r="M574" s="18">
        <v>0</v>
      </c>
      <c r="N574" s="18" t="s">
        <v>670</v>
      </c>
      <c r="O574" s="18" t="s">
        <v>154</v>
      </c>
      <c r="P574" s="18">
        <v>2017</v>
      </c>
      <c r="Q574" s="18">
        <v>71</v>
      </c>
      <c r="R574" s="18">
        <v>9</v>
      </c>
      <c r="S574" s="18"/>
      <c r="T574" s="18" t="s">
        <v>671</v>
      </c>
    </row>
    <row r="575" spans="2:21" ht="135">
      <c r="B575" s="36" t="s">
        <v>3563</v>
      </c>
      <c r="C575" s="36" t="s">
        <v>3564</v>
      </c>
      <c r="D575" s="17" t="s">
        <v>1441</v>
      </c>
      <c r="E575" s="18" t="s">
        <v>10</v>
      </c>
      <c r="F575" s="18">
        <f>VLOOKUP(N575,Revistas!$B$2:$H$63996,2,FALSE)</f>
        <v>72.406000000000006</v>
      </c>
      <c r="G575" s="18" t="str">
        <f>VLOOKUP(N575,Revistas!$B$2:$H$63996,3,FALSE)</f>
        <v>Q1</v>
      </c>
      <c r="H575" s="18" t="str">
        <f>VLOOKUP(N575,Revistas!$B$2:$H$63996,4,FALSE)</f>
        <v>MEDICINA, GENERAL &amp; INTERNAL</v>
      </c>
      <c r="I575" s="18" t="str">
        <f>VLOOKUP(N575,Revistas!$B$2:$H$63996,5,FALSE)</f>
        <v>1/154</v>
      </c>
      <c r="J575" s="18" t="str">
        <f>VLOOKUP(N575,Revistas!$B$2:$H$63996,6,FALSE)</f>
        <v>SI</v>
      </c>
      <c r="K575" s="18" t="s">
        <v>3565</v>
      </c>
      <c r="L575" s="18" t="s">
        <v>3566</v>
      </c>
      <c r="M575" s="18">
        <v>5</v>
      </c>
      <c r="N575" s="18" t="s">
        <v>1444</v>
      </c>
      <c r="O575" s="28">
        <v>44986</v>
      </c>
      <c r="P575" s="18">
        <v>2017</v>
      </c>
      <c r="Q575" s="18">
        <v>376</v>
      </c>
      <c r="R575" s="18">
        <v>12</v>
      </c>
      <c r="S575" s="18">
        <v>1131</v>
      </c>
      <c r="T575" s="18">
        <v>1140</v>
      </c>
      <c r="U575" s="23">
        <v>28328347</v>
      </c>
    </row>
    <row r="576" spans="2:21" ht="45">
      <c r="B576" s="36" t="s">
        <v>3447</v>
      </c>
      <c r="C576" s="36" t="s">
        <v>3448</v>
      </c>
      <c r="D576" s="17" t="s">
        <v>2326</v>
      </c>
      <c r="E576" s="18" t="s">
        <v>26</v>
      </c>
      <c r="F576" s="18">
        <f>VLOOKUP(N576,Revistas!$B$2:$H$63996,2,FALSE)</f>
        <v>7.3609999999999998</v>
      </c>
      <c r="G576" s="18" t="str">
        <f>VLOOKUP(N576,Revistas!$B$2:$H$63996,3,FALSE)</f>
        <v>Q1</v>
      </c>
      <c r="H576" s="18" t="str">
        <f>VLOOKUP(N576,Revistas!$B$2:$H$63996,4,FALSE)</f>
        <v>ALLERGY - SCIE;</v>
      </c>
      <c r="I576" s="18" t="str">
        <f>VLOOKUP(N576,Revistas!$B$2:$H$63996,5,FALSE)</f>
        <v>2 DE 26</v>
      </c>
      <c r="J576" s="18" t="str">
        <f>VLOOKUP(N576,Revistas!$B$2:$H$63996,6,FALSE)</f>
        <v>SI</v>
      </c>
      <c r="K576" s="18" t="s">
        <v>3449</v>
      </c>
      <c r="L576" s="18"/>
      <c r="M576" s="18">
        <v>0</v>
      </c>
      <c r="N576" s="18" t="s">
        <v>2328</v>
      </c>
      <c r="O576" s="18" t="s">
        <v>199</v>
      </c>
      <c r="P576" s="18">
        <v>2017</v>
      </c>
      <c r="Q576" s="18">
        <v>72</v>
      </c>
      <c r="R576" s="18"/>
      <c r="S576" s="18">
        <v>100</v>
      </c>
      <c r="T576" s="18">
        <v>101</v>
      </c>
    </row>
    <row r="577" spans="2:49" ht="45">
      <c r="B577" s="36" t="s">
        <v>3468</v>
      </c>
      <c r="C577" s="36" t="s">
        <v>3469</v>
      </c>
      <c r="D577" s="17" t="s">
        <v>2326</v>
      </c>
      <c r="E577" s="18" t="s">
        <v>26</v>
      </c>
      <c r="F577" s="18">
        <f>VLOOKUP(N577,Revistas!$B$2:$H$63996,2,FALSE)</f>
        <v>7.3609999999999998</v>
      </c>
      <c r="G577" s="18" t="str">
        <f>VLOOKUP(N577,Revistas!$B$2:$H$63996,3,FALSE)</f>
        <v>Q1</v>
      </c>
      <c r="H577" s="18" t="str">
        <f>VLOOKUP(N577,Revistas!$B$2:$H$63996,4,FALSE)</f>
        <v>ALLERGY - SCIE;</v>
      </c>
      <c r="I577" s="18" t="str">
        <f>VLOOKUP(N577,Revistas!$B$2:$H$63996,5,FALSE)</f>
        <v>2 DE 26</v>
      </c>
      <c r="J577" s="18" t="str">
        <f>VLOOKUP(N577,Revistas!$B$2:$H$63996,6,FALSE)</f>
        <v>SI</v>
      </c>
      <c r="K577" s="18" t="s">
        <v>3470</v>
      </c>
      <c r="L577" s="18"/>
      <c r="M577" s="18">
        <v>0</v>
      </c>
      <c r="N577" s="18" t="s">
        <v>2328</v>
      </c>
      <c r="O577" s="18" t="s">
        <v>199</v>
      </c>
      <c r="P577" s="18">
        <v>2017</v>
      </c>
      <c r="Q577" s="18">
        <v>72</v>
      </c>
      <c r="R577" s="18"/>
      <c r="S577" s="18">
        <v>593</v>
      </c>
      <c r="T577" s="18">
        <v>594</v>
      </c>
    </row>
    <row r="578" spans="2:49" ht="30">
      <c r="B578" s="36" t="s">
        <v>3557</v>
      </c>
      <c r="C578" s="36" t="s">
        <v>3558</v>
      </c>
      <c r="D578" s="17" t="s">
        <v>3559</v>
      </c>
      <c r="E578" s="18" t="s">
        <v>10</v>
      </c>
      <c r="F578" s="18">
        <f>VLOOKUP(N578,Revistas!$B$2:$H$63996,2,FALSE)</f>
        <v>3.41</v>
      </c>
      <c r="G578" s="18" t="str">
        <f>VLOOKUP(N578,Revistas!$B$2:$H$63996,3,FALSE)</f>
        <v>Q2</v>
      </c>
      <c r="H578" s="18" t="str">
        <f>VLOOKUP(N578,Revistas!$B$2:$H$63996,4,FALSE)</f>
        <v>IMMUNOLOGY - SCIE</v>
      </c>
      <c r="I578" s="18" t="str">
        <f>VLOOKUP(N578,Revistas!$B$2:$H$63996,5,FALSE)</f>
        <v>60/150</v>
      </c>
      <c r="J578" s="18" t="str">
        <f>VLOOKUP(N578,Revistas!$B$2:$H$63996,6,FALSE)</f>
        <v>NO</v>
      </c>
      <c r="K578" s="18" t="s">
        <v>3560</v>
      </c>
      <c r="L578" s="18" t="s">
        <v>3561</v>
      </c>
      <c r="M578" s="18">
        <v>0</v>
      </c>
      <c r="N578" s="18" t="s">
        <v>3562</v>
      </c>
      <c r="O578" s="18" t="s">
        <v>35</v>
      </c>
      <c r="P578" s="18">
        <v>2017</v>
      </c>
      <c r="Q578" s="18">
        <v>188</v>
      </c>
      <c r="R578" s="18">
        <v>1</v>
      </c>
      <c r="S578" s="18">
        <v>148</v>
      </c>
      <c r="T578" s="18">
        <v>153</v>
      </c>
      <c r="U578" s="23">
        <v>27936514</v>
      </c>
    </row>
    <row r="579" spans="2:49" ht="30">
      <c r="B579" s="36" t="s">
        <v>3305</v>
      </c>
      <c r="C579" s="36" t="s">
        <v>3306</v>
      </c>
      <c r="D579" s="17" t="s">
        <v>736</v>
      </c>
      <c r="E579" s="18" t="s">
        <v>274</v>
      </c>
      <c r="F579" s="18">
        <f>VLOOKUP(N579,Revistas!$B$2:$H$63996,2,FALSE)</f>
        <v>1.125</v>
      </c>
      <c r="G579" s="18" t="str">
        <f>VLOOKUP(N579,Revistas!$B$2:$H$63996,3,FALSE)</f>
        <v>Q3</v>
      </c>
      <c r="H579" s="18" t="str">
        <f>VLOOKUP(N579,Revistas!$B$2:$H$63996,4,FALSE)</f>
        <v>MEDICINA, GENERAL &amp; INTERNAL</v>
      </c>
      <c r="I579" s="18" t="str">
        <f>VLOOKUP(N579,Revistas!$B$2:$H$63996,5,FALSE)</f>
        <v>91/154</v>
      </c>
      <c r="J579" s="18" t="str">
        <f>VLOOKUP(N579,Revistas!$B$2:$H$63996,6,FALSE)</f>
        <v>NO</v>
      </c>
      <c r="K579" s="18" t="s">
        <v>3307</v>
      </c>
      <c r="L579" s="18" t="s">
        <v>3308</v>
      </c>
      <c r="M579" s="18">
        <v>0</v>
      </c>
      <c r="N579" s="18" t="s">
        <v>739</v>
      </c>
      <c r="O579" s="28">
        <v>44958</v>
      </c>
      <c r="P579" s="18">
        <v>2017</v>
      </c>
      <c r="Q579" s="18">
        <v>148</v>
      </c>
      <c r="R579" s="18">
        <v>4</v>
      </c>
      <c r="S579" s="18">
        <v>192</v>
      </c>
      <c r="T579" s="18">
        <v>193</v>
      </c>
    </row>
    <row r="580" spans="2:49" ht="45">
      <c r="B580" s="36" t="s">
        <v>1485</v>
      </c>
      <c r="C580" s="36" t="s">
        <v>1486</v>
      </c>
      <c r="D580" s="17" t="s">
        <v>758</v>
      </c>
      <c r="E580" s="18" t="s">
        <v>26</v>
      </c>
      <c r="F580" s="18">
        <f>VLOOKUP(N580,Revistas!$B$2:$H$63996,2,FALSE)</f>
        <v>6.968</v>
      </c>
      <c r="G580" s="18" t="str">
        <f>VLOOKUP(N580,Revistas!$B$2:$H$63996,3,FALSE)</f>
        <v>Q1</v>
      </c>
      <c r="H580" s="18" t="str">
        <f>VLOOKUP(N580,Revistas!$B$2:$H$63996,4,FALSE)</f>
        <v>CARDIAC &amp; CARDIOVASCULAR SYSTEM</v>
      </c>
      <c r="I580" s="18" t="str">
        <f>VLOOKUP(N580,Revistas!$B$2:$H$63996,5,FALSE)</f>
        <v>12/126</v>
      </c>
      <c r="J580" s="18" t="str">
        <f>VLOOKUP(N580,Revistas!$B$2:$H$63996,6,FALSE)</f>
        <v>SI</v>
      </c>
      <c r="K580" s="18" t="s">
        <v>1487</v>
      </c>
      <c r="L580" s="18"/>
      <c r="M580" s="18">
        <v>0</v>
      </c>
      <c r="N580" s="18" t="s">
        <v>761</v>
      </c>
      <c r="O580" s="18" t="s">
        <v>250</v>
      </c>
      <c r="P580" s="18">
        <v>2017</v>
      </c>
      <c r="Q580" s="18">
        <v>19</v>
      </c>
      <c r="R580" s="18"/>
      <c r="S580" s="18">
        <v>297</v>
      </c>
      <c r="T580" s="18">
        <v>297</v>
      </c>
    </row>
    <row r="581" spans="2:49" ht="45">
      <c r="B581" s="36" t="s">
        <v>1482</v>
      </c>
      <c r="C581" s="36" t="s">
        <v>1483</v>
      </c>
      <c r="D581" s="17" t="s">
        <v>758</v>
      </c>
      <c r="E581" s="18" t="s">
        <v>26</v>
      </c>
      <c r="F581" s="18">
        <f>VLOOKUP(N581,Revistas!$B$2:$H$63996,2,FALSE)</f>
        <v>6.968</v>
      </c>
      <c r="G581" s="18" t="str">
        <f>VLOOKUP(N581,Revistas!$B$2:$H$63996,3,FALSE)</f>
        <v>Q1</v>
      </c>
      <c r="H581" s="18" t="str">
        <f>VLOOKUP(N581,Revistas!$B$2:$H$63996,4,FALSE)</f>
        <v>CARDIAC &amp; CARDIOVASCULAR SYSTEM</v>
      </c>
      <c r="I581" s="18" t="str">
        <f>VLOOKUP(N581,Revistas!$B$2:$H$63996,5,FALSE)</f>
        <v>12/126</v>
      </c>
      <c r="J581" s="18" t="str">
        <f>VLOOKUP(N581,Revistas!$B$2:$H$63996,6,FALSE)</f>
        <v>SI</v>
      </c>
      <c r="K581" s="18" t="s">
        <v>1484</v>
      </c>
      <c r="L581" s="18"/>
      <c r="M581" s="18">
        <v>0</v>
      </c>
      <c r="N581" s="18" t="s">
        <v>761</v>
      </c>
      <c r="O581" s="18" t="s">
        <v>250</v>
      </c>
      <c r="P581" s="18">
        <v>2017</v>
      </c>
      <c r="Q581" s="18">
        <v>19</v>
      </c>
      <c r="R581" s="18"/>
      <c r="S581" s="18">
        <v>22</v>
      </c>
      <c r="T581" s="18">
        <v>22</v>
      </c>
    </row>
    <row r="582" spans="2:49" ht="30">
      <c r="B582" s="36" t="s">
        <v>155</v>
      </c>
      <c r="C582" s="36" t="s">
        <v>156</v>
      </c>
      <c r="D582" s="17" t="s">
        <v>157</v>
      </c>
      <c r="E582" s="18" t="s">
        <v>10</v>
      </c>
      <c r="F582" s="18">
        <f>VLOOKUP(N582,Revistas!$B$2:$H$63996,2,FALSE)</f>
        <v>2.0129999999999999</v>
      </c>
      <c r="G582" s="18" t="str">
        <f>VLOOKUP(N582,Revistas!$B$2:$H$63996,3,FALSE)</f>
        <v>Q2</v>
      </c>
      <c r="H582" s="18" t="str">
        <f>VLOOKUP(N582,Revistas!$B$2:$H$63996,4,FALSE)</f>
        <v>PEDIATRICS - SCIE;</v>
      </c>
      <c r="I582" s="18" t="str">
        <f>VLOOKUP(N582,Revistas!$B$2:$H$63996,5,FALSE)</f>
        <v>48/121</v>
      </c>
      <c r="J582" s="18" t="str">
        <f>VLOOKUP(N582,Revistas!$B$2:$H$63996,6,FALSE)</f>
        <v>NO</v>
      </c>
      <c r="K582" s="18" t="s">
        <v>158</v>
      </c>
      <c r="L582" s="18" t="s">
        <v>159</v>
      </c>
      <c r="M582" s="18">
        <v>0</v>
      </c>
      <c r="N582" s="18" t="s">
        <v>160</v>
      </c>
      <c r="O582" s="18" t="s">
        <v>154</v>
      </c>
      <c r="P582" s="18">
        <v>2017</v>
      </c>
      <c r="Q582" s="18">
        <v>21</v>
      </c>
      <c r="R582" s="18">
        <v>5</v>
      </c>
      <c r="S582" s="18">
        <v>730</v>
      </c>
      <c r="T582" s="18">
        <v>737</v>
      </c>
    </row>
    <row r="583" spans="2:49" ht="45">
      <c r="B583" s="36" t="s">
        <v>2173</v>
      </c>
      <c r="C583" s="36" t="s">
        <v>2174</v>
      </c>
      <c r="D583" s="17" t="s">
        <v>2153</v>
      </c>
      <c r="E583" s="18" t="s">
        <v>26</v>
      </c>
      <c r="F583" s="18">
        <f>VLOOKUP(N583,Revistas!$B$2:$H$63996,2,FALSE)</f>
        <v>2.516</v>
      </c>
      <c r="G583" s="18" t="str">
        <f>VLOOKUP(N583,Revistas!$B$2:$H$63996,3,FALSE)</f>
        <v>Q1</v>
      </c>
      <c r="H583" s="18" t="str">
        <f>VLOOKUP(N583,Revistas!$B$2:$H$63996,4,FALSE)</f>
        <v>PEDIATRICS - SCIE;</v>
      </c>
      <c r="I583" s="18" t="str">
        <f>VLOOKUP(N583,Revistas!$B$2:$H$63996,5,FALSE)</f>
        <v>25/121</v>
      </c>
      <c r="J583" s="18" t="str">
        <f>VLOOKUP(N583,Revistas!$B$2:$H$63996,6,FALSE)</f>
        <v>NO</v>
      </c>
      <c r="K583" s="18" t="s">
        <v>2175</v>
      </c>
      <c r="L583" s="18"/>
      <c r="M583" s="18">
        <v>0</v>
      </c>
      <c r="N583" s="18" t="s">
        <v>2155</v>
      </c>
      <c r="O583" s="18" t="s">
        <v>250</v>
      </c>
      <c r="P583" s="18">
        <v>2017</v>
      </c>
      <c r="Q583" s="18">
        <v>32</v>
      </c>
      <c r="R583" s="18">
        <v>5</v>
      </c>
      <c r="S583" s="18">
        <v>911</v>
      </c>
      <c r="T583" s="18">
        <v>911</v>
      </c>
    </row>
    <row r="584" spans="2:49" ht="30">
      <c r="B584" s="36" t="s">
        <v>577</v>
      </c>
      <c r="C584" s="36" t="s">
        <v>576</v>
      </c>
      <c r="D584" s="17" t="s">
        <v>578</v>
      </c>
      <c r="E584" s="18" t="s">
        <v>10</v>
      </c>
      <c r="F584" s="18" t="str">
        <f>VLOOKUP(N584,Revistas!$B$2:$H$63996,2,FALSE)</f>
        <v>NO TIENE</v>
      </c>
      <c r="G584" s="18" t="str">
        <f>VLOOKUP(N584,Revistas!$B$2:$H$63996,3,FALSE)</f>
        <v>NO TIENE</v>
      </c>
      <c r="H584" s="18" t="str">
        <f>VLOOKUP(N584,Revistas!$B$2:$H$63996,4,FALSE)</f>
        <v>NO TIENE</v>
      </c>
      <c r="I584" s="18" t="str">
        <f>VLOOKUP(N584,Revistas!$B$2:$H$63996,5,FALSE)</f>
        <v>NO TIENE</v>
      </c>
      <c r="J584" s="18" t="str">
        <f>VLOOKUP(N584,Revistas!$B$2:$H$63996,6,FALSE)</f>
        <v>NO</v>
      </c>
      <c r="K584" s="18" t="s">
        <v>580</v>
      </c>
      <c r="L584" s="18"/>
      <c r="M584" s="18" t="s">
        <v>587</v>
      </c>
      <c r="N584" s="18" t="s">
        <v>581</v>
      </c>
      <c r="O584" s="18">
        <v>2017</v>
      </c>
      <c r="P584" s="18">
        <v>2017</v>
      </c>
      <c r="Q584" s="18">
        <v>16</v>
      </c>
      <c r="R584" s="18"/>
      <c r="S584" s="18" t="s">
        <v>579</v>
      </c>
      <c r="T584" s="18"/>
      <c r="U584" s="23">
        <v>28828604</v>
      </c>
    </row>
    <row r="585" spans="2:49" ht="45">
      <c r="B585" s="36" t="s">
        <v>3256</v>
      </c>
      <c r="C585" s="36" t="s">
        <v>3257</v>
      </c>
      <c r="D585" s="17" t="s">
        <v>1009</v>
      </c>
      <c r="E585" s="18" t="s">
        <v>10</v>
      </c>
      <c r="F585" s="18">
        <f>VLOOKUP(N585,Revistas!$B$2:$H$63996,2,FALSE)</f>
        <v>2.3690000000000002</v>
      </c>
      <c r="G585" s="18" t="str">
        <f>VLOOKUP(N585,Revistas!$B$2:$H$63996,3,FALSE)</f>
        <v>Q1</v>
      </c>
      <c r="H585" s="18" t="str">
        <f>VLOOKUP(N585,Revistas!$B$2:$H$63996,4,FALSE)</f>
        <v>MEDICINA, GENERAL &amp; INTERNAL</v>
      </c>
      <c r="I585" s="18" t="str">
        <f>VLOOKUP(N585,Revistas!$B$2:$H$63996,5,FALSE)</f>
        <v>38/154</v>
      </c>
      <c r="J585" s="18" t="str">
        <f>VLOOKUP(N585,Revistas!$B$2:$H$63996,6,FALSE)</f>
        <v>NO</v>
      </c>
      <c r="K585" s="18" t="s">
        <v>3258</v>
      </c>
      <c r="L585" s="18" t="s">
        <v>3259</v>
      </c>
      <c r="M585" s="18">
        <v>0</v>
      </c>
      <c r="N585" s="18" t="s">
        <v>1012</v>
      </c>
      <c r="O585" s="18" t="s">
        <v>344</v>
      </c>
      <c r="P585" s="18">
        <v>2017</v>
      </c>
      <c r="Q585" s="18">
        <v>7</v>
      </c>
      <c r="R585" s="18">
        <v>1</v>
      </c>
      <c r="S585" s="18"/>
      <c r="T585" s="18" t="s">
        <v>3260</v>
      </c>
    </row>
    <row r="586" spans="2:49" ht="60">
      <c r="B586" s="36" t="s">
        <v>3283</v>
      </c>
      <c r="C586" s="36" t="s">
        <v>3284</v>
      </c>
      <c r="D586" s="17" t="s">
        <v>971</v>
      </c>
      <c r="E586" s="18" t="s">
        <v>10</v>
      </c>
      <c r="F586" s="18">
        <f>VLOOKUP(N586,Revistas!$B$2:$H$63996,2,FALSE)</f>
        <v>2.96</v>
      </c>
      <c r="G586" s="18" t="str">
        <f>VLOOKUP(N586,Revistas!$B$2:$H$63996,3,FALSE)</f>
        <v>Q1</v>
      </c>
      <c r="H586" s="18" t="str">
        <f>VLOOKUP(N586,Revistas!$B$2:$H$63996,4,FALSE)</f>
        <v>MEDICINA, GENERAL &amp; INTERNAL</v>
      </c>
      <c r="I586" s="18" t="str">
        <f>VLOOKUP(N586,Revistas!$B$2:$H$63996,5,FALSE)</f>
        <v>28/154</v>
      </c>
      <c r="J586" s="18" t="str">
        <f>VLOOKUP(N586,Revistas!$B$2:$H$63996,6,FALSE)</f>
        <v>NO</v>
      </c>
      <c r="K586" s="18" t="s">
        <v>3285</v>
      </c>
      <c r="L586" s="18" t="s">
        <v>3286</v>
      </c>
      <c r="M586" s="18">
        <v>0</v>
      </c>
      <c r="N586" s="18" t="s">
        <v>974</v>
      </c>
      <c r="O586" s="18" t="s">
        <v>344</v>
      </c>
      <c r="P586" s="18">
        <v>2017</v>
      </c>
      <c r="Q586" s="18">
        <v>37</v>
      </c>
      <c r="R586" s="18"/>
      <c r="S586" s="18">
        <v>64</v>
      </c>
      <c r="T586" s="18">
        <v>68</v>
      </c>
    </row>
    <row r="587" spans="2:49" ht="75">
      <c r="B587" s="36" t="s">
        <v>589</v>
      </c>
      <c r="C587" s="36" t="s">
        <v>590</v>
      </c>
      <c r="D587" s="17" t="s">
        <v>591</v>
      </c>
      <c r="E587" s="18" t="s">
        <v>26</v>
      </c>
      <c r="F587" s="18">
        <f>VLOOKUP(N587,Revistas!$B$2:$H$63996,2,FALSE)</f>
        <v>19.309000000000001</v>
      </c>
      <c r="G587" s="18" t="str">
        <f>VLOOKUP(N587,Revistas!$B$2:$H$63996,3,FALSE)</f>
        <v>Q1</v>
      </c>
      <c r="H587" s="18" t="str">
        <f>VLOOKUP(N587,Revistas!$B$2:$H$63996,4,FALSE)</f>
        <v>CARDIAC &amp; CARDIOVASCULAR SYSTEM</v>
      </c>
      <c r="I587" s="18" t="str">
        <f>VLOOKUP(N587,Revistas!$B$2:$H$63996,5,FALSE)</f>
        <v>3/126</v>
      </c>
      <c r="J587" s="18" t="str">
        <f>VLOOKUP(N587,Revistas!$B$2:$H$63996,6,FALSE)</f>
        <v>SI</v>
      </c>
      <c r="K587" s="18" t="s">
        <v>592</v>
      </c>
      <c r="L587" s="18"/>
      <c r="M587" s="18">
        <v>0</v>
      </c>
      <c r="N587" s="18" t="s">
        <v>593</v>
      </c>
      <c r="O587" s="18" t="s">
        <v>594</v>
      </c>
      <c r="P587" s="18">
        <v>2017</v>
      </c>
      <c r="Q587" s="18">
        <v>136</v>
      </c>
      <c r="R587" s="18">
        <v>24</v>
      </c>
      <c r="S587" s="18" t="s">
        <v>595</v>
      </c>
      <c r="T587" s="18" t="s">
        <v>595</v>
      </c>
    </row>
    <row r="588" spans="2:49" ht="45">
      <c r="B588" s="36" t="s">
        <v>265</v>
      </c>
      <c r="C588" s="36" t="s">
        <v>266</v>
      </c>
      <c r="D588" s="17" t="s">
        <v>267</v>
      </c>
      <c r="E588" s="18" t="s">
        <v>10</v>
      </c>
      <c r="F588" s="18" t="str">
        <f>VLOOKUP(N588,Revistas!$B$2:$H$63996,2,FALSE)</f>
        <v>NO TIENE</v>
      </c>
      <c r="G588" s="18" t="str">
        <f>VLOOKUP(N588,Revistas!$B$2:$H$63996,3,FALSE)</f>
        <v>NO TIENE</v>
      </c>
      <c r="H588" s="18" t="str">
        <f>VLOOKUP(N588,Revistas!$B$2:$H$63996,4,FALSE)</f>
        <v>NO TIENE</v>
      </c>
      <c r="I588" s="18" t="str">
        <f>VLOOKUP(N588,Revistas!$B$2:$H$63996,5,FALSE)</f>
        <v>NO TIENE</v>
      </c>
      <c r="J588" s="18" t="str">
        <f>VLOOKUP(N588,Revistas!$B$2:$H$63996,6,FALSE)</f>
        <v>NO</v>
      </c>
      <c r="K588" s="18" t="s">
        <v>268</v>
      </c>
      <c r="L588" s="18" t="s">
        <v>269</v>
      </c>
      <c r="M588" s="18">
        <v>0</v>
      </c>
      <c r="N588" s="18" t="s">
        <v>270</v>
      </c>
      <c r="O588" s="18" t="s">
        <v>35</v>
      </c>
      <c r="P588" s="18">
        <v>2017</v>
      </c>
      <c r="Q588" s="18">
        <v>28</v>
      </c>
      <c r="R588" s="18"/>
      <c r="S588" s="18">
        <v>10</v>
      </c>
      <c r="T588" s="18">
        <v>17</v>
      </c>
    </row>
    <row r="589" spans="2:49" ht="45">
      <c r="B589" s="36" t="s">
        <v>322</v>
      </c>
      <c r="C589" s="36" t="s">
        <v>323</v>
      </c>
      <c r="D589" s="17" t="s">
        <v>324</v>
      </c>
      <c r="E589" s="18" t="s">
        <v>10</v>
      </c>
      <c r="F589" s="18">
        <f>VLOOKUP(N589,Revistas!$B$2:$H$63996,2,FALSE)</f>
        <v>0.77900000000000003</v>
      </c>
      <c r="G589" s="18" t="str">
        <f>VLOOKUP(N589,Revistas!$B$2:$H$63996,3,FALSE)</f>
        <v>Q4</v>
      </c>
      <c r="H589" s="18" t="str">
        <f>VLOOKUP(N589,Revistas!$B$2:$H$63996,4,FALSE)</f>
        <v>PUBLIC, ENVIRONMENTAL &amp; OCCUPATIONAL HEALTH - SSCI</v>
      </c>
      <c r="I589" s="18" t="str">
        <f>VLOOKUP(N589,Revistas!$B$2:$H$63996,5,FALSE)</f>
        <v>135/157</v>
      </c>
      <c r="J589" s="18" t="str">
        <f>VLOOKUP(N589,Revistas!$B$2:$H$63996,6,FALSE)</f>
        <v>NO</v>
      </c>
      <c r="K589" s="18" t="s">
        <v>325</v>
      </c>
      <c r="L589" s="18" t="s">
        <v>326</v>
      </c>
      <c r="M589" s="18">
        <v>0</v>
      </c>
      <c r="N589" s="18" t="s">
        <v>327</v>
      </c>
      <c r="O589" s="18"/>
      <c r="P589" s="18">
        <v>2017</v>
      </c>
      <c r="Q589" s="18">
        <v>58</v>
      </c>
      <c r="R589" s="18">
        <v>3</v>
      </c>
      <c r="S589" s="18">
        <v>287</v>
      </c>
      <c r="T589" s="18">
        <v>297</v>
      </c>
    </row>
    <row r="590" spans="2:49" ht="30">
      <c r="B590" s="36" t="s">
        <v>404</v>
      </c>
      <c r="C590" s="36" t="s">
        <v>403</v>
      </c>
      <c r="D590" s="17" t="s">
        <v>405</v>
      </c>
      <c r="E590" s="18" t="s">
        <v>10</v>
      </c>
      <c r="F590" s="18">
        <f>VLOOKUP(N590,Revistas!$B$2:$H$63996,2,FALSE)</f>
        <v>1.804</v>
      </c>
      <c r="G590" s="18" t="str">
        <f>VLOOKUP(N590,Revistas!$B$2:$H$63996,3,FALSE)</f>
        <v>Q2</v>
      </c>
      <c r="H590" s="18" t="str">
        <f>VLOOKUP(N590,Revistas!$B$2:$H$63996,4,FALSE)</f>
        <v>REHABILITATION - SCIE</v>
      </c>
      <c r="I590" s="18" t="str">
        <f>VLOOKUP(N590,Revistas!$B$2:$H$63996,5,FALSE)</f>
        <v>22/65</v>
      </c>
      <c r="J590" s="18" t="str">
        <f>VLOOKUP(N590,Revistas!$B$2:$H$63996,6,FALSE)</f>
        <v>NO</v>
      </c>
      <c r="K590" s="18" t="s">
        <v>407</v>
      </c>
      <c r="L590" s="18"/>
      <c r="M590" s="18" t="s">
        <v>586</v>
      </c>
      <c r="N590" s="18" t="s">
        <v>408</v>
      </c>
      <c r="O590" s="18" t="s">
        <v>406</v>
      </c>
      <c r="P590" s="18">
        <v>2017</v>
      </c>
      <c r="Q590" s="18"/>
      <c r="R590" s="18"/>
      <c r="S590" s="27">
        <v>43374</v>
      </c>
      <c r="T590" s="18"/>
      <c r="U590" s="23">
        <v>28604165</v>
      </c>
      <c r="AW590" s="25"/>
    </row>
    <row r="591" spans="2:49" ht="30">
      <c r="B591" s="36" t="s">
        <v>1052</v>
      </c>
      <c r="C591" s="36" t="s">
        <v>1053</v>
      </c>
      <c r="D591" s="17" t="s">
        <v>1047</v>
      </c>
      <c r="E591" s="18" t="s">
        <v>10</v>
      </c>
      <c r="F591" s="18">
        <f>VLOOKUP(N591,Revistas!$B$2:$H$63996,2,FALSE)</f>
        <v>4.548</v>
      </c>
      <c r="G591" s="18" t="str">
        <f>VLOOKUP(N591,Revistas!$B$2:$H$63996,3,FALSE)</f>
        <v>Q1</v>
      </c>
      <c r="H591" s="18" t="str">
        <f>VLOOKUP(N591,Revistas!$B$2:$H$63996,4,FALSE)</f>
        <v>NUTRITION &amp; DIETETICS</v>
      </c>
      <c r="I591" s="18" t="str">
        <f>VLOOKUP(N591,Revistas!$B$2:$H$63996,5,FALSE)</f>
        <v>9 DE 81</v>
      </c>
      <c r="J591" s="18" t="str">
        <f>VLOOKUP(N591,Revistas!$B$2:$H$63996,6,FALSE)</f>
        <v>NO</v>
      </c>
      <c r="K591" s="18" t="s">
        <v>1054</v>
      </c>
      <c r="L591" s="18" t="s">
        <v>1055</v>
      </c>
      <c r="M591" s="18">
        <v>3</v>
      </c>
      <c r="N591" s="18" t="s">
        <v>1050</v>
      </c>
      <c r="O591" s="18" t="s">
        <v>226</v>
      </c>
      <c r="P591" s="18">
        <v>2017</v>
      </c>
      <c r="Q591" s="18">
        <v>36</v>
      </c>
      <c r="R591" s="18">
        <v>3</v>
      </c>
      <c r="S591" s="18">
        <v>853</v>
      </c>
      <c r="T591" s="18">
        <v>860</v>
      </c>
      <c r="U591" s="23">
        <v>27184975</v>
      </c>
    </row>
    <row r="592" spans="2:49" ht="45">
      <c r="B592" s="36" t="s">
        <v>3246</v>
      </c>
      <c r="C592" s="36" t="s">
        <v>3247</v>
      </c>
      <c r="D592" s="17" t="s">
        <v>9</v>
      </c>
      <c r="E592" s="18" t="s">
        <v>10</v>
      </c>
      <c r="F592" s="18">
        <f>VLOOKUP(N592,Revistas!$B$2:$H$63996,2,FALSE)</f>
        <v>2.169</v>
      </c>
      <c r="G592" s="18" t="str">
        <f>VLOOKUP(N592,Revistas!$B$2:$H$63996,3,FALSE)</f>
        <v>Q2</v>
      </c>
      <c r="H592" s="18" t="str">
        <f>VLOOKUP(N592,Revistas!$B$2:$H$63996,4,FALSE)</f>
        <v>PEDIATRICS - SCIE;</v>
      </c>
      <c r="I592" s="18" t="str">
        <f>VLOOKUP(N592,Revistas!$B$2:$H$63996,5,FALSE)</f>
        <v>40/121</v>
      </c>
      <c r="J592" s="18" t="str">
        <f>VLOOKUP(N592,Revistas!$B$2:$H$63996,6,FALSE)</f>
        <v>NO</v>
      </c>
      <c r="K592" s="18" t="s">
        <v>3248</v>
      </c>
      <c r="L592" s="18" t="s">
        <v>3249</v>
      </c>
      <c r="M592" s="18">
        <v>1</v>
      </c>
      <c r="N592" s="18" t="s">
        <v>13</v>
      </c>
      <c r="O592" s="18" t="s">
        <v>344</v>
      </c>
      <c r="P592" s="18">
        <v>2017</v>
      </c>
      <c r="Q592" s="18">
        <v>104</v>
      </c>
      <c r="R592" s="18"/>
      <c r="S592" s="18">
        <v>1</v>
      </c>
      <c r="T592" s="18">
        <v>6</v>
      </c>
      <c r="U592" s="23">
        <v>27914273</v>
      </c>
    </row>
    <row r="593" spans="2:21" ht="120">
      <c r="B593" s="36" t="s">
        <v>1856</v>
      </c>
      <c r="C593" s="36" t="s">
        <v>1857</v>
      </c>
      <c r="D593" s="17" t="s">
        <v>181</v>
      </c>
      <c r="E593" s="18" t="s">
        <v>10</v>
      </c>
      <c r="F593" s="18">
        <f>VLOOKUP(N593,Revistas!$B$2:$H$63996,2,FALSE)</f>
        <v>4.2590000000000003</v>
      </c>
      <c r="G593" s="18" t="str">
        <f>VLOOKUP(N593,Revistas!$B$2:$H$63996,3,FALSE)</f>
        <v>Q1</v>
      </c>
      <c r="H593" s="18" t="str">
        <f>VLOOKUP(N593,Revistas!$B$2:$H$63996,4,FALSE)</f>
        <v>MULTIDISCIPLINARY SCIENCES</v>
      </c>
      <c r="I593" s="18" t="str">
        <f>VLOOKUP(N593,Revistas!$B$2:$H$63996,5,FALSE)</f>
        <v>10 DE 64</v>
      </c>
      <c r="J593" s="18" t="str">
        <f>VLOOKUP(N593,Revistas!$B$2:$H$63996,6,FALSE)</f>
        <v>NO</v>
      </c>
      <c r="K593" s="18" t="s">
        <v>1858</v>
      </c>
      <c r="L593" s="18" t="s">
        <v>1859</v>
      </c>
      <c r="M593" s="18">
        <v>1</v>
      </c>
      <c r="N593" s="18" t="s">
        <v>184</v>
      </c>
      <c r="O593" s="18" t="s">
        <v>1860</v>
      </c>
      <c r="P593" s="18">
        <v>2017</v>
      </c>
      <c r="Q593" s="18">
        <v>7</v>
      </c>
      <c r="R593" s="18"/>
      <c r="S593" s="18"/>
      <c r="T593" s="18">
        <v>40303</v>
      </c>
      <c r="U593" s="23">
        <v>28059143</v>
      </c>
    </row>
    <row r="594" spans="2:21" ht="45">
      <c r="B594" s="36" t="s">
        <v>3010</v>
      </c>
      <c r="C594" s="36" t="s">
        <v>3011</v>
      </c>
      <c r="D594" s="17" t="s">
        <v>2320</v>
      </c>
      <c r="E594" s="18" t="s">
        <v>274</v>
      </c>
      <c r="F594" s="18">
        <f>VLOOKUP(N594,Revistas!$B$2:$H$63996,2,FALSE)</f>
        <v>1.1830000000000001</v>
      </c>
      <c r="G594" s="18" t="str">
        <f>VLOOKUP(N594,Revistas!$B$2:$H$63996,3,FALSE)</f>
        <v>Q4</v>
      </c>
      <c r="H594" s="18" t="str">
        <f>VLOOKUP(N594,Revistas!$B$2:$H$63996,4,FALSE)</f>
        <v>UROLOGY &amp; NEPHROLOGY - SCIE</v>
      </c>
      <c r="I594" s="18" t="str">
        <f>VLOOKUP(N594,Revistas!$B$2:$H$63996,5,FALSE)</f>
        <v>59/76</v>
      </c>
      <c r="J594" s="18" t="str">
        <f>VLOOKUP(N594,Revistas!$B$2:$H$63996,6,FALSE)</f>
        <v>NO</v>
      </c>
      <c r="K594" s="18" t="s">
        <v>3012</v>
      </c>
      <c r="L594" s="18" t="s">
        <v>3013</v>
      </c>
      <c r="M594" s="18">
        <v>0</v>
      </c>
      <c r="N594" s="18" t="s">
        <v>2323</v>
      </c>
      <c r="O594" s="18" t="s">
        <v>21</v>
      </c>
      <c r="P594" s="18">
        <v>2017</v>
      </c>
      <c r="Q594" s="18">
        <v>37</v>
      </c>
      <c r="R594" s="18">
        <v>5</v>
      </c>
      <c r="S594" s="18">
        <v>550</v>
      </c>
      <c r="T594" s="18">
        <v>552</v>
      </c>
      <c r="U594" s="23">
        <v>28233569</v>
      </c>
    </row>
    <row r="595" spans="2:21" ht="30">
      <c r="B595" s="36" t="s">
        <v>2318</v>
      </c>
      <c r="C595" s="36" t="s">
        <v>2319</v>
      </c>
      <c r="D595" s="17" t="s">
        <v>2320</v>
      </c>
      <c r="E595" s="18" t="s">
        <v>10</v>
      </c>
      <c r="F595" s="18">
        <f>VLOOKUP(N595,Revistas!$B$2:$H$63996,2,FALSE)</f>
        <v>1.1830000000000001</v>
      </c>
      <c r="G595" s="18" t="str">
        <f>VLOOKUP(N595,Revistas!$B$2:$H$63996,3,FALSE)</f>
        <v>Q4</v>
      </c>
      <c r="H595" s="18" t="str">
        <f>VLOOKUP(N595,Revistas!$B$2:$H$63996,4,FALSE)</f>
        <v>UROLOGY &amp; NEPHROLOGY - SCIE</v>
      </c>
      <c r="I595" s="18" t="str">
        <f>VLOOKUP(N595,Revistas!$B$2:$H$63996,5,FALSE)</f>
        <v>59/76</v>
      </c>
      <c r="J595" s="18" t="str">
        <f>VLOOKUP(N595,Revistas!$B$2:$H$63996,6,FALSE)</f>
        <v>NO</v>
      </c>
      <c r="K595" s="18" t="s">
        <v>2321</v>
      </c>
      <c r="L595" s="18" t="s">
        <v>2322</v>
      </c>
      <c r="M595" s="18">
        <v>0</v>
      </c>
      <c r="N595" s="18" t="s">
        <v>2323</v>
      </c>
      <c r="O595" s="18" t="s">
        <v>21</v>
      </c>
      <c r="P595" s="18">
        <v>2017</v>
      </c>
      <c r="Q595" s="18">
        <v>37</v>
      </c>
      <c r="R595" s="18">
        <v>5</v>
      </c>
      <c r="S595" s="18">
        <v>515</v>
      </c>
      <c r="T595" s="18">
        <v>525</v>
      </c>
      <c r="U595" s="23">
        <v>28946964</v>
      </c>
    </row>
    <row r="596" spans="2:21" ht="30">
      <c r="B596" s="36" t="s">
        <v>4799</v>
      </c>
      <c r="C596" s="36" t="s">
        <v>4800</v>
      </c>
      <c r="D596" s="17" t="s">
        <v>4801</v>
      </c>
      <c r="E596" s="18" t="s">
        <v>10</v>
      </c>
      <c r="F596" s="18">
        <f>VLOOKUP(N596,Revistas!$B$2:$H$63996,2,FALSE)</f>
        <v>0.83</v>
      </c>
      <c r="G596" s="18" t="str">
        <f>VLOOKUP(N596,Revistas!$B$2:$H$63996,3,FALSE)</f>
        <v>Q4</v>
      </c>
      <c r="H596" s="18" t="str">
        <f>VLOOKUP(N596,Revistas!$B$2:$H$63996,4,FALSE)</f>
        <v>PATHOLOGY</v>
      </c>
      <c r="I596" s="18" t="str">
        <f>VLOOKUP(N596,Revistas!$B$2:$H$63996,5,FALSE)</f>
        <v>69/79</v>
      </c>
      <c r="J596" s="18" t="str">
        <f>VLOOKUP(N596,Revistas!$B$2:$H$63996,6,FALSE)</f>
        <v>NO</v>
      </c>
      <c r="K596" s="18" t="s">
        <v>4802</v>
      </c>
      <c r="L596" s="18" t="s">
        <v>4803</v>
      </c>
      <c r="M596" s="18">
        <v>0</v>
      </c>
      <c r="N596" s="18" t="s">
        <v>4804</v>
      </c>
      <c r="O596" s="18" t="s">
        <v>226</v>
      </c>
      <c r="P596" s="18">
        <v>2017</v>
      </c>
      <c r="Q596" s="18">
        <v>25</v>
      </c>
      <c r="R596" s="18">
        <v>4</v>
      </c>
      <c r="S596" s="18">
        <v>339</v>
      </c>
      <c r="T596" s="18">
        <v>343</v>
      </c>
      <c r="U596" s="23">
        <v>27881610</v>
      </c>
    </row>
    <row r="597" spans="2:21" ht="30">
      <c r="B597" s="36" t="s">
        <v>3480</v>
      </c>
      <c r="C597" s="36" t="s">
        <v>3481</v>
      </c>
      <c r="D597" s="17" t="s">
        <v>3482</v>
      </c>
      <c r="E597" s="18" t="s">
        <v>10</v>
      </c>
      <c r="F597" s="18">
        <f>VLOOKUP(N597,Revistas!$B$2:$H$63996,2,FALSE)</f>
        <v>2.9470000000000001</v>
      </c>
      <c r="G597" s="18" t="str">
        <f>VLOOKUP(N597,Revistas!$B$2:$H$63996,3,FALSE)</f>
        <v>Q2</v>
      </c>
      <c r="H597" s="18" t="str">
        <f>VLOOKUP(N597,Revistas!$B$2:$H$63996,4,FALSE)</f>
        <v>PHARMACOLOGY &amp; PHARMACY - SCIE</v>
      </c>
      <c r="I597" s="18" t="str">
        <f>VLOOKUP(N597,Revistas!$B$2:$H$63996,5,FALSE)</f>
        <v>93/257</v>
      </c>
      <c r="J597" s="18" t="str">
        <f>VLOOKUP(N597,Revistas!$B$2:$H$63996,6,FALSE)</f>
        <v>NO</v>
      </c>
      <c r="K597" s="18" t="s">
        <v>3483</v>
      </c>
      <c r="L597" s="18" t="s">
        <v>3484</v>
      </c>
      <c r="M597" s="18">
        <v>0</v>
      </c>
      <c r="N597" s="18" t="s">
        <v>3485</v>
      </c>
      <c r="O597" s="18" t="s">
        <v>199</v>
      </c>
      <c r="P597" s="18">
        <v>2017</v>
      </c>
      <c r="Q597" s="18">
        <v>39</v>
      </c>
      <c r="R597" s="18">
        <v>8</v>
      </c>
      <c r="S597" s="18">
        <v>1730</v>
      </c>
      <c r="T597" s="18">
        <v>1745</v>
      </c>
      <c r="U597" s="23">
        <v>28709688</v>
      </c>
    </row>
    <row r="598" spans="2:21" ht="180">
      <c r="B598" s="36" t="s">
        <v>1591</v>
      </c>
      <c r="C598" s="36" t="s">
        <v>1592</v>
      </c>
      <c r="D598" s="17" t="s">
        <v>1376</v>
      </c>
      <c r="E598" s="18" t="s">
        <v>10</v>
      </c>
      <c r="F598" s="18">
        <f>VLOOKUP(N598,Revistas!$B$2:$H$63996,2,FALSE)</f>
        <v>8.2159999999999993</v>
      </c>
      <c r="G598" s="18" t="str">
        <f>VLOOKUP(N598,Revistas!$B$2:$H$63996,3,FALSE)</f>
        <v>Q1</v>
      </c>
      <c r="H598" s="18" t="str">
        <f>VLOOKUP(N598,Revistas!$B$2:$H$63996,4,FALSE)</f>
        <v>IMMUNOLOGY - SCIE;</v>
      </c>
      <c r="I598" s="18" t="str">
        <f>VLOOKUP(N598,Revistas!$B$2:$H$63996,5,FALSE)</f>
        <v>15/150</v>
      </c>
      <c r="J598" s="18" t="str">
        <f>VLOOKUP(N598,Revistas!$B$2:$H$63996,6,FALSE)</f>
        <v>SI</v>
      </c>
      <c r="K598" s="18" t="s">
        <v>1593</v>
      </c>
      <c r="L598" s="18" t="s">
        <v>1594</v>
      </c>
      <c r="M598" s="18">
        <v>0</v>
      </c>
      <c r="N598" s="18" t="s">
        <v>1379</v>
      </c>
      <c r="O598" s="28">
        <v>42156</v>
      </c>
      <c r="P598" s="18">
        <v>2017</v>
      </c>
      <c r="Q598" s="18">
        <v>64</v>
      </c>
      <c r="R598" s="18">
        <v>12</v>
      </c>
      <c r="S598" s="18">
        <v>1742</v>
      </c>
      <c r="T598" s="18">
        <v>1752</v>
      </c>
      <c r="U598" s="23">
        <v>28369296</v>
      </c>
    </row>
    <row r="599" spans="2:21" ht="105">
      <c r="B599" s="36" t="s">
        <v>3975</v>
      </c>
      <c r="C599" s="36" t="s">
        <v>3976</v>
      </c>
      <c r="D599" s="17" t="s">
        <v>3977</v>
      </c>
      <c r="E599" s="18" t="s">
        <v>26</v>
      </c>
      <c r="F599" s="18">
        <f>VLOOKUP(N599,Revistas!$B$2:$H$63996,2,FALSE)</f>
        <v>5.157</v>
      </c>
      <c r="G599" s="18" t="str">
        <f>VLOOKUP(N599,Revistas!$B$2:$H$63996,3,FALSE)</f>
        <v>Q1</v>
      </c>
      <c r="H599" s="18" t="str">
        <f>VLOOKUP(N599,Revistas!$B$2:$H$63996,4,FALSE)</f>
        <v>UROLOGY &amp; NEPHROLOGY - SCIE</v>
      </c>
      <c r="I599" s="18" t="str">
        <f>VLOOKUP(N599,Revistas!$B$2:$H$63996,5,FALSE)</f>
        <v>8 DE 77</v>
      </c>
      <c r="J599" s="18" t="str">
        <f>VLOOKUP(N599,Revistas!$B$2:$H$63996,6,FALSE)</f>
        <v>NO</v>
      </c>
      <c r="K599" s="18"/>
      <c r="L599" s="18"/>
      <c r="M599" s="18">
        <v>0</v>
      </c>
      <c r="N599" s="18" t="s">
        <v>3978</v>
      </c>
      <c r="O599" s="18" t="s">
        <v>35</v>
      </c>
      <c r="P599" s="18">
        <v>2017</v>
      </c>
      <c r="Q599" s="18">
        <v>197</v>
      </c>
      <c r="R599" s="18">
        <v>4</v>
      </c>
      <c r="S599" s="18" t="s">
        <v>3979</v>
      </c>
      <c r="T599" s="18" t="s">
        <v>3980</v>
      </c>
    </row>
    <row r="600" spans="2:21" ht="30">
      <c r="B600" s="36" t="s">
        <v>3230</v>
      </c>
      <c r="C600" s="36" t="s">
        <v>3231</v>
      </c>
      <c r="D600" s="17" t="s">
        <v>9</v>
      </c>
      <c r="E600" s="18" t="s">
        <v>10</v>
      </c>
      <c r="F600" s="18">
        <f>VLOOKUP(N600,Revistas!$B$2:$H$63996,2,FALSE)</f>
        <v>2.169</v>
      </c>
      <c r="G600" s="18" t="str">
        <f>VLOOKUP(N600,Revistas!$B$2:$H$63996,3,FALSE)</f>
        <v>Q2</v>
      </c>
      <c r="H600" s="18" t="str">
        <f>VLOOKUP(N600,Revistas!$B$2:$H$63996,4,FALSE)</f>
        <v>PEDIATRICS - SCIE;</v>
      </c>
      <c r="I600" s="18" t="str">
        <f>VLOOKUP(N600,Revistas!$B$2:$H$63996,5,FALSE)</f>
        <v>40/121</v>
      </c>
      <c r="J600" s="18" t="str">
        <f>VLOOKUP(N600,Revistas!$B$2:$H$63996,6,FALSE)</f>
        <v>NO</v>
      </c>
      <c r="K600" s="18" t="s">
        <v>3232</v>
      </c>
      <c r="L600" s="18" t="s">
        <v>3233</v>
      </c>
      <c r="M600" s="18">
        <v>0</v>
      </c>
      <c r="N600" s="18" t="s">
        <v>13</v>
      </c>
      <c r="O600" s="18" t="s">
        <v>62</v>
      </c>
      <c r="P600" s="18">
        <v>2017</v>
      </c>
      <c r="Q600" s="18">
        <v>105</v>
      </c>
      <c r="R600" s="18"/>
      <c r="S600" s="18">
        <v>17</v>
      </c>
      <c r="T600" s="18">
        <v>22</v>
      </c>
      <c r="U600" s="23">
        <v>28107673</v>
      </c>
    </row>
    <row r="601" spans="2:21" ht="45">
      <c r="B601" s="36" t="s">
        <v>704</v>
      </c>
      <c r="C601" s="36" t="s">
        <v>705</v>
      </c>
      <c r="D601" s="17" t="s">
        <v>706</v>
      </c>
      <c r="E601" s="18" t="s">
        <v>10</v>
      </c>
      <c r="F601" s="18">
        <f>VLOOKUP(N601,Revistas!$B$2:$H$63996,2,FALSE)</f>
        <v>2.1419999999999999</v>
      </c>
      <c r="G601" s="18" t="str">
        <f>VLOOKUP(N601,Revistas!$B$2:$H$63996,3,FALSE)</f>
        <v>Q3</v>
      </c>
      <c r="H601" s="18" t="str">
        <f>VLOOKUP(N601,Revistas!$B$2:$H$63996,4,FALSE)</f>
        <v>HEMATOLOGY</v>
      </c>
      <c r="I601" s="18" t="str">
        <f>VLOOKUP(N601,Revistas!$B$2:$H$63996,5,FALSE)</f>
        <v>42/70</v>
      </c>
      <c r="J601" s="18" t="str">
        <f>VLOOKUP(N601,Revistas!$B$2:$H$63996,6,FALSE)</f>
        <v>NO</v>
      </c>
      <c r="K601" s="18" t="s">
        <v>707</v>
      </c>
      <c r="L601" s="18" t="s">
        <v>708</v>
      </c>
      <c r="M601" s="18">
        <v>0</v>
      </c>
      <c r="N601" s="18" t="s">
        <v>709</v>
      </c>
      <c r="O601" s="18" t="s">
        <v>199</v>
      </c>
      <c r="P601" s="18">
        <v>2017</v>
      </c>
      <c r="Q601" s="18">
        <v>44</v>
      </c>
      <c r="R601" s="18">
        <v>2</v>
      </c>
      <c r="S601" s="18">
        <v>145</v>
      </c>
      <c r="T601" s="18">
        <v>153</v>
      </c>
    </row>
    <row r="602" spans="2:21" ht="45">
      <c r="B602" s="36" t="s">
        <v>353</v>
      </c>
      <c r="C602" s="36" t="s">
        <v>354</v>
      </c>
      <c r="D602" s="17" t="s">
        <v>355</v>
      </c>
      <c r="E602" s="18" t="s">
        <v>356</v>
      </c>
      <c r="F602" s="18">
        <f>VLOOKUP(N602,Revistas!$B$2:$H$63996,2,FALSE)</f>
        <v>4.84</v>
      </c>
      <c r="G602" s="18" t="str">
        <f>VLOOKUP(N602,Revistas!$B$2:$H$63996,3,FALSE)</f>
        <v>Q1</v>
      </c>
      <c r="H602" s="18" t="str">
        <f>VLOOKUP(N602,Revistas!$B$2:$H$63996,4,FALSE)</f>
        <v>CLINICAL NEUROLOGY</v>
      </c>
      <c r="I602" s="18" t="str">
        <f>VLOOKUP(N602,Revistas!$B$2:$H$63996,5,FALSE)</f>
        <v>27/194</v>
      </c>
      <c r="J602" s="18" t="str">
        <f>VLOOKUP(N602,Revistas!$B$2:$H$63996,6,FALSE)</f>
        <v>NO</v>
      </c>
      <c r="K602" s="18"/>
      <c r="L602" s="18"/>
      <c r="M602" s="18">
        <v>0</v>
      </c>
      <c r="N602" s="18" t="s">
        <v>357</v>
      </c>
      <c r="O602" s="18" t="s">
        <v>344</v>
      </c>
      <c r="P602" s="18">
        <v>2017</v>
      </c>
      <c r="Q602" s="18">
        <v>23</v>
      </c>
      <c r="R602" s="18">
        <v>1</v>
      </c>
      <c r="S602" s="18" t="s">
        <v>358</v>
      </c>
      <c r="T602" s="18" t="s">
        <v>358</v>
      </c>
    </row>
    <row r="603" spans="2:21" ht="30">
      <c r="B603" s="36" t="s">
        <v>416</v>
      </c>
      <c r="C603" s="36" t="s">
        <v>415</v>
      </c>
      <c r="D603" s="17" t="s">
        <v>6837</v>
      </c>
      <c r="E603" s="18" t="s">
        <v>10</v>
      </c>
      <c r="F603" s="18">
        <f>VLOOKUP(N603,Revistas!$B$2:$H$63996,2,FALSE)</f>
        <v>2.1030000000000002</v>
      </c>
      <c r="G603" s="18" t="str">
        <f>VLOOKUP(N603,Revistas!$B$2:$H$63996,3,FALSE)</f>
        <v>Q3</v>
      </c>
      <c r="H603" s="18" t="str">
        <f>VLOOKUP(N603,Revistas!$B$2:$H$63996,4,FALSE)</f>
        <v>CLINICAL NEUROLOGY</v>
      </c>
      <c r="I603" s="18" t="str">
        <f>VLOOKUP(N603,Revistas!$B$2:$H$63996,5,FALSE)</f>
        <v>114/194</v>
      </c>
      <c r="J603" s="18" t="str">
        <f>VLOOKUP(N603,Revistas!$B$2:$H$63996,6,FALSE)</f>
        <v>NO</v>
      </c>
      <c r="K603" s="18" t="s">
        <v>419</v>
      </c>
      <c r="L603" s="18"/>
      <c r="M603" s="18" t="s">
        <v>586</v>
      </c>
      <c r="N603" s="18" t="s">
        <v>101</v>
      </c>
      <c r="O603" s="18" t="s">
        <v>418</v>
      </c>
      <c r="P603" s="18">
        <v>2017</v>
      </c>
      <c r="Q603" s="18"/>
      <c r="R603" s="18"/>
      <c r="S603" s="18"/>
      <c r="T603" s="18"/>
      <c r="U603" s="23">
        <v>28454990</v>
      </c>
    </row>
    <row r="604" spans="2:21" ht="30">
      <c r="B604" s="36" t="s">
        <v>5442</v>
      </c>
      <c r="C604" s="36" t="s">
        <v>5441</v>
      </c>
      <c r="D604" s="17" t="s">
        <v>5443</v>
      </c>
      <c r="E604" s="18" t="s">
        <v>10</v>
      </c>
      <c r="F604" s="18" t="str">
        <f>VLOOKUP(N604,Revistas!$B$2:$H$63996,2,FALSE)</f>
        <v>NO TIENE</v>
      </c>
      <c r="G604" s="18" t="str">
        <f>VLOOKUP(N604,Revistas!$B$2:$H$63996,3,FALSE)</f>
        <v>NO TIENE</v>
      </c>
      <c r="H604" s="18" t="str">
        <f>VLOOKUP(N604,Revistas!$B$2:$H$63996,4,FALSE)</f>
        <v>NO TIENE</v>
      </c>
      <c r="I604" s="18" t="str">
        <f>VLOOKUP(N604,Revistas!$B$2:$H$63996,5,FALSE)</f>
        <v>NO TIENE</v>
      </c>
      <c r="J604" s="18" t="str">
        <f>VLOOKUP(N604,Revistas!$B$2:$H$63996,6,FALSE)</f>
        <v>NO</v>
      </c>
      <c r="K604" s="18" t="s">
        <v>5445</v>
      </c>
      <c r="L604" s="18"/>
      <c r="M604" s="18" t="s">
        <v>586</v>
      </c>
      <c r="N604" s="18" t="s">
        <v>5446</v>
      </c>
      <c r="O604" s="18" t="s">
        <v>5444</v>
      </c>
      <c r="P604" s="18">
        <v>2017</v>
      </c>
      <c r="Q604" s="18"/>
      <c r="R604" s="18"/>
      <c r="S604" s="18"/>
      <c r="T604" s="18"/>
      <c r="U604" s="23">
        <v>29246395</v>
      </c>
    </row>
    <row r="605" spans="2:21" ht="45">
      <c r="B605" s="36" t="s">
        <v>3595</v>
      </c>
      <c r="C605" s="36" t="s">
        <v>3596</v>
      </c>
      <c r="D605" s="17" t="s">
        <v>3597</v>
      </c>
      <c r="E605" s="18" t="s">
        <v>26</v>
      </c>
      <c r="F605" s="18">
        <f>VLOOKUP(N605,Revistas!$B$2:$H$63996,2,FALSE)</f>
        <v>13.081</v>
      </c>
      <c r="G605" s="18" t="str">
        <f>VLOOKUP(N605,Revistas!$B$2:$H$63996,3,FALSE)</f>
        <v>Q1</v>
      </c>
      <c r="H605" s="18" t="str">
        <f>VLOOKUP(N605,Revistas!$B$2:$H$63996,4,FALSE)</f>
        <v>IMMUNOLOGY</v>
      </c>
      <c r="I605" s="18" t="str">
        <f>VLOOKUP(N605,Revistas!$B$2:$H$63996,5,FALSE)</f>
        <v>6/150</v>
      </c>
      <c r="J605" s="18" t="str">
        <f>VLOOKUP(N605,Revistas!$B$2:$H$63996,6,FALSE)</f>
        <v>SI</v>
      </c>
      <c r="K605" s="18" t="s">
        <v>3598</v>
      </c>
      <c r="L605" s="18"/>
      <c r="M605" s="18">
        <v>0</v>
      </c>
      <c r="N605" s="18" t="s">
        <v>3599</v>
      </c>
      <c r="O605" s="18" t="s">
        <v>62</v>
      </c>
      <c r="P605" s="18">
        <v>2017</v>
      </c>
      <c r="Q605" s="18">
        <v>139</v>
      </c>
      <c r="R605" s="18">
        <v>2</v>
      </c>
      <c r="S605" s="18" t="s">
        <v>3600</v>
      </c>
      <c r="T605" s="18" t="s">
        <v>3600</v>
      </c>
    </row>
    <row r="606" spans="2:21" ht="75">
      <c r="B606" s="36" t="s">
        <v>149</v>
      </c>
      <c r="C606" s="36" t="s">
        <v>150</v>
      </c>
      <c r="D606" s="17" t="s">
        <v>151</v>
      </c>
      <c r="E606" s="18" t="s">
        <v>26</v>
      </c>
      <c r="F606" s="18">
        <f>VLOOKUP(N606,Revistas!$B$2:$H$63996,2,FALSE)</f>
        <v>2.3610000000000002</v>
      </c>
      <c r="G606" s="18" t="str">
        <f>VLOOKUP(N606,Revistas!$B$2:$H$63996,3,FALSE)</f>
        <v>Q3</v>
      </c>
      <c r="H606" s="18" t="str">
        <f>VLOOKUP(N606,Revistas!$B$2:$H$63996,4,FALSE)</f>
        <v>CLINICAL NEUROLOGY - SCIE;</v>
      </c>
      <c r="I606" s="18" t="str">
        <f>VLOOKUP(N606,Revistas!$B$2:$H$63996,5,FALSE)</f>
        <v>103/194</v>
      </c>
      <c r="J606" s="18" t="str">
        <f>VLOOKUP(N606,Revistas!$B$2:$H$63996,6,FALSE)</f>
        <v>NO</v>
      </c>
      <c r="K606" s="18" t="s">
        <v>152</v>
      </c>
      <c r="L606" s="18"/>
      <c r="M606" s="18">
        <v>0</v>
      </c>
      <c r="N606" s="18" t="s">
        <v>153</v>
      </c>
      <c r="O606" s="18" t="s">
        <v>154</v>
      </c>
      <c r="P606" s="18">
        <v>2017</v>
      </c>
      <c r="Q606" s="18">
        <v>22</v>
      </c>
      <c r="R606" s="18">
        <v>3</v>
      </c>
      <c r="S606" s="18">
        <v>335</v>
      </c>
      <c r="T606" s="18">
        <v>336</v>
      </c>
    </row>
    <row r="607" spans="2:21" ht="75">
      <c r="B607" s="36" t="s">
        <v>4683</v>
      </c>
      <c r="C607" s="36" t="s">
        <v>4684</v>
      </c>
      <c r="D607" s="17" t="s">
        <v>3847</v>
      </c>
      <c r="E607" s="18" t="s">
        <v>26</v>
      </c>
      <c r="F607" s="18">
        <f>VLOOKUP(N607,Revistas!$B$2:$H$63996,2,FALSE)</f>
        <v>11.855</v>
      </c>
      <c r="G607" s="18" t="str">
        <f>VLOOKUP(N607,Revistas!$B$2:$H$63996,3,FALSE)</f>
        <v>Q1</v>
      </c>
      <c r="H607" s="18" t="str">
        <f>VLOOKUP(N607,Revistas!$B$2:$H$63996,4,FALSE)</f>
        <v>ONCOLOGY</v>
      </c>
      <c r="I607" s="18" t="str">
        <f>VLOOKUP(N607,Revistas!$B$2:$H$63996,5,FALSE)</f>
        <v>10/217</v>
      </c>
      <c r="J607" s="18" t="str">
        <f>VLOOKUP(N607,Revistas!$B$2:$H$63996,6,FALSE)</f>
        <v>SI</v>
      </c>
      <c r="K607" s="18" t="s">
        <v>4685</v>
      </c>
      <c r="L607" s="18"/>
      <c r="M607" s="18">
        <v>0</v>
      </c>
      <c r="N607" s="18" t="s">
        <v>3849</v>
      </c>
      <c r="O607" s="18" t="s">
        <v>154</v>
      </c>
      <c r="P607" s="18">
        <v>2017</v>
      </c>
      <c r="Q607" s="18">
        <v>28</v>
      </c>
      <c r="R607" s="18"/>
      <c r="S607" s="18"/>
      <c r="T607" s="18"/>
    </row>
    <row r="608" spans="2:21" ht="45">
      <c r="B608" s="36" t="s">
        <v>1418</v>
      </c>
      <c r="C608" s="36" t="s">
        <v>1419</v>
      </c>
      <c r="D608" s="17" t="s">
        <v>1376</v>
      </c>
      <c r="E608" s="18" t="s">
        <v>10</v>
      </c>
      <c r="F608" s="18">
        <f>VLOOKUP(N608,Revistas!$B$2:$H$63996,2,FALSE)</f>
        <v>8.2159999999999993</v>
      </c>
      <c r="G608" s="18" t="str">
        <f>VLOOKUP(N608,Revistas!$B$2:$H$63996,3,FALSE)</f>
        <v>Q1</v>
      </c>
      <c r="H608" s="18" t="str">
        <f>VLOOKUP(N608,Revistas!$B$2:$H$63996,4,FALSE)</f>
        <v>IMMUNOLOGY - SCIE;</v>
      </c>
      <c r="I608" s="18" t="str">
        <f>VLOOKUP(N608,Revistas!$B$2:$H$63996,5,FALSE)</f>
        <v>15/150</v>
      </c>
      <c r="J608" s="18" t="str">
        <f>VLOOKUP(N608,Revistas!$B$2:$H$63996,6,FALSE)</f>
        <v>SI</v>
      </c>
      <c r="K608" s="18" t="s">
        <v>1420</v>
      </c>
      <c r="L608" s="18" t="s">
        <v>1421</v>
      </c>
      <c r="M608" s="18">
        <v>0</v>
      </c>
      <c r="N608" s="18" t="s">
        <v>1379</v>
      </c>
      <c r="O608" s="28">
        <v>42248</v>
      </c>
      <c r="P608" s="18">
        <v>2017</v>
      </c>
      <c r="Q608" s="18">
        <v>65</v>
      </c>
      <c r="R608" s="18">
        <v>6</v>
      </c>
      <c r="S608" s="18">
        <v>1012</v>
      </c>
      <c r="T608" s="18">
        <v>1019</v>
      </c>
      <c r="U608" s="23">
        <v>28903510</v>
      </c>
    </row>
    <row r="609" spans="2:49" ht="75">
      <c r="B609" s="36" t="s">
        <v>4928</v>
      </c>
      <c r="C609" s="36" t="s">
        <v>4929</v>
      </c>
      <c r="D609" s="17" t="s">
        <v>1171</v>
      </c>
      <c r="E609" s="18" t="s">
        <v>26</v>
      </c>
      <c r="F609" s="18">
        <f>VLOOKUP(N609,Revistas!$B$2:$H$63996,2,FALSE)</f>
        <v>7.702</v>
      </c>
      <c r="G609" s="18" t="str">
        <f>VLOOKUP(N609,Revistas!$B$2:$H$63996,3,FALSE)</f>
        <v>Q1</v>
      </c>
      <c r="H609" s="18" t="str">
        <f>VLOOKUP(N609,Revistas!$B$2:$H$63996,4,FALSE)</f>
        <v>HEMATOLOGY - SCIE</v>
      </c>
      <c r="I609" s="18" t="str">
        <f>VLOOKUP(N609,Revistas!$B$2:$H$63996,5,FALSE)</f>
        <v>4 de 70</v>
      </c>
      <c r="J609" s="18" t="str">
        <f>VLOOKUP(N609,Revistas!$B$2:$H$63996,6,FALSE)</f>
        <v>SI</v>
      </c>
      <c r="K609" s="18" t="s">
        <v>4930</v>
      </c>
      <c r="L609" s="18"/>
      <c r="M609" s="18">
        <v>0</v>
      </c>
      <c r="N609" s="18" t="s">
        <v>1174</v>
      </c>
      <c r="O609" s="28">
        <v>46174</v>
      </c>
      <c r="P609" s="18">
        <v>2017</v>
      </c>
      <c r="Q609" s="18">
        <v>102</v>
      </c>
      <c r="R609" s="18"/>
      <c r="S609" s="18">
        <v>173</v>
      </c>
      <c r="T609" s="18">
        <v>174</v>
      </c>
    </row>
    <row r="610" spans="2:49" ht="90">
      <c r="B610" s="36" t="s">
        <v>2964</v>
      </c>
      <c r="C610" s="36" t="s">
        <v>2965</v>
      </c>
      <c r="D610" s="17" t="s">
        <v>181</v>
      </c>
      <c r="E610" s="18" t="s">
        <v>10</v>
      </c>
      <c r="F610" s="18">
        <f>VLOOKUP(N610,Revistas!$B$2:$H$63996,2,FALSE)</f>
        <v>4.2590000000000003</v>
      </c>
      <c r="G610" s="18" t="str">
        <f>VLOOKUP(N610,Revistas!$B$2:$H$63996,3,FALSE)</f>
        <v>Q1</v>
      </c>
      <c r="H610" s="18" t="str">
        <f>VLOOKUP(N610,Revistas!$B$2:$H$63996,4,FALSE)</f>
        <v>MULTIDISCIPLINARY SCIENCES</v>
      </c>
      <c r="I610" s="18" t="str">
        <f>VLOOKUP(N610,Revistas!$B$2:$H$63996,5,FALSE)</f>
        <v>10 DE 64</v>
      </c>
      <c r="J610" s="18" t="str">
        <f>VLOOKUP(N610,Revistas!$B$2:$H$63996,6,FALSE)</f>
        <v>NO</v>
      </c>
      <c r="K610" s="18" t="s">
        <v>2966</v>
      </c>
      <c r="L610" s="18" t="s">
        <v>2967</v>
      </c>
      <c r="M610" s="18">
        <v>0</v>
      </c>
      <c r="N610" s="18" t="s">
        <v>184</v>
      </c>
      <c r="O610" s="18" t="s">
        <v>943</v>
      </c>
      <c r="P610" s="18">
        <v>2017</v>
      </c>
      <c r="Q610" s="18">
        <v>7</v>
      </c>
      <c r="R610" s="18"/>
      <c r="S610" s="18"/>
      <c r="T610" s="18">
        <v>16915</v>
      </c>
      <c r="U610" s="23">
        <v>29208969</v>
      </c>
    </row>
    <row r="611" spans="2:49" ht="30">
      <c r="B611" s="36" t="s">
        <v>4784</v>
      </c>
      <c r="C611" s="36" t="s">
        <v>4783</v>
      </c>
      <c r="D611" s="17" t="s">
        <v>4785</v>
      </c>
      <c r="E611" s="18" t="s">
        <v>210</v>
      </c>
      <c r="F611" s="18" t="str">
        <f>VLOOKUP(N611,Revistas!$B$2:$H$63996,2,FALSE)</f>
        <v>NO TIENE</v>
      </c>
      <c r="G611" s="18" t="str">
        <f>VLOOKUP(N611,Revistas!$B$2:$H$63996,3,FALSE)</f>
        <v>NO TIENE</v>
      </c>
      <c r="H611" s="18" t="str">
        <f>VLOOKUP(N611,Revistas!$B$2:$H$63996,4,FALSE)</f>
        <v>NO TIENE</v>
      </c>
      <c r="I611" s="18" t="str">
        <f>VLOOKUP(N611,Revistas!$B$2:$H$63996,5,FALSE)</f>
        <v>NO TIENE</v>
      </c>
      <c r="J611" s="18" t="str">
        <f>VLOOKUP(N611,Revistas!$B$2:$H$63996,6,FALSE)</f>
        <v>NO</v>
      </c>
      <c r="K611" s="18" t="s">
        <v>4786</v>
      </c>
      <c r="L611" s="18"/>
      <c r="M611" s="18" t="s">
        <v>586</v>
      </c>
      <c r="N611" s="18" t="s">
        <v>4787</v>
      </c>
      <c r="O611" s="18">
        <v>2017</v>
      </c>
      <c r="P611" s="18">
        <v>2017</v>
      </c>
      <c r="Q611" s="18">
        <v>5</v>
      </c>
      <c r="R611" s="18"/>
      <c r="S611" s="18">
        <v>56</v>
      </c>
      <c r="T611" s="18">
        <v>56</v>
      </c>
      <c r="U611" s="23">
        <v>28603711</v>
      </c>
      <c r="AW611" s="25"/>
    </row>
    <row r="612" spans="2:49" ht="60">
      <c r="B612" s="36" t="s">
        <v>4694</v>
      </c>
      <c r="C612" s="36" t="s">
        <v>4695</v>
      </c>
      <c r="D612" s="17" t="s">
        <v>4696</v>
      </c>
      <c r="E612" s="18" t="s">
        <v>210</v>
      </c>
      <c r="F612" s="18">
        <f>VLOOKUP(N612,Revistas!$B$2:$H$63996,2,FALSE)</f>
        <v>4.7939999999999996</v>
      </c>
      <c r="G612" s="18" t="str">
        <f>VLOOKUP(N612,Revistas!$B$2:$H$63996,3,FALSE)</f>
        <v>Q1</v>
      </c>
      <c r="H612" s="18" t="str">
        <f>VLOOKUP(N612,Revistas!$B$2:$H$63996,4,FALSE)</f>
        <v>DENTISTRY, ORAL SURGERY &amp; MEDICINE - SCIE;</v>
      </c>
      <c r="I612" s="18" t="str">
        <f>VLOOKUP(N612,Revistas!$B$2:$H$63996,5,FALSE)</f>
        <v>1 DE 90</v>
      </c>
      <c r="J612" s="18" t="str">
        <f>VLOOKUP(N612,Revistas!$B$2:$H$63996,6,FALSE)</f>
        <v>SI</v>
      </c>
      <c r="K612" s="18" t="s">
        <v>4697</v>
      </c>
      <c r="L612" s="18" t="s">
        <v>4698</v>
      </c>
      <c r="M612" s="18">
        <v>0</v>
      </c>
      <c r="N612" s="18" t="s">
        <v>4699</v>
      </c>
      <c r="O612" s="18" t="s">
        <v>29</v>
      </c>
      <c r="P612" s="18">
        <v>2017</v>
      </c>
      <c r="Q612" s="18">
        <v>70</v>
      </c>
      <c r="R612" s="18"/>
      <c r="S612" s="18">
        <v>58</v>
      </c>
      <c r="T612" s="18">
        <v>64</v>
      </c>
      <c r="U612" s="23">
        <v>28427761</v>
      </c>
    </row>
    <row r="613" spans="2:49" ht="120">
      <c r="B613" s="36" t="s">
        <v>2290</v>
      </c>
      <c r="C613" s="36" t="s">
        <v>2289</v>
      </c>
      <c r="D613" s="17" t="s">
        <v>2291</v>
      </c>
      <c r="E613" s="18" t="s">
        <v>10</v>
      </c>
      <c r="F613" s="18">
        <f>VLOOKUP(N613,Revistas!$B$2:$H$63996,2,FALSE)</f>
        <v>2.6240000000000001</v>
      </c>
      <c r="G613" s="18" t="str">
        <f>VLOOKUP(N613,Revistas!$B$2:$H$63996,3,FALSE)</f>
        <v>Q3</v>
      </c>
      <c r="H613" s="18" t="str">
        <f>VLOOKUP(N613,Revistas!$B$2:$H$63996,4,FALSE)</f>
        <v>RHEUMATOLOGY - SCIE</v>
      </c>
      <c r="I613" s="18" t="str">
        <f>VLOOKUP(N613,Revistas!$B$2:$H$63996,5,FALSE)</f>
        <v>17 DE 30</v>
      </c>
      <c r="J613" s="18" t="str">
        <f>VLOOKUP(N613,Revistas!$B$2:$H$63996,6,FALSE)</f>
        <v>NO</v>
      </c>
      <c r="K613" s="18" t="s">
        <v>2293</v>
      </c>
      <c r="L613" s="18"/>
      <c r="M613" s="18" t="s">
        <v>586</v>
      </c>
      <c r="N613" s="18" t="s">
        <v>2294</v>
      </c>
      <c r="O613" s="18" t="s">
        <v>2292</v>
      </c>
      <c r="P613" s="18">
        <v>2017</v>
      </c>
      <c r="Q613" s="18"/>
      <c r="R613" s="18"/>
      <c r="S613" s="18"/>
      <c r="T613" s="18"/>
      <c r="U613" s="23">
        <v>28593703</v>
      </c>
      <c r="AS613" s="25"/>
    </row>
    <row r="614" spans="2:49" ht="75">
      <c r="B614" s="36" t="s">
        <v>4184</v>
      </c>
      <c r="C614" s="36" t="s">
        <v>4185</v>
      </c>
      <c r="D614" s="17" t="s">
        <v>3847</v>
      </c>
      <c r="E614" s="18" t="s">
        <v>26</v>
      </c>
      <c r="F614" s="18">
        <f>VLOOKUP(N614,Revistas!$B$2:$H$63996,2,FALSE)</f>
        <v>11.855</v>
      </c>
      <c r="G614" s="18" t="str">
        <f>VLOOKUP(N614,Revistas!$B$2:$H$63996,3,FALSE)</f>
        <v>Q1</v>
      </c>
      <c r="H614" s="18" t="str">
        <f>VLOOKUP(N614,Revistas!$B$2:$H$63996,4,FALSE)</f>
        <v>ONCOLOGY</v>
      </c>
      <c r="I614" s="18" t="str">
        <f>VLOOKUP(N614,Revistas!$B$2:$H$63996,5,FALSE)</f>
        <v>10/217</v>
      </c>
      <c r="J614" s="18" t="str">
        <f>VLOOKUP(N614,Revistas!$B$2:$H$63996,6,FALSE)</f>
        <v>SI</v>
      </c>
      <c r="K614" s="18" t="s">
        <v>4186</v>
      </c>
      <c r="L614" s="18"/>
      <c r="M614" s="18">
        <v>0</v>
      </c>
      <c r="N614" s="18" t="s">
        <v>3849</v>
      </c>
      <c r="O614" s="18" t="s">
        <v>154</v>
      </c>
      <c r="P614" s="18">
        <v>2017</v>
      </c>
      <c r="Q614" s="18">
        <v>28</v>
      </c>
      <c r="R614" s="18"/>
      <c r="S614" s="18"/>
      <c r="T614" s="18"/>
    </row>
    <row r="615" spans="2:49" ht="75">
      <c r="B615" s="36" t="s">
        <v>1414</v>
      </c>
      <c r="C615" s="36" t="s">
        <v>1415</v>
      </c>
      <c r="D615" s="17" t="s">
        <v>947</v>
      </c>
      <c r="E615" s="18" t="s">
        <v>10</v>
      </c>
      <c r="F615" s="18">
        <f>VLOOKUP(N615,Revistas!$B$2:$H$63996,2,FALSE)</f>
        <v>47.831000000000003</v>
      </c>
      <c r="G615" s="18" t="str">
        <f>VLOOKUP(N615,Revistas!$B$2:$H$63996,3,FALSE)</f>
        <v>Q1</v>
      </c>
      <c r="H615" s="18" t="str">
        <f>VLOOKUP(N615,Revistas!$B$2:$H$63996,4,FALSE)</f>
        <v>MEDICINA, GENERAL &amp; INTERNAL</v>
      </c>
      <c r="I615" s="18" t="str">
        <f>VLOOKUP(N615,Revistas!$B$2:$H$63996,5,FALSE)</f>
        <v>2/154</v>
      </c>
      <c r="J615" s="18" t="str">
        <f>VLOOKUP(N615,Revistas!$B$2:$H$63996,6,FALSE)</f>
        <v>SI</v>
      </c>
      <c r="K615" s="18" t="s">
        <v>1416</v>
      </c>
      <c r="L615" s="18" t="s">
        <v>1417</v>
      </c>
      <c r="M615" s="18">
        <v>2</v>
      </c>
      <c r="N615" s="18" t="s">
        <v>950</v>
      </c>
      <c r="O615" s="28">
        <v>45170</v>
      </c>
      <c r="P615" s="18">
        <v>2017</v>
      </c>
      <c r="Q615" s="18">
        <v>390</v>
      </c>
      <c r="R615" s="18">
        <v>10101</v>
      </c>
      <c r="S615" s="18">
        <v>1499</v>
      </c>
      <c r="T615" s="18">
        <v>1510</v>
      </c>
      <c r="U615" s="23">
        <v>28750935</v>
      </c>
    </row>
    <row r="616" spans="2:49">
      <c r="B616" s="36" t="s">
        <v>3462</v>
      </c>
      <c r="C616" s="36" t="s">
        <v>3463</v>
      </c>
      <c r="D616" s="17" t="s">
        <v>2326</v>
      </c>
      <c r="E616" s="18" t="s">
        <v>26</v>
      </c>
      <c r="F616" s="18">
        <f>VLOOKUP(N616,Revistas!$B$2:$H$63996,2,FALSE)</f>
        <v>7.3609999999999998</v>
      </c>
      <c r="G616" s="18" t="str">
        <f>VLOOKUP(N616,Revistas!$B$2:$H$63996,3,FALSE)</f>
        <v>Q1</v>
      </c>
      <c r="H616" s="18" t="str">
        <f>VLOOKUP(N616,Revistas!$B$2:$H$63996,4,FALSE)</f>
        <v>ALLERGY - SCIE;</v>
      </c>
      <c r="I616" s="18" t="str">
        <f>VLOOKUP(N616,Revistas!$B$2:$H$63996,5,FALSE)</f>
        <v>2 DE 26</v>
      </c>
      <c r="J616" s="18" t="str">
        <f>VLOOKUP(N616,Revistas!$B$2:$H$63996,6,FALSE)</f>
        <v>SI</v>
      </c>
      <c r="K616" s="18" t="s">
        <v>3464</v>
      </c>
      <c r="L616" s="18"/>
      <c r="M616" s="18">
        <v>0</v>
      </c>
      <c r="N616" s="18" t="s">
        <v>2328</v>
      </c>
      <c r="O616" s="18" t="s">
        <v>199</v>
      </c>
      <c r="P616" s="18">
        <v>2017</v>
      </c>
      <c r="Q616" s="18">
        <v>72</v>
      </c>
      <c r="R616" s="18"/>
      <c r="S616" s="18">
        <v>494</v>
      </c>
      <c r="T616" s="18">
        <v>494</v>
      </c>
    </row>
    <row r="617" spans="2:49" ht="90">
      <c r="B617" s="36" t="s">
        <v>1888</v>
      </c>
      <c r="C617" s="36" t="s">
        <v>1889</v>
      </c>
      <c r="D617" s="17" t="s">
        <v>1660</v>
      </c>
      <c r="E617" s="18" t="s">
        <v>10</v>
      </c>
      <c r="F617" s="18">
        <f>VLOOKUP(N617,Revistas!$B$2:$H$63996,2,FALSE)</f>
        <v>12.811</v>
      </c>
      <c r="G617" s="18" t="str">
        <f>VLOOKUP(N617,Revistas!$B$2:$H$63996,3,FALSE)</f>
        <v>Q1</v>
      </c>
      <c r="H617" s="18" t="str">
        <f>VLOOKUP(N617,Revistas!$B$2:$H$63996,4,FALSE)</f>
        <v>RHEUMATOLOGY - SCIE</v>
      </c>
      <c r="I617" s="18" t="str">
        <f>VLOOKUP(N617,Revistas!$B$2:$H$63996,5,FALSE)</f>
        <v>1 DE 30</v>
      </c>
      <c r="J617" s="18" t="str">
        <f>VLOOKUP(N617,Revistas!$B$2:$H$63996,6,FALSE)</f>
        <v>SI</v>
      </c>
      <c r="K617" s="18" t="s">
        <v>1890</v>
      </c>
      <c r="L617" s="18" t="s">
        <v>1891</v>
      </c>
      <c r="M617" s="18">
        <v>5</v>
      </c>
      <c r="N617" s="18" t="s">
        <v>1663</v>
      </c>
      <c r="O617" s="18" t="s">
        <v>344</v>
      </c>
      <c r="P617" s="18">
        <v>2017</v>
      </c>
      <c r="Q617" s="18">
        <v>76</v>
      </c>
      <c r="R617" s="18">
        <v>1</v>
      </c>
      <c r="S617" s="18">
        <v>286</v>
      </c>
      <c r="T617" s="18">
        <v>294</v>
      </c>
      <c r="U617" s="23">
        <v>27193031</v>
      </c>
    </row>
    <row r="618" spans="2:49" ht="75">
      <c r="B618" s="36" t="s">
        <v>4308</v>
      </c>
      <c r="C618" s="36" t="s">
        <v>4309</v>
      </c>
      <c r="D618" s="17" t="s">
        <v>4310</v>
      </c>
      <c r="E618" s="18" t="s">
        <v>10</v>
      </c>
      <c r="F618" s="18">
        <f>VLOOKUP(N618,Revistas!$B$2:$H$63996,2,FALSE)</f>
        <v>2.262</v>
      </c>
      <c r="G618" s="18" t="str">
        <f>VLOOKUP(N618,Revistas!$B$2:$H$63996,3,FALSE)</f>
        <v>Q3</v>
      </c>
      <c r="H618" s="18" t="str">
        <f>VLOOKUP(N618,Revistas!$B$2:$H$63996,4,FALSE)</f>
        <v>ONCOLOGY - SCIE</v>
      </c>
      <c r="I618" s="18" t="str">
        <f>VLOOKUP(N618,Revistas!$B$2:$H$63996,5,FALSE)</f>
        <v>148/217</v>
      </c>
      <c r="J618" s="18" t="str">
        <f>VLOOKUP(N618,Revistas!$B$2:$H$63996,6,FALSE)</f>
        <v>NO</v>
      </c>
      <c r="K618" s="18" t="s">
        <v>4311</v>
      </c>
      <c r="L618" s="18" t="s">
        <v>4312</v>
      </c>
      <c r="M618" s="18">
        <v>0</v>
      </c>
      <c r="N618" s="18" t="s">
        <v>4313</v>
      </c>
      <c r="O618" s="18"/>
      <c r="P618" s="18">
        <v>2017</v>
      </c>
      <c r="Q618" s="18">
        <v>92</v>
      </c>
      <c r="R618" s="18">
        <v>2</v>
      </c>
      <c r="S618" s="18">
        <v>68</v>
      </c>
      <c r="T618" s="18">
        <v>74</v>
      </c>
      <c r="U618" s="23">
        <v>27855387</v>
      </c>
    </row>
    <row r="619" spans="2:49" ht="90">
      <c r="B619" s="36" t="s">
        <v>2511</v>
      </c>
      <c r="C619" s="36" t="s">
        <v>2516</v>
      </c>
      <c r="D619" s="17" t="s">
        <v>2512</v>
      </c>
      <c r="E619" s="18" t="s">
        <v>7253</v>
      </c>
      <c r="F619" s="18">
        <f>VLOOKUP(N619,Revistas!$B$2:$H$63996,2,FALSE)</f>
        <v>1.1399999999999999</v>
      </c>
      <c r="G619" s="18" t="str">
        <f>VLOOKUP(N619,Revistas!$B$2:$H$63996,3,FALSE)</f>
        <v>Q3</v>
      </c>
      <c r="H619" s="18" t="str">
        <f>VLOOKUP(N619,Revistas!$B$2:$H$63996,4,FALSE)</f>
        <v>PEDIATRICS - SCIE</v>
      </c>
      <c r="I619" s="18" t="str">
        <f>VLOOKUP(N619,Revistas!$B$2:$H$63996,5,FALSE)</f>
        <v>88/121/</v>
      </c>
      <c r="J619" s="18" t="str">
        <f>VLOOKUP(N619,Revistas!$B$2:$H$63996,6,FALSE)</f>
        <v>NO</v>
      </c>
      <c r="K619" s="18" t="s">
        <v>2514</v>
      </c>
      <c r="L619" s="18"/>
      <c r="M619" s="18" t="s">
        <v>586</v>
      </c>
      <c r="N619" s="18" t="s">
        <v>2515</v>
      </c>
      <c r="O619" s="18" t="s">
        <v>2513</v>
      </c>
      <c r="P619" s="18">
        <v>2017</v>
      </c>
      <c r="Q619" s="18"/>
      <c r="R619" s="18"/>
      <c r="S619" s="18"/>
      <c r="T619" s="18"/>
      <c r="U619" s="23">
        <v>28365283</v>
      </c>
      <c r="AW619" s="25"/>
    </row>
    <row r="620" spans="2:49" ht="75">
      <c r="B620" s="36" t="s">
        <v>4630</v>
      </c>
      <c r="C620" s="36" t="s">
        <v>4631</v>
      </c>
      <c r="D620" s="17" t="s">
        <v>4632</v>
      </c>
      <c r="E620" s="18" t="s">
        <v>10</v>
      </c>
      <c r="F620" s="18">
        <f>VLOOKUP(N620,Revistas!$B$2:$H$63996,2,FALSE)</f>
        <v>4.9619999999999997</v>
      </c>
      <c r="G620" s="18" t="str">
        <f>VLOOKUP(N620,Revistas!$B$2:$H$63996,3,FALSE)</f>
        <v>Q1</v>
      </c>
      <c r="H620" s="18" t="str">
        <f>VLOOKUP(N620,Revistas!$B$2:$H$63996,4,FALSE)</f>
        <v>ONCOLOGY - SCIE</v>
      </c>
      <c r="I620" s="18" t="str">
        <f>VLOOKUP(N620,Revistas!$B$2:$H$63996,5,FALSE)</f>
        <v>51/217</v>
      </c>
      <c r="J620" s="18" t="str">
        <f>VLOOKUP(N620,Revistas!$B$2:$H$63996,6,FALSE)</f>
        <v>NO</v>
      </c>
      <c r="K620" s="18" t="s">
        <v>4633</v>
      </c>
      <c r="L620" s="18" t="s">
        <v>4634</v>
      </c>
      <c r="M620" s="18">
        <v>0</v>
      </c>
      <c r="N620" s="18" t="s">
        <v>4635</v>
      </c>
      <c r="O620" s="18" t="s">
        <v>94</v>
      </c>
      <c r="P620" s="18">
        <v>2017</v>
      </c>
      <c r="Q620" s="18">
        <v>22</v>
      </c>
      <c r="R620" s="18">
        <v>11</v>
      </c>
      <c r="S620" s="18">
        <v>1301</v>
      </c>
      <c r="T620" s="18">
        <v>1308</v>
      </c>
      <c r="U620" s="23">
        <v>28701571</v>
      </c>
    </row>
    <row r="621" spans="2:49" ht="30">
      <c r="B621" s="36" t="s">
        <v>1204</v>
      </c>
      <c r="C621" s="36" t="s">
        <v>1205</v>
      </c>
      <c r="D621" s="17" t="s">
        <v>1171</v>
      </c>
      <c r="E621" s="18" t="s">
        <v>26</v>
      </c>
      <c r="F621" s="18">
        <f>VLOOKUP(N621,Revistas!$B$2:$H$63996,2,FALSE)</f>
        <v>7.702</v>
      </c>
      <c r="G621" s="18" t="str">
        <f>VLOOKUP(N621,Revistas!$B$2:$H$63996,3,FALSE)</f>
        <v>Q1</v>
      </c>
      <c r="H621" s="18" t="str">
        <f>VLOOKUP(N621,Revistas!$B$2:$H$63996,4,FALSE)</f>
        <v>HEMATOLOGY - SCIE</v>
      </c>
      <c r="I621" s="18" t="str">
        <f>VLOOKUP(N621,Revistas!$B$2:$H$63996,5,FALSE)</f>
        <v>4 de 70</v>
      </c>
      <c r="J621" s="18" t="str">
        <f>VLOOKUP(N621,Revistas!$B$2:$H$63996,6,FALSE)</f>
        <v>SI</v>
      </c>
      <c r="K621" s="18" t="s">
        <v>1206</v>
      </c>
      <c r="L621" s="18"/>
      <c r="M621" s="18">
        <v>0</v>
      </c>
      <c r="N621" s="18" t="s">
        <v>1174</v>
      </c>
      <c r="O621" s="28">
        <v>46174</v>
      </c>
      <c r="P621" s="18">
        <v>2017</v>
      </c>
      <c r="Q621" s="18">
        <v>102</v>
      </c>
      <c r="R621" s="18"/>
      <c r="S621" s="18">
        <v>682</v>
      </c>
      <c r="T621" s="18">
        <v>682</v>
      </c>
    </row>
    <row r="622" spans="2:49" ht="75">
      <c r="B622" s="36" t="s">
        <v>4610</v>
      </c>
      <c r="C622" s="36" t="s">
        <v>4611</v>
      </c>
      <c r="D622" s="17" t="s">
        <v>3847</v>
      </c>
      <c r="E622" s="18" t="s">
        <v>10</v>
      </c>
      <c r="F622" s="18">
        <f>VLOOKUP(N622,Revistas!$B$2:$H$63996,2,FALSE)</f>
        <v>11.855</v>
      </c>
      <c r="G622" s="18" t="str">
        <f>VLOOKUP(N622,Revistas!$B$2:$H$63996,3,FALSE)</f>
        <v>Q1</v>
      </c>
      <c r="H622" s="18" t="str">
        <f>VLOOKUP(N622,Revistas!$B$2:$H$63996,4,FALSE)</f>
        <v>ONCOLOGY</v>
      </c>
      <c r="I622" s="18" t="str">
        <f>VLOOKUP(N622,Revistas!$B$2:$H$63996,5,FALSE)</f>
        <v>10/217</v>
      </c>
      <c r="J622" s="18" t="str">
        <f>VLOOKUP(N622,Revistas!$B$2:$H$63996,6,FALSE)</f>
        <v>SI</v>
      </c>
      <c r="K622" s="18" t="s">
        <v>4612</v>
      </c>
      <c r="L622" s="18" t="s">
        <v>4613</v>
      </c>
      <c r="M622" s="18">
        <v>1</v>
      </c>
      <c r="N622" s="18" t="s">
        <v>3849</v>
      </c>
      <c r="O622" s="18" t="s">
        <v>14</v>
      </c>
      <c r="P622" s="18">
        <v>2017</v>
      </c>
      <c r="Q622" s="18">
        <v>28</v>
      </c>
      <c r="R622" s="18">
        <v>12</v>
      </c>
      <c r="S622" s="18">
        <v>2994</v>
      </c>
      <c r="T622" s="18">
        <v>2999</v>
      </c>
      <c r="U622" s="23">
        <v>29045512</v>
      </c>
    </row>
    <row r="623" spans="2:49" ht="45">
      <c r="B623" s="36" t="s">
        <v>1279</v>
      </c>
      <c r="C623" s="36" t="s">
        <v>1280</v>
      </c>
      <c r="D623" s="17" t="s">
        <v>1281</v>
      </c>
      <c r="E623" s="18" t="s">
        <v>10</v>
      </c>
      <c r="F623" s="18">
        <f>VLOOKUP(N623,Revistas!$B$2:$H$63996,2,FALSE)</f>
        <v>2.6560000000000001</v>
      </c>
      <c r="G623" s="18" t="str">
        <f>VLOOKUP(N623,Revistas!$B$2:$H$63996,3,FALSE)</f>
        <v>Q2</v>
      </c>
      <c r="H623" s="18" t="str">
        <f>VLOOKUP(N623,Revistas!$B$2:$H$63996,4,FALSE)</f>
        <v>DEVELOPMENTAL BIOLOGY - SCIE;</v>
      </c>
      <c r="I623" s="18" t="str">
        <f>VLOOKUP(N623,Revistas!$B$2:$H$63996,5,FALSE)</f>
        <v>17/41</v>
      </c>
      <c r="J623" s="18" t="str">
        <f>VLOOKUP(N623,Revistas!$B$2:$H$63996,6,FALSE)</f>
        <v>NO</v>
      </c>
      <c r="K623" s="18" t="s">
        <v>1282</v>
      </c>
      <c r="L623" s="18" t="s">
        <v>1283</v>
      </c>
      <c r="M623" s="18">
        <v>1</v>
      </c>
      <c r="N623" s="18" t="s">
        <v>1284</v>
      </c>
      <c r="O623" s="18" t="s">
        <v>199</v>
      </c>
      <c r="P623" s="18">
        <v>2017</v>
      </c>
      <c r="Q623" s="18">
        <v>29</v>
      </c>
      <c r="R623" s="18">
        <v>9</v>
      </c>
      <c r="S623" s="18">
        <v>1803</v>
      </c>
      <c r="T623" s="18">
        <v>1812</v>
      </c>
      <c r="U623" s="23">
        <v>27755963</v>
      </c>
    </row>
    <row r="624" spans="2:49" ht="45">
      <c r="B624" s="36" t="s">
        <v>1271</v>
      </c>
      <c r="C624" s="36" t="s">
        <v>1272</v>
      </c>
      <c r="D624" s="17" t="s">
        <v>458</v>
      </c>
      <c r="E624" s="18" t="s">
        <v>10</v>
      </c>
      <c r="F624" s="18">
        <f>VLOOKUP(N624,Revistas!$B$2:$H$63996,2,FALSE)</f>
        <v>3.5819999999999999</v>
      </c>
      <c r="G624" s="18" t="str">
        <f>VLOOKUP(N624,Revistas!$B$2:$H$63996,3,FALSE)</f>
        <v>Q1</v>
      </c>
      <c r="H624" s="18" t="str">
        <f>VLOOKUP(N624,Revistas!$B$2:$H$63996,4,FALSE)</f>
        <v>PHARMACOLOGY &amp; PHARMACY - SCIE;</v>
      </c>
      <c r="I624" s="18" t="str">
        <f>VLOOKUP(N624,Revistas!$B$2:$H$63996,5,FALSE)</f>
        <v>58/257</v>
      </c>
      <c r="J624" s="18" t="str">
        <f>VLOOKUP(N624,Revistas!$B$2:$H$63996,6,FALSE)</f>
        <v>NO</v>
      </c>
      <c r="K624" s="18" t="s">
        <v>1273</v>
      </c>
      <c r="L624" s="18" t="s">
        <v>1274</v>
      </c>
      <c r="M624" s="18">
        <v>0</v>
      </c>
      <c r="N624" s="18" t="s">
        <v>461</v>
      </c>
      <c r="O624" s="28">
        <v>37135</v>
      </c>
      <c r="P624" s="18">
        <v>2017</v>
      </c>
      <c r="Q624" s="18">
        <v>390</v>
      </c>
      <c r="R624" s="18"/>
      <c r="S624" s="18">
        <v>10</v>
      </c>
      <c r="T624" s="18">
        <v>21</v>
      </c>
      <c r="U624" s="23">
        <v>28826906</v>
      </c>
    </row>
    <row r="625" spans="2:41" ht="75">
      <c r="B625" s="36" t="s">
        <v>1965</v>
      </c>
      <c r="C625" s="36" t="s">
        <v>1966</v>
      </c>
      <c r="D625" s="17" t="s">
        <v>1967</v>
      </c>
      <c r="E625" s="18" t="s">
        <v>10</v>
      </c>
      <c r="F625" s="18">
        <f>VLOOKUP(N625,Revistas!$B$2:$H$63996,2,FALSE)</f>
        <v>9.6189999999999998</v>
      </c>
      <c r="G625" s="18" t="str">
        <f>VLOOKUP(N625,Revistas!$B$2:$H$63996,3,FALSE)</f>
        <v>Q1</v>
      </c>
      <c r="H625" s="18" t="str">
        <f>VLOOKUP(N625,Revistas!$B$2:$H$63996,4,FALSE)</f>
        <v>ONCOLOGY</v>
      </c>
      <c r="I625" s="18" t="str">
        <f>VLOOKUP(N625,Revistas!$B$2:$H$63996,5,FALSE)</f>
        <v>12/217</v>
      </c>
      <c r="J625" s="18" t="str">
        <f>VLOOKUP(N625,Revistas!$B$2:$H$63996,6,FALSE)</f>
        <v>SI</v>
      </c>
      <c r="K625" s="18" t="s">
        <v>1968</v>
      </c>
      <c r="L625" s="18" t="s">
        <v>1969</v>
      </c>
      <c r="M625" s="18">
        <v>0</v>
      </c>
      <c r="N625" s="18" t="s">
        <v>1970</v>
      </c>
      <c r="O625" s="18" t="s">
        <v>608</v>
      </c>
      <c r="P625" s="18">
        <v>2017</v>
      </c>
      <c r="Q625" s="18">
        <v>23</v>
      </c>
      <c r="R625" s="18">
        <v>23</v>
      </c>
      <c r="S625" s="18">
        <v>7388</v>
      </c>
      <c r="T625" s="18">
        <v>7399</v>
      </c>
      <c r="U625" s="23">
        <v>28928159</v>
      </c>
    </row>
    <row r="626" spans="2:41" ht="45">
      <c r="B626" s="36" t="s">
        <v>42</v>
      </c>
      <c r="C626" s="36" t="s">
        <v>43</v>
      </c>
      <c r="D626" s="17" t="s">
        <v>32</v>
      </c>
      <c r="E626" s="18" t="s">
        <v>26</v>
      </c>
      <c r="F626" s="18">
        <f>VLOOKUP(N626,Revistas!$B$2:$H$63996,2,FALSE)</f>
        <v>3.1230000000000002</v>
      </c>
      <c r="G626" s="18" t="str">
        <f>VLOOKUP(N626,Revistas!$B$2:$H$63996,3,FALSE)</f>
        <v>Q2</v>
      </c>
      <c r="H626" s="18" t="str">
        <f>VLOOKUP(N626,Revistas!$B$2:$H$63996,4,FALSE)</f>
        <v>PSYCHIATRY - SCIE</v>
      </c>
      <c r="I626" s="18" t="str">
        <f>VLOOKUP(N626,Revistas!$B$2:$H$63996,5,FALSE)</f>
        <v>52/142</v>
      </c>
      <c r="J626" s="18" t="str">
        <f>VLOOKUP(N626,Revistas!$B$2:$H$63996,6,FALSE)</f>
        <v>NO</v>
      </c>
      <c r="K626" s="18" t="s">
        <v>44</v>
      </c>
      <c r="L626" s="18"/>
      <c r="M626" s="18">
        <v>0</v>
      </c>
      <c r="N626" s="18" t="s">
        <v>34</v>
      </c>
      <c r="O626" s="18" t="s">
        <v>35</v>
      </c>
      <c r="P626" s="18">
        <v>2017</v>
      </c>
      <c r="Q626" s="18">
        <v>41</v>
      </c>
      <c r="R626" s="18"/>
      <c r="S626" s="18" t="s">
        <v>45</v>
      </c>
      <c r="T626" s="18" t="s">
        <v>45</v>
      </c>
    </row>
    <row r="627" spans="2:41" ht="45">
      <c r="B627" s="36" t="s">
        <v>2876</v>
      </c>
      <c r="C627" s="36" t="s">
        <v>2904</v>
      </c>
      <c r="D627" s="17" t="s">
        <v>2764</v>
      </c>
      <c r="E627" s="18" t="s">
        <v>274</v>
      </c>
      <c r="F627" s="18">
        <f>VLOOKUP(N627,Revistas!$B$2:$H$63996,2,FALSE)</f>
        <v>13.204000000000001</v>
      </c>
      <c r="G627" s="18" t="str">
        <f>VLOOKUP(N627,Revistas!$B$2:$H$63996,3,FALSE)</f>
        <v>Q1</v>
      </c>
      <c r="H627" s="18" t="str">
        <f>VLOOKUP(N627,Revistas!$B$2:$H$63996,4,FALSE)</f>
        <v>CRITICAL CARE MEDICINE - SCIE;</v>
      </c>
      <c r="I627" s="18" t="str">
        <f>VLOOKUP(N627,Revistas!$B$2:$H$63996,5,FALSE)</f>
        <v>2 DE 33</v>
      </c>
      <c r="J627" s="18" t="str">
        <f>VLOOKUP(N627,Revistas!$B$2:$H$63996,6,FALSE)</f>
        <v>SI</v>
      </c>
      <c r="K627" s="18" t="s">
        <v>2905</v>
      </c>
      <c r="L627" s="18" t="s">
        <v>2906</v>
      </c>
      <c r="M627" s="18">
        <v>0</v>
      </c>
      <c r="N627" s="18" t="s">
        <v>2766</v>
      </c>
      <c r="O627" s="28">
        <v>36923</v>
      </c>
      <c r="P627" s="18">
        <v>2017</v>
      </c>
      <c r="Q627" s="18">
        <v>195</v>
      </c>
      <c r="R627" s="18">
        <v>3</v>
      </c>
      <c r="S627" s="18">
        <v>407</v>
      </c>
      <c r="T627" s="18">
        <v>408</v>
      </c>
      <c r="U627" s="23">
        <v>28145754</v>
      </c>
    </row>
    <row r="628" spans="2:41">
      <c r="B628" s="36" t="s">
        <v>2876</v>
      </c>
      <c r="C628" s="36" t="s">
        <v>2877</v>
      </c>
      <c r="D628" s="17" t="s">
        <v>1441</v>
      </c>
      <c r="E628" s="18" t="s">
        <v>274</v>
      </c>
      <c r="F628" s="18">
        <f>VLOOKUP(N628,Revistas!$B$2:$H$63996,2,FALSE)</f>
        <v>72.406000000000006</v>
      </c>
      <c r="G628" s="18" t="str">
        <f>VLOOKUP(N628,Revistas!$B$2:$H$63996,3,FALSE)</f>
        <v>Q1</v>
      </c>
      <c r="H628" s="18" t="str">
        <f>VLOOKUP(N628,Revistas!$B$2:$H$63996,4,FALSE)</f>
        <v>MEDICINA, GENERAL &amp; INTERNAL</v>
      </c>
      <c r="I628" s="18" t="str">
        <f>VLOOKUP(N628,Revistas!$B$2:$H$63996,5,FALSE)</f>
        <v>1/154</v>
      </c>
      <c r="J628" s="18" t="str">
        <f>VLOOKUP(N628,Revistas!$B$2:$H$63996,6,FALSE)</f>
        <v>SI</v>
      </c>
      <c r="K628" s="18" t="s">
        <v>2878</v>
      </c>
      <c r="L628" s="18" t="s">
        <v>2879</v>
      </c>
      <c r="M628" s="18">
        <v>0</v>
      </c>
      <c r="N628" s="18" t="s">
        <v>1444</v>
      </c>
      <c r="O628" s="28">
        <v>44013</v>
      </c>
      <c r="P628" s="18">
        <v>2017</v>
      </c>
      <c r="Q628" s="18">
        <v>377</v>
      </c>
      <c r="R628" s="18">
        <v>3</v>
      </c>
      <c r="S628" s="18">
        <v>300</v>
      </c>
      <c r="T628" s="18">
        <v>300</v>
      </c>
      <c r="U628" s="23">
        <v>28727404</v>
      </c>
    </row>
    <row r="629" spans="2:41" ht="45">
      <c r="B629" s="36" t="s">
        <v>1786</v>
      </c>
      <c r="C629" s="36" t="s">
        <v>1787</v>
      </c>
      <c r="D629" s="17" t="s">
        <v>1660</v>
      </c>
      <c r="E629" s="18" t="s">
        <v>26</v>
      </c>
      <c r="F629" s="18">
        <f>VLOOKUP(N629,Revistas!$B$2:$H$63996,2,FALSE)</f>
        <v>12.811</v>
      </c>
      <c r="G629" s="18" t="str">
        <f>VLOOKUP(N629,Revistas!$B$2:$H$63996,3,FALSE)</f>
        <v>Q1</v>
      </c>
      <c r="H629" s="18" t="str">
        <f>VLOOKUP(N629,Revistas!$B$2:$H$63996,4,FALSE)</f>
        <v>RHEUMATOLOGY - SCIE</v>
      </c>
      <c r="I629" s="18" t="str">
        <f>VLOOKUP(N629,Revistas!$B$2:$H$63996,5,FALSE)</f>
        <v>1 DE 30</v>
      </c>
      <c r="J629" s="18" t="str">
        <f>VLOOKUP(N629,Revistas!$B$2:$H$63996,6,FALSE)</f>
        <v>SI</v>
      </c>
      <c r="K629" s="18" t="s">
        <v>1788</v>
      </c>
      <c r="L629" s="18"/>
      <c r="M629" s="18">
        <v>0</v>
      </c>
      <c r="N629" s="18" t="s">
        <v>1663</v>
      </c>
      <c r="O629" s="18" t="s">
        <v>226</v>
      </c>
      <c r="P629" s="18">
        <v>2017</v>
      </c>
      <c r="Q629" s="18">
        <v>76</v>
      </c>
      <c r="R629" s="18"/>
      <c r="S629" s="18">
        <v>456</v>
      </c>
      <c r="T629" s="18">
        <v>456</v>
      </c>
    </row>
    <row r="630" spans="2:41" ht="45">
      <c r="B630" s="36" t="s">
        <v>1813</v>
      </c>
      <c r="C630" s="36" t="s">
        <v>1814</v>
      </c>
      <c r="D630" s="17" t="s">
        <v>1660</v>
      </c>
      <c r="E630" s="18" t="s">
        <v>26</v>
      </c>
      <c r="F630" s="18">
        <f>VLOOKUP(N630,Revistas!$B$2:$H$63996,2,FALSE)</f>
        <v>12.811</v>
      </c>
      <c r="G630" s="18" t="str">
        <f>VLOOKUP(N630,Revistas!$B$2:$H$63996,3,FALSE)</f>
        <v>Q1</v>
      </c>
      <c r="H630" s="18" t="str">
        <f>VLOOKUP(N630,Revistas!$B$2:$H$63996,4,FALSE)</f>
        <v>RHEUMATOLOGY - SCIE</v>
      </c>
      <c r="I630" s="18" t="str">
        <f>VLOOKUP(N630,Revistas!$B$2:$H$63996,5,FALSE)</f>
        <v>1 DE 30</v>
      </c>
      <c r="J630" s="18" t="str">
        <f>VLOOKUP(N630,Revistas!$B$2:$H$63996,6,FALSE)</f>
        <v>SI</v>
      </c>
      <c r="K630" s="18" t="s">
        <v>1815</v>
      </c>
      <c r="L630" s="18"/>
      <c r="M630" s="18">
        <v>0</v>
      </c>
      <c r="N630" s="18" t="s">
        <v>1663</v>
      </c>
      <c r="O630" s="18" t="s">
        <v>226</v>
      </c>
      <c r="P630" s="18">
        <v>2017</v>
      </c>
      <c r="Q630" s="18">
        <v>76</v>
      </c>
      <c r="R630" s="18"/>
      <c r="S630" s="18">
        <v>1179</v>
      </c>
      <c r="T630" s="18">
        <v>1179</v>
      </c>
    </row>
    <row r="631" spans="2:41" ht="90">
      <c r="B631" s="36" t="s">
        <v>1925</v>
      </c>
      <c r="C631" s="36" t="s">
        <v>1924</v>
      </c>
      <c r="D631" s="17" t="s">
        <v>1926</v>
      </c>
      <c r="E631" s="18" t="s">
        <v>10</v>
      </c>
      <c r="F631" s="18">
        <f>VLOOKUP(N631,Revistas!$B$2:$H$63996,2,FALSE)</f>
        <v>2.6339999999999999</v>
      </c>
      <c r="G631" s="18" t="str">
        <f>VLOOKUP(N631,Revistas!$B$2:$H$63996,3,FALSE)</f>
        <v>Q3</v>
      </c>
      <c r="H631" s="18" t="str">
        <f>VLOOKUP(N631,Revistas!$B$2:$H$63996,4,FALSE)</f>
        <v>RHEUMATOLOGY - SCIE</v>
      </c>
      <c r="I631" s="18" t="str">
        <f>VLOOKUP(N631,Revistas!$B$2:$H$63996,5,FALSE)</f>
        <v>16 DE 30</v>
      </c>
      <c r="J631" s="18" t="str">
        <f>VLOOKUP(N631,Revistas!$B$2:$H$63996,6,FALSE)</f>
        <v>NO</v>
      </c>
      <c r="K631" s="18" t="s">
        <v>1928</v>
      </c>
      <c r="L631" s="18"/>
      <c r="M631" s="18" t="s">
        <v>586</v>
      </c>
      <c r="N631" s="18" t="s">
        <v>1736</v>
      </c>
      <c r="O631" s="18" t="s">
        <v>1927</v>
      </c>
      <c r="P631" s="18">
        <v>2017</v>
      </c>
      <c r="Q631" s="18"/>
      <c r="R631" s="18"/>
      <c r="S631" s="18"/>
      <c r="T631" s="18"/>
      <c r="U631" s="23">
        <v>28980904</v>
      </c>
      <c r="AO631" s="25"/>
    </row>
    <row r="632" spans="2:41" ht="30">
      <c r="B632" s="36" t="s">
        <v>1084</v>
      </c>
      <c r="C632" s="36" t="s">
        <v>1085</v>
      </c>
      <c r="D632" s="17" t="s">
        <v>1086</v>
      </c>
      <c r="E632" s="18" t="s">
        <v>10</v>
      </c>
      <c r="F632" s="18">
        <f>VLOOKUP(N632,Revistas!$B$2:$H$63996,2,FALSE)</f>
        <v>6.6859999999999999</v>
      </c>
      <c r="G632" s="18" t="str">
        <f>VLOOKUP(N632,Revistas!$B$2:$H$63996,3,FALSE)</f>
        <v>Q1</v>
      </c>
      <c r="H632" s="18" t="str">
        <f>VLOOKUP(N632,Revistas!$B$2:$H$63996,4,FALSE)</f>
        <v>MEDICINE, GENERAL &amp; INTERNAL - SCIE</v>
      </c>
      <c r="I632" s="18" t="str">
        <f>VLOOKUP(N632,Revistas!$B$2:$H$63996,5,FALSE)</f>
        <v>12/154</v>
      </c>
      <c r="J632" s="18" t="str">
        <f>VLOOKUP(N632,Revistas!$B$2:$H$63996,6,FALSE)</f>
        <v>SI</v>
      </c>
      <c r="K632" s="18" t="s">
        <v>1087</v>
      </c>
      <c r="L632" s="18" t="s">
        <v>1088</v>
      </c>
      <c r="M632" s="18">
        <v>0</v>
      </c>
      <c r="N632" s="18" t="s">
        <v>1089</v>
      </c>
      <c r="O632" s="18" t="s">
        <v>300</v>
      </c>
      <c r="P632" s="18">
        <v>2017</v>
      </c>
      <c r="Q632" s="18">
        <v>92</v>
      </c>
      <c r="R632" s="18">
        <v>3</v>
      </c>
      <c r="S632" s="18">
        <v>376</v>
      </c>
      <c r="T632" s="18">
        <v>382</v>
      </c>
      <c r="U632" s="23">
        <v>28160946</v>
      </c>
    </row>
    <row r="633" spans="2:41" ht="30">
      <c r="B633" s="36" t="s">
        <v>997</v>
      </c>
      <c r="C633" s="36" t="s">
        <v>998</v>
      </c>
      <c r="D633" s="17" t="s">
        <v>674</v>
      </c>
      <c r="E633" s="18" t="s">
        <v>274</v>
      </c>
      <c r="F633" s="18">
        <f>VLOOKUP(N633,Revistas!$B$2:$H$63996,2,FALSE)</f>
        <v>4.4850000000000003</v>
      </c>
      <c r="G633" s="18" t="str">
        <f>VLOOKUP(N633,Revistas!$B$2:$H$63996,3,FALSE)</f>
        <v>Q2</v>
      </c>
      <c r="H633" s="18" t="str">
        <f>VLOOKUP(N633,Revistas!$B$2:$H$63996,4,FALSE)</f>
        <v>CARDIAC &amp; CARDIOVASCULAR SYSTEM</v>
      </c>
      <c r="I633" s="18" t="str">
        <f>VLOOKUP(N633,Revistas!$B$2:$H$63996,5,FALSE)</f>
        <v>33/126</v>
      </c>
      <c r="J633" s="18" t="str">
        <f>VLOOKUP(N633,Revistas!$B$2:$H$63996,6,FALSE)</f>
        <v>NO</v>
      </c>
      <c r="K633" s="18" t="s">
        <v>999</v>
      </c>
      <c r="L633" s="18" t="s">
        <v>1000</v>
      </c>
      <c r="M633" s="18">
        <v>0</v>
      </c>
      <c r="N633" s="18" t="s">
        <v>677</v>
      </c>
      <c r="O633" s="18" t="s">
        <v>199</v>
      </c>
      <c r="P633" s="18">
        <v>2017</v>
      </c>
      <c r="Q633" s="18">
        <v>70</v>
      </c>
      <c r="R633" s="18">
        <v>8</v>
      </c>
      <c r="S633" s="18">
        <v>669</v>
      </c>
      <c r="T633" s="18">
        <v>670</v>
      </c>
      <c r="U633" s="23">
        <v>27789171</v>
      </c>
    </row>
    <row r="634" spans="2:41" ht="45">
      <c r="B634" s="36" t="s">
        <v>1153</v>
      </c>
      <c r="C634" s="36" t="s">
        <v>1152</v>
      </c>
      <c r="D634" s="17" t="s">
        <v>1373</v>
      </c>
      <c r="E634" s="18" t="s">
        <v>10</v>
      </c>
      <c r="F634" s="18">
        <f>VLOOKUP(N634,Revistas!$B$2:$H$63996,2,FALSE)</f>
        <v>5.9569999999999999</v>
      </c>
      <c r="G634" s="18" t="str">
        <f>VLOOKUP(N634,Revistas!$B$2:$H$63996,3,FALSE)</f>
        <v>Q1</v>
      </c>
      <c r="H634" s="18" t="str">
        <f>VLOOKUP(N634,Revistas!$B$2:$H$63996,4,FALSE)</f>
        <v>GERIATRICS &amp; GERONTOLOGY</v>
      </c>
      <c r="I634" s="18" t="str">
        <f>VLOOKUP(N634,Revistas!$B$2:$H$63996,5,FALSE)</f>
        <v>3 DE 49</v>
      </c>
      <c r="J634" s="18" t="str">
        <f>VLOOKUP(N634,Revistas!$B$2:$H$63996,6,FALSE)</f>
        <v>SI</v>
      </c>
      <c r="K634" s="18" t="s">
        <v>1155</v>
      </c>
      <c r="L634" s="18"/>
      <c r="M634" s="18" t="s">
        <v>587</v>
      </c>
      <c r="N634" s="18" t="s">
        <v>1156</v>
      </c>
      <c r="O634" s="18" t="s">
        <v>1154</v>
      </c>
      <c r="P634" s="18">
        <v>2017</v>
      </c>
      <c r="Q634" s="18"/>
      <c r="R634" s="18"/>
      <c r="S634" s="18"/>
      <c r="T634" s="18"/>
      <c r="U634" s="23">
        <v>28977342</v>
      </c>
    </row>
    <row r="635" spans="2:41" ht="30">
      <c r="B635" s="36" t="s">
        <v>5225</v>
      </c>
      <c r="C635" s="36" t="s">
        <v>5224</v>
      </c>
      <c r="D635" s="17" t="s">
        <v>5226</v>
      </c>
      <c r="E635" s="18" t="s">
        <v>10</v>
      </c>
      <c r="F635" s="18">
        <f>VLOOKUP(N635,Revistas!$B$2:$H$63996,2,FALSE)</f>
        <v>2.528</v>
      </c>
      <c r="G635" s="18" t="str">
        <f>VLOOKUP(N635,Revistas!$B$2:$H$63996,3,FALSE)</f>
        <v>Q2</v>
      </c>
      <c r="H635" s="18" t="str">
        <f>VLOOKUP(N635,Revistas!$B$2:$H$63996,4,FALSE)</f>
        <v>PSYCHIATRY - SCIE</v>
      </c>
      <c r="I635" s="18" t="str">
        <f>VLOOKUP(N635,Revistas!$B$2:$H$63996,5,FALSE)</f>
        <v>65/142</v>
      </c>
      <c r="J635" s="18" t="str">
        <f>VLOOKUP(N635,Revistas!$B$2:$H$63996,6,FALSE)</f>
        <v>NO</v>
      </c>
      <c r="K635" s="18" t="s">
        <v>5229</v>
      </c>
      <c r="L635" s="18"/>
      <c r="M635" s="18" t="s">
        <v>586</v>
      </c>
      <c r="N635" s="18" t="s">
        <v>5230</v>
      </c>
      <c r="O635" s="18" t="s">
        <v>5228</v>
      </c>
      <c r="P635" s="18">
        <v>2017</v>
      </c>
      <c r="Q635" s="18">
        <v>260</v>
      </c>
      <c r="R635" s="18"/>
      <c r="S635" s="18" t="s">
        <v>5227</v>
      </c>
      <c r="T635" s="18"/>
      <c r="U635" s="23">
        <v>29272729</v>
      </c>
    </row>
    <row r="636" spans="2:41" ht="45">
      <c r="B636" s="36" t="s">
        <v>4710</v>
      </c>
      <c r="C636" s="36" t="s">
        <v>4711</v>
      </c>
      <c r="D636" s="17" t="s">
        <v>2263</v>
      </c>
      <c r="E636" s="18" t="s">
        <v>26</v>
      </c>
      <c r="F636" s="18">
        <f>VLOOKUP(N636,Revistas!$B$2:$H$63996,2,FALSE)</f>
        <v>6.0289999999999999</v>
      </c>
      <c r="G636" s="18" t="str">
        <f>VLOOKUP(N636,Revistas!$B$2:$H$63996,3,FALSE)</f>
        <v>Q1</v>
      </c>
      <c r="H636" s="18" t="str">
        <f>VLOOKUP(N636,Revistas!$B$2:$H$63996,4,FALSE)</f>
        <v>ONCOLOGY - SCIE</v>
      </c>
      <c r="I636" s="18" t="str">
        <f>VLOOKUP(N636,Revistas!$B$2:$H$63996,5,FALSE)</f>
        <v>35/217</v>
      </c>
      <c r="J636" s="18" t="str">
        <f>VLOOKUP(N636,Revistas!$B$2:$H$63996,6,FALSE)</f>
        <v>NO</v>
      </c>
      <c r="K636" s="18" t="s">
        <v>4712</v>
      </c>
      <c r="L636" s="18"/>
      <c r="M636" s="18">
        <v>0</v>
      </c>
      <c r="N636" s="18" t="s">
        <v>2265</v>
      </c>
      <c r="O636" s="18" t="s">
        <v>62</v>
      </c>
      <c r="P636" s="18">
        <v>2017</v>
      </c>
      <c r="Q636" s="18">
        <v>72</v>
      </c>
      <c r="R636" s="18"/>
      <c r="S636" s="18" t="s">
        <v>4713</v>
      </c>
      <c r="T636" s="18" t="s">
        <v>4713</v>
      </c>
    </row>
    <row r="637" spans="2:41">
      <c r="B637" s="36" t="s">
        <v>3658</v>
      </c>
      <c r="C637" s="36" t="s">
        <v>3659</v>
      </c>
      <c r="D637" s="17" t="s">
        <v>2304</v>
      </c>
      <c r="E637" s="18" t="s">
        <v>274</v>
      </c>
      <c r="F637" s="18">
        <f>VLOOKUP(N637,Revistas!$B$2:$H$63996,2,FALSE)</f>
        <v>0.97099999999999997</v>
      </c>
      <c r="G637" s="18" t="str">
        <f>VLOOKUP(N637,Revistas!$B$2:$H$63996,3,FALSE)</f>
        <v>Q3</v>
      </c>
      <c r="H637" s="18" t="str">
        <f>VLOOKUP(N637,Revistas!$B$2:$H$63996,4,FALSE)</f>
        <v>MEDICINE, GENERAL &amp; INTERNAL - SCIE</v>
      </c>
      <c r="I637" s="18" t="str">
        <f>VLOOKUP(N637,Revistas!$B$2:$H$63996,5,FALSE)</f>
        <v>100/154</v>
      </c>
      <c r="J637" s="18" t="str">
        <f>VLOOKUP(N637,Revistas!$B$2:$H$63996,6,FALSE)</f>
        <v>NO</v>
      </c>
      <c r="K637" s="18" t="s">
        <v>3660</v>
      </c>
      <c r="L637" s="18" t="s">
        <v>3661</v>
      </c>
      <c r="M637" s="18">
        <v>0</v>
      </c>
      <c r="N637" s="18" t="s">
        <v>2307</v>
      </c>
      <c r="O637" s="18" t="s">
        <v>2799</v>
      </c>
      <c r="P637" s="18">
        <v>2017</v>
      </c>
      <c r="Q637" s="18">
        <v>217</v>
      </c>
      <c r="R637" s="18">
        <v>1</v>
      </c>
      <c r="S637" s="18">
        <v>60</v>
      </c>
      <c r="T637" s="18">
        <v>62</v>
      </c>
      <c r="U637" s="23">
        <v>27484344</v>
      </c>
    </row>
    <row r="638" spans="2:41" ht="45">
      <c r="B638" s="36" t="s">
        <v>3618</v>
      </c>
      <c r="C638" s="36" t="s">
        <v>3619</v>
      </c>
      <c r="D638" s="17" t="s">
        <v>1875</v>
      </c>
      <c r="E638" s="18" t="s">
        <v>10</v>
      </c>
      <c r="F638" s="18">
        <f>VLOOKUP(N638,Revistas!$B$2:$H$63996,2,FALSE)</f>
        <v>2.7570000000000001</v>
      </c>
      <c r="G638" s="18" t="str">
        <f>VLOOKUP(N638,Revistas!$B$2:$H$63996,3,FALSE)</f>
        <v>Q1</v>
      </c>
      <c r="H638" s="18" t="str">
        <f>VLOOKUP(N638,Revistas!$B$2:$H$63996,4,FALSE)</f>
        <v>MEDICINA, GENERAL &amp; INTERNAL</v>
      </c>
      <c r="I638" s="18" t="str">
        <f>VLOOKUP(N638,Revistas!$B$2:$H$63996,5,FALSE)</f>
        <v>33/154</v>
      </c>
      <c r="J638" s="18" t="str">
        <f>VLOOKUP(N638,Revistas!$B$2:$H$63996,6,FALSE)</f>
        <v>NO</v>
      </c>
      <c r="K638" s="18" t="s">
        <v>3620</v>
      </c>
      <c r="L638" s="18" t="s">
        <v>3621</v>
      </c>
      <c r="M638" s="18">
        <v>0</v>
      </c>
      <c r="N638" s="18" t="s">
        <v>1878</v>
      </c>
      <c r="O638" s="18"/>
      <c r="P638" s="18">
        <v>2017</v>
      </c>
      <c r="Q638" s="18">
        <v>33</v>
      </c>
      <c r="R638" s="18">
        <v>12</v>
      </c>
      <c r="S638" s="18">
        <v>2181</v>
      </c>
      <c r="T638" s="18">
        <v>2186</v>
      </c>
      <c r="U638" s="23">
        <v>28699806</v>
      </c>
    </row>
    <row r="639" spans="2:41" ht="60">
      <c r="B639" s="36" t="s">
        <v>5304</v>
      </c>
      <c r="C639" s="36" t="s">
        <v>5305</v>
      </c>
      <c r="D639" s="17" t="s">
        <v>5306</v>
      </c>
      <c r="E639" s="18" t="s">
        <v>10</v>
      </c>
      <c r="F639" s="18">
        <f>VLOOKUP(N639,Revistas!$B$2:$H$63996,2,FALSE)</f>
        <v>2.597</v>
      </c>
      <c r="G639" s="18" t="str">
        <f>VLOOKUP(N639,Revistas!$B$2:$H$63996,3,FALSE)</f>
        <v>Q1</v>
      </c>
      <c r="H639" s="18" t="str">
        <f>VLOOKUP(N639,Revistas!$B$2:$H$63996,4,FALSE)</f>
        <v>ORTHOPEDICS - SCIE;</v>
      </c>
      <c r="I639" s="18" t="str">
        <f>VLOOKUP(N639,Revistas!$B$2:$H$63996,5,FALSE)</f>
        <v>17/76</v>
      </c>
      <c r="J639" s="18" t="str">
        <f>VLOOKUP(N639,Revistas!$B$2:$H$63996,6,FALSE)</f>
        <v>NO</v>
      </c>
      <c r="K639" s="18" t="s">
        <v>5307</v>
      </c>
      <c r="L639" s="18" t="s">
        <v>5308</v>
      </c>
      <c r="M639" s="18">
        <v>0</v>
      </c>
      <c r="N639" s="18" t="s">
        <v>5309</v>
      </c>
      <c r="O639" s="18" t="s">
        <v>250</v>
      </c>
      <c r="P639" s="18">
        <v>2017</v>
      </c>
      <c r="Q639" s="18">
        <v>6</v>
      </c>
      <c r="R639" s="18">
        <v>5</v>
      </c>
      <c r="S639" s="18">
        <v>315</v>
      </c>
      <c r="T639" s="18">
        <v>322</v>
      </c>
      <c r="U639" s="23">
        <v>28522445</v>
      </c>
    </row>
    <row r="640" spans="2:41" ht="60">
      <c r="B640" s="36" t="s">
        <v>1275</v>
      </c>
      <c r="C640" s="36" t="s">
        <v>1276</v>
      </c>
      <c r="D640" s="17" t="s">
        <v>469</v>
      </c>
      <c r="E640" s="18" t="s">
        <v>10</v>
      </c>
      <c r="F640" s="18">
        <f>VLOOKUP(N640,Revistas!$B$2:$H$63996,2,FALSE)</f>
        <v>6.3369999999999997</v>
      </c>
      <c r="G640" s="18" t="str">
        <f>VLOOKUP(N640,Revistas!$B$2:$H$63996,3,FALSE)</f>
        <v>Q1</v>
      </c>
      <c r="H640" s="18" t="str">
        <f>VLOOKUP(N640,Revistas!$B$2:$H$63996,4,FALSE)</f>
        <v>ENDOCRINOLOGY &amp; METABOLISM</v>
      </c>
      <c r="I640" s="18" t="str">
        <f>VLOOKUP(N640,Revistas!$B$2:$H$63996,5,FALSE)</f>
        <v>13/138</v>
      </c>
      <c r="J640" s="18" t="str">
        <f>VLOOKUP(N640,Revistas!$B$2:$H$63996,6,FALSE)</f>
        <v>SI</v>
      </c>
      <c r="K640" s="18" t="s">
        <v>1277</v>
      </c>
      <c r="L640" s="18" t="s">
        <v>1278</v>
      </c>
      <c r="M640" s="18">
        <v>2</v>
      </c>
      <c r="N640" s="18" t="s">
        <v>472</v>
      </c>
      <c r="O640" s="28">
        <v>37135</v>
      </c>
      <c r="P640" s="18">
        <v>2017</v>
      </c>
      <c r="Q640" s="18">
        <v>27</v>
      </c>
      <c r="R640" s="18">
        <v>7</v>
      </c>
      <c r="S640" s="18">
        <v>379</v>
      </c>
      <c r="T640" s="18">
        <v>397</v>
      </c>
      <c r="U640" s="23">
        <v>28010122</v>
      </c>
    </row>
    <row r="641" spans="2:21" ht="30">
      <c r="B641" s="36" t="s">
        <v>2251</v>
      </c>
      <c r="C641" s="36" t="s">
        <v>2252</v>
      </c>
      <c r="D641" s="17" t="s">
        <v>2253</v>
      </c>
      <c r="E641" s="18" t="s">
        <v>10</v>
      </c>
      <c r="F641" s="18">
        <f>VLOOKUP(N641,Revistas!$B$2:$H$63996,2,FALSE)</f>
        <v>2.9049999999999998</v>
      </c>
      <c r="G641" s="18" t="str">
        <f>VLOOKUP(N641,Revistas!$B$2:$H$63996,3,FALSE)</f>
        <v>Q3</v>
      </c>
      <c r="H641" s="18" t="str">
        <f>VLOOKUP(N641,Revistas!$B$2:$H$63996,4,FALSE)</f>
        <v>IMMUNOLOGY - SCIE</v>
      </c>
      <c r="I641" s="18" t="str">
        <f>VLOOKUP(N641,Revistas!$B$2:$H$63996,5,FALSE)</f>
        <v>82/151</v>
      </c>
      <c r="J641" s="18" t="str">
        <f>VLOOKUP(N641,Revistas!$B$2:$H$63996,6,FALSE)</f>
        <v>NO</v>
      </c>
      <c r="K641" s="18" t="s">
        <v>2254</v>
      </c>
      <c r="L641" s="18" t="s">
        <v>2255</v>
      </c>
      <c r="M641" s="18">
        <v>0</v>
      </c>
      <c r="N641" s="18" t="s">
        <v>2256</v>
      </c>
      <c r="O641" s="18" t="s">
        <v>35</v>
      </c>
      <c r="P641" s="18">
        <v>2017</v>
      </c>
      <c r="Q641" s="18">
        <v>65</v>
      </c>
      <c r="R641" s="18">
        <v>2</v>
      </c>
      <c r="S641" s="18">
        <v>487</v>
      </c>
      <c r="T641" s="18">
        <v>494</v>
      </c>
      <c r="U641" s="23">
        <v>28138914</v>
      </c>
    </row>
    <row r="642" spans="2:21" ht="45">
      <c r="B642" s="36" t="s">
        <v>2229</v>
      </c>
      <c r="C642" s="36" t="s">
        <v>2230</v>
      </c>
      <c r="D642" s="17" t="s">
        <v>1171</v>
      </c>
      <c r="E642" s="18" t="s">
        <v>26</v>
      </c>
      <c r="F642" s="18">
        <f>VLOOKUP(N642,Revistas!$B$2:$H$63996,2,FALSE)</f>
        <v>7.702</v>
      </c>
      <c r="G642" s="18" t="str">
        <f>VLOOKUP(N642,Revistas!$B$2:$H$63996,3,FALSE)</f>
        <v>Q1</v>
      </c>
      <c r="H642" s="18" t="str">
        <f>VLOOKUP(N642,Revistas!$B$2:$H$63996,4,FALSE)</f>
        <v>HEMATOLOGY - SCIE</v>
      </c>
      <c r="I642" s="18" t="str">
        <f>VLOOKUP(N642,Revistas!$B$2:$H$63996,5,FALSE)</f>
        <v>4 de 70</v>
      </c>
      <c r="J642" s="18" t="str">
        <f>VLOOKUP(N642,Revistas!$B$2:$H$63996,6,FALSE)</f>
        <v>SI</v>
      </c>
      <c r="K642" s="18" t="s">
        <v>2231</v>
      </c>
      <c r="L642" s="18"/>
      <c r="M642" s="18">
        <v>0</v>
      </c>
      <c r="N642" s="18" t="s">
        <v>1174</v>
      </c>
      <c r="O642" s="28">
        <v>46174</v>
      </c>
      <c r="P642" s="18">
        <v>2017</v>
      </c>
      <c r="Q642" s="18">
        <v>102</v>
      </c>
      <c r="R642" s="18"/>
      <c r="S642" s="18">
        <v>636</v>
      </c>
      <c r="T642" s="18">
        <v>637</v>
      </c>
    </row>
    <row r="643" spans="2:21" ht="45">
      <c r="B643" s="36" t="s">
        <v>2975</v>
      </c>
      <c r="C643" s="36" t="s">
        <v>2976</v>
      </c>
      <c r="D643" s="17" t="s">
        <v>2977</v>
      </c>
      <c r="E643" s="18" t="s">
        <v>10</v>
      </c>
      <c r="F643" s="18">
        <f>VLOOKUP(N643,Revistas!$B$2:$H$63996,2,FALSE)</f>
        <v>4.6859999999999999</v>
      </c>
      <c r="G643" s="18" t="str">
        <f>VLOOKUP(N643,Revistas!$B$2:$H$63996,3,FALSE)</f>
        <v>Q1</v>
      </c>
      <c r="H643" s="18" t="str">
        <f>VLOOKUP(N643,Revistas!$B$2:$H$63996,4,FALSE)</f>
        <v>GENETICS &amp; HEREDITY - SCIE;</v>
      </c>
      <c r="I643" s="18" t="str">
        <f>VLOOKUP(N643,Revistas!$B$2:$H$63996,5,FALSE)</f>
        <v>27/167</v>
      </c>
      <c r="J643" s="18" t="str">
        <f>VLOOKUP(N643,Revistas!$B$2:$H$63996,6,FALSE)</f>
        <v>NO</v>
      </c>
      <c r="K643" s="18" t="s">
        <v>2978</v>
      </c>
      <c r="L643" s="18" t="s">
        <v>2979</v>
      </c>
      <c r="M643" s="18">
        <v>0</v>
      </c>
      <c r="N643" s="18" t="s">
        <v>2980</v>
      </c>
      <c r="O643" s="18" t="s">
        <v>14</v>
      </c>
      <c r="P643" s="18">
        <v>2017</v>
      </c>
      <c r="Q643" s="18">
        <v>95</v>
      </c>
      <c r="R643" s="18">
        <v>12</v>
      </c>
      <c r="S643" s="18">
        <v>1399</v>
      </c>
      <c r="T643" s="18">
        <v>1409</v>
      </c>
      <c r="U643" s="23">
        <v>28975359</v>
      </c>
    </row>
    <row r="644" spans="2:21" ht="30">
      <c r="B644" s="36" t="s">
        <v>3851</v>
      </c>
      <c r="C644" s="36" t="s">
        <v>3852</v>
      </c>
      <c r="D644" s="17" t="s">
        <v>3853</v>
      </c>
      <c r="E644" s="18" t="s">
        <v>26</v>
      </c>
      <c r="F644" s="18">
        <f>VLOOKUP(N644,Revistas!$B$2:$H$63996,2,FALSE)</f>
        <v>6.08</v>
      </c>
      <c r="G644" s="18" t="str">
        <f>VLOOKUP(N644,Revistas!$B$2:$H$63996,3,FALSE)</f>
        <v>Q1</v>
      </c>
      <c r="H644" s="18" t="str">
        <f>VLOOKUP(N644,Revistas!$B$2:$H$63996,4,FALSE)</f>
        <v>ENDOCRINOLOGY &amp; METABOLISM - SCIE</v>
      </c>
      <c r="I644" s="18" t="str">
        <f>VLOOKUP(N644,Revistas!$B$2:$H$63996,5,FALSE)</f>
        <v>15/138</v>
      </c>
      <c r="J644" s="18" t="str">
        <f>VLOOKUP(N644,Revistas!$B$2:$H$63996,6,FALSE)</f>
        <v>NO</v>
      </c>
      <c r="K644" s="18" t="s">
        <v>3854</v>
      </c>
      <c r="L644" s="18"/>
      <c r="M644" s="18">
        <v>0</v>
      </c>
      <c r="N644" s="18" t="s">
        <v>3855</v>
      </c>
      <c r="O644" s="18" t="s">
        <v>154</v>
      </c>
      <c r="P644" s="18">
        <v>2017</v>
      </c>
      <c r="Q644" s="18">
        <v>60</v>
      </c>
      <c r="R644" s="18"/>
      <c r="S644" s="18" t="s">
        <v>3856</v>
      </c>
      <c r="T644" s="18" t="s">
        <v>3856</v>
      </c>
    </row>
    <row r="645" spans="2:21">
      <c r="B645" s="36" t="s">
        <v>3642</v>
      </c>
      <c r="C645" s="36" t="s">
        <v>3643</v>
      </c>
      <c r="D645" s="17" t="s">
        <v>3644</v>
      </c>
      <c r="E645" s="18" t="s">
        <v>10</v>
      </c>
      <c r="F645" s="18" t="str">
        <f>VLOOKUP(N645,Revistas!$B$2:$H$63996,2,FALSE)</f>
        <v>NO TIENE</v>
      </c>
      <c r="G645" s="18" t="str">
        <f>VLOOKUP(N645,Revistas!$B$2:$H$63996,3,FALSE)</f>
        <v>NO TIENE</v>
      </c>
      <c r="H645" s="18" t="str">
        <f>VLOOKUP(N645,Revistas!$B$2:$H$63996,4,FALSE)</f>
        <v>NO TIENE</v>
      </c>
      <c r="I645" s="18" t="str">
        <f>VLOOKUP(N645,Revistas!$B$2:$H$63996,5,FALSE)</f>
        <v>NO TIENE</v>
      </c>
      <c r="J645" s="18" t="str">
        <f>VLOOKUP(N645,Revistas!$B$2:$H$63996,6,FALSE)</f>
        <v>NO</v>
      </c>
      <c r="K645" s="18" t="s">
        <v>3645</v>
      </c>
      <c r="L645" s="18" t="s">
        <v>3646</v>
      </c>
      <c r="M645" s="18">
        <v>0</v>
      </c>
      <c r="N645" s="18" t="s">
        <v>3647</v>
      </c>
      <c r="O645" s="18" t="s">
        <v>344</v>
      </c>
      <c r="P645" s="18">
        <v>2017</v>
      </c>
      <c r="Q645" s="18">
        <v>49</v>
      </c>
      <c r="R645" s="18">
        <v>1</v>
      </c>
      <c r="S645" s="18">
        <v>45</v>
      </c>
      <c r="T645" s="18">
        <v>48</v>
      </c>
      <c r="U645" s="23">
        <v>28120607</v>
      </c>
    </row>
    <row r="646" spans="2:21" ht="75">
      <c r="B646" s="36" t="s">
        <v>3226</v>
      </c>
      <c r="C646" s="36" t="s">
        <v>3227</v>
      </c>
      <c r="D646" s="17" t="s">
        <v>2406</v>
      </c>
      <c r="E646" s="18" t="s">
        <v>10</v>
      </c>
      <c r="F646" s="18">
        <f>VLOOKUP(N646,Revistas!$B$2:$H$63996,2,FALSE)</f>
        <v>2.4860000000000002</v>
      </c>
      <c r="G646" s="18" t="str">
        <f>VLOOKUP(N646,Revistas!$B$2:$H$63996,3,FALSE)</f>
        <v>Q1</v>
      </c>
      <c r="H646" s="18" t="str">
        <f>VLOOKUP(N646,Revistas!$B$2:$H$63996,4,FALSE)</f>
        <v>PEDIATRICS - SCIE;</v>
      </c>
      <c r="I646" s="18" t="str">
        <f>VLOOKUP(N646,Revistas!$B$2:$H$63996,5,FALSE)</f>
        <v>27/121</v>
      </c>
      <c r="J646" s="18" t="str">
        <f>VLOOKUP(N646,Revistas!$B$2:$H$63996,6,FALSE)</f>
        <v>NO</v>
      </c>
      <c r="K646" s="18" t="s">
        <v>3228</v>
      </c>
      <c r="L646" s="18" t="s">
        <v>3229</v>
      </c>
      <c r="M646" s="18">
        <v>2</v>
      </c>
      <c r="N646" s="18" t="s">
        <v>2409</v>
      </c>
      <c r="O646" s="18" t="s">
        <v>300</v>
      </c>
      <c r="P646" s="18">
        <v>2017</v>
      </c>
      <c r="Q646" s="18">
        <v>36</v>
      </c>
      <c r="R646" s="18">
        <v>3</v>
      </c>
      <c r="S646" s="18">
        <v>326</v>
      </c>
      <c r="T646" s="18">
        <v>332</v>
      </c>
      <c r="U646" s="23">
        <v>27902652</v>
      </c>
    </row>
    <row r="647" spans="2:21" ht="45">
      <c r="B647" s="36" t="s">
        <v>279</v>
      </c>
      <c r="C647" s="36" t="s">
        <v>280</v>
      </c>
      <c r="D647" s="17" t="s">
        <v>281</v>
      </c>
      <c r="E647" s="18" t="s">
        <v>10</v>
      </c>
      <c r="F647" s="18">
        <f>VLOOKUP(N647,Revistas!$B$2:$H$63996,2,FALSE)</f>
        <v>1.7849999999999999</v>
      </c>
      <c r="G647" s="18" t="str">
        <f>VLOOKUP(N647,Revistas!$B$2:$H$63996,3,FALSE)</f>
        <v>Q2</v>
      </c>
      <c r="H647" s="18" t="str">
        <f>VLOOKUP(N647,Revistas!$B$2:$H$63996,4,FALSE)</f>
        <v>SPORT SCIENCE</v>
      </c>
      <c r="I647" s="18" t="str">
        <f>VLOOKUP(N647,Revistas!$B$2:$H$63996,5,FALSE)</f>
        <v>38/81</v>
      </c>
      <c r="J647" s="18" t="str">
        <f>VLOOKUP(N647,Revistas!$B$2:$H$63996,6,FALSE)</f>
        <v>NO</v>
      </c>
      <c r="K647" s="18" t="s">
        <v>282</v>
      </c>
      <c r="L647" s="18" t="s">
        <v>283</v>
      </c>
      <c r="M647" s="18">
        <v>0</v>
      </c>
      <c r="N647" s="18" t="s">
        <v>284</v>
      </c>
      <c r="O647" s="18" t="s">
        <v>35</v>
      </c>
      <c r="P647" s="18">
        <v>2017</v>
      </c>
      <c r="Q647" s="18">
        <v>9</v>
      </c>
      <c r="R647" s="18">
        <v>4</v>
      </c>
      <c r="S647" s="18">
        <v>348</v>
      </c>
      <c r="T647" s="18">
        <v>355</v>
      </c>
    </row>
    <row r="648" spans="2:21" ht="30">
      <c r="B648" s="36" t="s">
        <v>5150</v>
      </c>
      <c r="C648" s="36" t="s">
        <v>5151</v>
      </c>
      <c r="D648" s="17" t="s">
        <v>181</v>
      </c>
      <c r="E648" s="18" t="s">
        <v>10</v>
      </c>
      <c r="F648" s="18">
        <f>VLOOKUP(N648,Revistas!$B$2:$H$63996,2,FALSE)</f>
        <v>4.2590000000000003</v>
      </c>
      <c r="G648" s="18" t="str">
        <f>VLOOKUP(N648,Revistas!$B$2:$H$63996,3,FALSE)</f>
        <v>Q1</v>
      </c>
      <c r="H648" s="18" t="str">
        <f>VLOOKUP(N648,Revistas!$B$2:$H$63996,4,FALSE)</f>
        <v>MULTIDISCIPLINARY SCIENCES</v>
      </c>
      <c r="I648" s="18" t="str">
        <f>VLOOKUP(N648,Revistas!$B$2:$H$63996,5,FALSE)</f>
        <v>10 DE 64</v>
      </c>
      <c r="J648" s="18" t="str">
        <f>VLOOKUP(N648,Revistas!$B$2:$H$63996,6,FALSE)</f>
        <v>NO</v>
      </c>
      <c r="K648" s="18" t="s">
        <v>5152</v>
      </c>
      <c r="L648" s="18" t="s">
        <v>5153</v>
      </c>
      <c r="M648" s="18">
        <v>0</v>
      </c>
      <c r="N648" s="18" t="s">
        <v>184</v>
      </c>
      <c r="O648" s="28">
        <v>40118</v>
      </c>
      <c r="P648" s="18">
        <v>2017</v>
      </c>
      <c r="Q648" s="18">
        <v>7</v>
      </c>
      <c r="R648" s="18"/>
      <c r="S648" s="18"/>
      <c r="T648" s="18">
        <v>15182</v>
      </c>
      <c r="U648" s="23">
        <v>29123118</v>
      </c>
    </row>
    <row r="649" spans="2:21" ht="45">
      <c r="B649" s="36" t="s">
        <v>5158</v>
      </c>
      <c r="C649" s="36" t="s">
        <v>5159</v>
      </c>
      <c r="D649" s="17" t="s">
        <v>5160</v>
      </c>
      <c r="E649" s="18" t="s">
        <v>10</v>
      </c>
      <c r="F649" s="18">
        <f>VLOOKUP(N649,Revistas!$B$2:$H$63996,2,FALSE)</f>
        <v>6.319</v>
      </c>
      <c r="G649" s="18" t="str">
        <f>VLOOKUP(N649,Revistas!$B$2:$H$63996,3,FALSE)</f>
        <v>Q1</v>
      </c>
      <c r="H649" s="18" t="str">
        <f>VLOOKUP(N649,Revistas!$B$2:$H$63996,4,FALSE)</f>
        <v>ENGINEERING, BIOMEDICAL - SCIE;</v>
      </c>
      <c r="I649" s="18" t="str">
        <f>VLOOKUP(N649,Revistas!$B$2:$H$63996,5,FALSE)</f>
        <v>3 de 77</v>
      </c>
      <c r="J649" s="18" t="str">
        <f>VLOOKUP(N649,Revistas!$B$2:$H$63996,6,FALSE)</f>
        <v>SI</v>
      </c>
      <c r="K649" s="18" t="s">
        <v>5161</v>
      </c>
      <c r="L649" s="18" t="s">
        <v>5162</v>
      </c>
      <c r="M649" s="18">
        <v>0</v>
      </c>
      <c r="N649" s="18" t="s">
        <v>5163</v>
      </c>
      <c r="O649" s="28">
        <v>37165</v>
      </c>
      <c r="P649" s="18">
        <v>2017</v>
      </c>
      <c r="Q649" s="18">
        <v>61</v>
      </c>
      <c r="R649" s="18"/>
      <c r="S649" s="18">
        <v>54</v>
      </c>
      <c r="T649" s="18">
        <v>65</v>
      </c>
      <c r="U649" s="23">
        <v>28801266</v>
      </c>
    </row>
    <row r="650" spans="2:21" ht="45">
      <c r="B650" s="36" t="s">
        <v>3114</v>
      </c>
      <c r="C650" s="36" t="s">
        <v>3115</v>
      </c>
      <c r="D650" s="17" t="s">
        <v>181</v>
      </c>
      <c r="E650" s="18" t="s">
        <v>10</v>
      </c>
      <c r="F650" s="18">
        <f>VLOOKUP(N650,Revistas!$B$2:$H$63996,2,FALSE)</f>
        <v>4.2590000000000003</v>
      </c>
      <c r="G650" s="18" t="str">
        <f>VLOOKUP(N650,Revistas!$B$2:$H$63996,3,FALSE)</f>
        <v>Q1</v>
      </c>
      <c r="H650" s="18" t="str">
        <f>VLOOKUP(N650,Revistas!$B$2:$H$63996,4,FALSE)</f>
        <v>MULTIDISCIPLINARY SCIENCES</v>
      </c>
      <c r="I650" s="18" t="str">
        <f>VLOOKUP(N650,Revistas!$B$2:$H$63996,5,FALSE)</f>
        <v>10 DE 64</v>
      </c>
      <c r="J650" s="18" t="str">
        <f>VLOOKUP(N650,Revistas!$B$2:$H$63996,6,FALSE)</f>
        <v>NO</v>
      </c>
      <c r="K650" s="18" t="s">
        <v>3116</v>
      </c>
      <c r="L650" s="18" t="s">
        <v>3117</v>
      </c>
      <c r="M650" s="18">
        <v>0</v>
      </c>
      <c r="N650" s="18" t="s">
        <v>184</v>
      </c>
      <c r="O650" s="18" t="s">
        <v>2096</v>
      </c>
      <c r="P650" s="18">
        <v>2017</v>
      </c>
      <c r="Q650" s="18">
        <v>7</v>
      </c>
      <c r="R650" s="18"/>
      <c r="S650" s="18"/>
      <c r="T650" s="18">
        <v>41510</v>
      </c>
      <c r="U650" s="23">
        <v>28139717</v>
      </c>
    </row>
    <row r="651" spans="2:21" ht="45">
      <c r="B651" s="36" t="s">
        <v>3149</v>
      </c>
      <c r="C651" s="36" t="s">
        <v>3150</v>
      </c>
      <c r="D651" s="17" t="s">
        <v>3103</v>
      </c>
      <c r="E651" s="18" t="s">
        <v>10</v>
      </c>
      <c r="F651" s="18">
        <f>VLOOKUP(N651,Revistas!$B$2:$H$63996,2,FALSE)</f>
        <v>8.9659999999999993</v>
      </c>
      <c r="G651" s="18" t="str">
        <f>VLOOKUP(N651,Revistas!$B$2:$H$63996,3,FALSE)</f>
        <v>Q1</v>
      </c>
      <c r="H651" s="18" t="str">
        <f>VLOOKUP(N651,Revistas!$B$2:$H$63996,4,FALSE)</f>
        <v>UROLOGY &amp; NEPHROLOGY - SCIE</v>
      </c>
      <c r="I651" s="18" t="str">
        <f>VLOOKUP(N651,Revistas!$B$2:$H$63996,5,FALSE)</f>
        <v>3 DE 76</v>
      </c>
      <c r="J651" s="18" t="str">
        <f>VLOOKUP(N651,Revistas!$B$2:$H$63996,6,FALSE)</f>
        <v>SI</v>
      </c>
      <c r="K651" s="18" t="s">
        <v>3151</v>
      </c>
      <c r="L651" s="18" t="s">
        <v>3152</v>
      </c>
      <c r="M651" s="18">
        <v>7</v>
      </c>
      <c r="N651" s="18" t="s">
        <v>3106</v>
      </c>
      <c r="O651" s="18" t="s">
        <v>344</v>
      </c>
      <c r="P651" s="18">
        <v>2017</v>
      </c>
      <c r="Q651" s="18">
        <v>28</v>
      </c>
      <c r="R651" s="18">
        <v>1</v>
      </c>
      <c r="S651" s="18">
        <v>218</v>
      </c>
      <c r="T651" s="18">
        <v>229</v>
      </c>
      <c r="U651" s="23">
        <v>27352622</v>
      </c>
    </row>
    <row r="652" spans="2:21" ht="45">
      <c r="B652" s="36" t="s">
        <v>3182</v>
      </c>
      <c r="C652" s="36" t="s">
        <v>3181</v>
      </c>
      <c r="D652" s="17" t="s">
        <v>7249</v>
      </c>
      <c r="E652" s="18" t="s">
        <v>10</v>
      </c>
      <c r="F652" s="18">
        <f>VLOOKUP(N652,Revistas!$B$2:$H$63996,2,FALSE)</f>
        <v>1.1830000000000001</v>
      </c>
      <c r="G652" s="18" t="str">
        <f>VLOOKUP(N652,Revistas!$B$2:$H$63996,3,FALSE)</f>
        <v>Q4</v>
      </c>
      <c r="H652" s="18" t="str">
        <f>VLOOKUP(N652,Revistas!$B$2:$H$63996,4,FALSE)</f>
        <v>UROLOGY &amp; NEPHROLOGY - SCIE</v>
      </c>
      <c r="I652" s="18" t="str">
        <f>VLOOKUP(N652,Revistas!$B$2:$H$63996,5,FALSE)</f>
        <v>59/76</v>
      </c>
      <c r="J652" s="18" t="str">
        <f>VLOOKUP(N652,Revistas!$B$2:$H$63996,6,FALSE)</f>
        <v>NO</v>
      </c>
      <c r="K652" s="18" t="s">
        <v>3184</v>
      </c>
      <c r="L652" s="18"/>
      <c r="M652" s="18" t="s">
        <v>586</v>
      </c>
      <c r="N652" s="18" t="s">
        <v>3009</v>
      </c>
      <c r="O652" s="18" t="s">
        <v>3183</v>
      </c>
      <c r="P652" s="18">
        <v>2017</v>
      </c>
      <c r="Q652" s="18"/>
      <c r="R652" s="18"/>
      <c r="S652" s="18"/>
      <c r="T652" s="18"/>
      <c r="U652" s="23">
        <v>28647049</v>
      </c>
    </row>
    <row r="653" spans="2:21" ht="30">
      <c r="B653" s="36" t="s">
        <v>2038</v>
      </c>
      <c r="C653" s="36" t="s">
        <v>2039</v>
      </c>
      <c r="D653" s="17" t="s">
        <v>2040</v>
      </c>
      <c r="E653" s="18" t="s">
        <v>571</v>
      </c>
      <c r="F653" s="18">
        <f>VLOOKUP(N653,Revistas!$B$2:$H$63996,2,FALSE)</f>
        <v>3.3650000000000002</v>
      </c>
      <c r="G653" s="18" t="str">
        <f>VLOOKUP(N653,Revistas!$B$2:$H$63996,3,FALSE)</f>
        <v>Q2</v>
      </c>
      <c r="H653" s="18" t="str">
        <f>VLOOKUP(N653,Revistas!$B$2:$H$63996,4,FALSE)</f>
        <v>GASTROENTEROLOGY &amp;HEPATOLOGY</v>
      </c>
      <c r="I653" s="18" t="str">
        <f>VLOOKUP(N653,Revistas!$B$2:$H$63996,5,FALSE)</f>
        <v>29/79</v>
      </c>
      <c r="J653" s="18" t="str">
        <f>VLOOKUP(N653,Revistas!$B$2:$H$63996,6,FALSE)</f>
        <v>NO</v>
      </c>
      <c r="K653" s="18" t="s">
        <v>2041</v>
      </c>
      <c r="L653" s="18" t="s">
        <v>2042</v>
      </c>
      <c r="M653" s="18">
        <v>0</v>
      </c>
      <c r="N653" s="18" t="s">
        <v>2043</v>
      </c>
      <c r="O653" s="28">
        <v>46874</v>
      </c>
      <c r="P653" s="18">
        <v>2017</v>
      </c>
      <c r="Q653" s="18">
        <v>23</v>
      </c>
      <c r="R653" s="18">
        <v>20</v>
      </c>
      <c r="S653" s="18">
        <v>3572</v>
      </c>
      <c r="T653" s="18">
        <v>3580</v>
      </c>
      <c r="U653" s="23">
        <v>28611510</v>
      </c>
    </row>
    <row r="654" spans="2:21" ht="30">
      <c r="B654" s="36" t="s">
        <v>1265</v>
      </c>
      <c r="C654" s="36" t="s">
        <v>1266</v>
      </c>
      <c r="D654" s="17" t="s">
        <v>1267</v>
      </c>
      <c r="E654" s="18" t="s">
        <v>210</v>
      </c>
      <c r="F654" s="18">
        <f>VLOOKUP(N654,Revistas!$B$2:$H$63996,2,FALSE)</f>
        <v>3.226</v>
      </c>
      <c r="G654" s="18" t="str">
        <f>VLOOKUP(N654,Revistas!$B$2:$H$63996,3,FALSE)</f>
        <v>Q2</v>
      </c>
      <c r="H654" s="18" t="str">
        <f>VLOOKUP(N654,Revistas!$B$2:$H$63996,4,FALSE)</f>
        <v>BIOCHEMISTRY &amp; MOLECULAR BIOLOGY - SCIE;</v>
      </c>
      <c r="I654" s="18" t="str">
        <f>VLOOKUP(N654,Revistas!$B$2:$H$63996,5,FALSE)</f>
        <v>116/286</v>
      </c>
      <c r="J654" s="18" t="str">
        <f>VLOOKUP(N654,Revistas!$B$2:$H$63996,6,FALSE)</f>
        <v>NO</v>
      </c>
      <c r="K654" s="18" t="s">
        <v>1268</v>
      </c>
      <c r="L654" s="18" t="s">
        <v>1269</v>
      </c>
      <c r="M654" s="18">
        <v>0</v>
      </c>
      <c r="N654" s="18" t="s">
        <v>1270</v>
      </c>
      <c r="O654" s="18" t="s">
        <v>94</v>
      </c>
      <c r="P654" s="18">
        <v>2017</v>
      </c>
      <c r="Q654" s="18">
        <v>18</v>
      </c>
      <c r="R654" s="18">
        <v>11</v>
      </c>
      <c r="S654" s="18"/>
      <c r="T654" s="18">
        <v>2315</v>
      </c>
    </row>
    <row r="655" spans="2:21" ht="60">
      <c r="B655" s="36" t="s">
        <v>2332</v>
      </c>
      <c r="C655" s="36" t="s">
        <v>2333</v>
      </c>
      <c r="D655" s="17" t="s">
        <v>2334</v>
      </c>
      <c r="E655" s="18" t="s">
        <v>10</v>
      </c>
      <c r="F655" s="18">
        <f>VLOOKUP(N655,Revistas!$B$2:$H$63996,2,FALSE)</f>
        <v>2.351</v>
      </c>
      <c r="G655" s="18" t="str">
        <f>VLOOKUP(N655,Revistas!$B$2:$H$63996,3,FALSE)</f>
        <v>Q2</v>
      </c>
      <c r="H655" s="18" t="str">
        <f>VLOOKUP(N655,Revistas!$B$2:$H$63996,4,FALSE)</f>
        <v>DERMATOLOGY - SCIE;</v>
      </c>
      <c r="I655" s="18" t="str">
        <f>VLOOKUP(N655,Revistas!$B$2:$H$63996,5,FALSE)</f>
        <v>20/63</v>
      </c>
      <c r="J655" s="18" t="str">
        <f>VLOOKUP(N655,Revistas!$B$2:$H$63996,6,FALSE)</f>
        <v>NO</v>
      </c>
      <c r="K655" s="18" t="s">
        <v>2335</v>
      </c>
      <c r="L655" s="18" t="s">
        <v>2336</v>
      </c>
      <c r="M655" s="18">
        <v>1</v>
      </c>
      <c r="N655" s="18" t="s">
        <v>2337</v>
      </c>
      <c r="O655" s="18" t="s">
        <v>199</v>
      </c>
      <c r="P655" s="18">
        <v>2017</v>
      </c>
      <c r="Q655" s="18">
        <v>43</v>
      </c>
      <c r="R655" s="18">
        <v>8</v>
      </c>
      <c r="S655" s="18">
        <v>1065</v>
      </c>
      <c r="T655" s="18">
        <v>1073</v>
      </c>
      <c r="U655" s="23">
        <v>28538033</v>
      </c>
    </row>
    <row r="656" spans="2:21" ht="45">
      <c r="B656" s="36" t="s">
        <v>1595</v>
      </c>
      <c r="C656" s="36" t="s">
        <v>1596</v>
      </c>
      <c r="D656" s="17" t="s">
        <v>1459</v>
      </c>
      <c r="E656" s="18" t="s">
        <v>10</v>
      </c>
      <c r="F656" s="18">
        <f>VLOOKUP(N656,Revistas!$B$2:$H$63996,2,FALSE)</f>
        <v>1.714</v>
      </c>
      <c r="G656" s="18" t="str">
        <f>VLOOKUP(N656,Revistas!$B$2:$H$63996,3,FALSE)</f>
        <v>Q3</v>
      </c>
      <c r="H656" s="18" t="str">
        <f>VLOOKUP(N656,Revistas!$B$2:$H$63996,4,FALSE)</f>
        <v>MICROBIOLOGY</v>
      </c>
      <c r="I656" s="18" t="str">
        <f>VLOOKUP(N656,Revistas!$B$2:$H$63996,5,FALSE)</f>
        <v>88/124</v>
      </c>
      <c r="J656" s="18" t="str">
        <f>VLOOKUP(N656,Revistas!$B$2:$H$63996,6,FALSE)</f>
        <v>NO</v>
      </c>
      <c r="K656" s="18" t="s">
        <v>1597</v>
      </c>
      <c r="L656" s="18" t="s">
        <v>1598</v>
      </c>
      <c r="M656" s="18">
        <v>1</v>
      </c>
      <c r="N656" s="18" t="s">
        <v>1462</v>
      </c>
      <c r="O656" s="18" t="s">
        <v>1464</v>
      </c>
      <c r="P656" s="18">
        <v>2017</v>
      </c>
      <c r="Q656" s="18">
        <v>35</v>
      </c>
      <c r="R656" s="18">
        <v>6</v>
      </c>
      <c r="S656" s="18">
        <v>333</v>
      </c>
      <c r="T656" s="18">
        <v>337</v>
      </c>
      <c r="U656" s="23">
        <v>27016135</v>
      </c>
    </row>
    <row r="657" spans="2:21" ht="75">
      <c r="B657" s="36" t="s">
        <v>2090</v>
      </c>
      <c r="C657" s="36" t="s">
        <v>2091</v>
      </c>
      <c r="D657" s="17" t="s">
        <v>2092</v>
      </c>
      <c r="E657" s="18" t="s">
        <v>10</v>
      </c>
      <c r="F657" s="18">
        <f>VLOOKUP(N657,Revistas!$B$2:$H$63996,2,FALSE)</f>
        <v>8.282</v>
      </c>
      <c r="G657" s="18" t="str">
        <f>VLOOKUP(N657,Revistas!$B$2:$H$63996,3,FALSE)</f>
        <v>Q1</v>
      </c>
      <c r="H657" s="18" t="str">
        <f>VLOOKUP(N657,Revistas!$B$2:$H$63996,4,FALSE)</f>
        <v>CELL BIOLOGY - SCIE</v>
      </c>
      <c r="I657" s="18" t="str">
        <f>VLOOKUP(N657,Revistas!$B$2:$H$63996,5,FALSE)</f>
        <v>26/190</v>
      </c>
      <c r="J657" s="18" t="str">
        <f>VLOOKUP(N657,Revistas!$B$2:$H$63996,6,FALSE)</f>
        <v>NO</v>
      </c>
      <c r="K657" s="18" t="s">
        <v>2093</v>
      </c>
      <c r="L657" s="18" t="s">
        <v>2094</v>
      </c>
      <c r="M657" s="18">
        <v>3</v>
      </c>
      <c r="N657" s="18" t="s">
        <v>2095</v>
      </c>
      <c r="O657" s="18" t="s">
        <v>2096</v>
      </c>
      <c r="P657" s="18">
        <v>2017</v>
      </c>
      <c r="Q657" s="18">
        <v>18</v>
      </c>
      <c r="R657" s="18">
        <v>5</v>
      </c>
      <c r="S657" s="18">
        <v>1241</v>
      </c>
      <c r="T657" s="18">
        <v>1255</v>
      </c>
      <c r="U657" s="23">
        <v>28147278</v>
      </c>
    </row>
    <row r="658" spans="2:21" ht="270">
      <c r="B658" s="36" t="s">
        <v>4858</v>
      </c>
      <c r="C658" s="36" t="s">
        <v>4859</v>
      </c>
      <c r="D658" s="17" t="s">
        <v>486</v>
      </c>
      <c r="E658" s="18" t="s">
        <v>10</v>
      </c>
      <c r="F658" s="18">
        <f>VLOOKUP(N658,Revistas!$B$2:$H$63996,2,FALSE)</f>
        <v>7.5190000000000001</v>
      </c>
      <c r="G658" s="18" t="str">
        <f>VLOOKUP(N658,Revistas!$B$2:$H$63996,3,FALSE)</f>
        <v>Q1</v>
      </c>
      <c r="H658" s="18" t="str">
        <f>VLOOKUP(N658,Revistas!$B$2:$H$63996,4,FALSE)</f>
        <v>ONCOLOGY</v>
      </c>
      <c r="I658" s="18" t="str">
        <f>VLOOKUP(N658,Revistas!$B$2:$H$63996,5,FALSE)</f>
        <v>21/217</v>
      </c>
      <c r="J658" s="18" t="str">
        <f>VLOOKUP(N658,Revistas!$B$2:$H$63996,6,FALSE)</f>
        <v>SI</v>
      </c>
      <c r="K658" s="18" t="s">
        <v>4860</v>
      </c>
      <c r="L658" s="18" t="s">
        <v>4861</v>
      </c>
      <c r="M658" s="18">
        <v>1</v>
      </c>
      <c r="N658" s="18" t="s">
        <v>489</v>
      </c>
      <c r="O658" s="28">
        <v>40664</v>
      </c>
      <c r="P658" s="18">
        <v>2017</v>
      </c>
      <c r="Q658" s="18">
        <v>36</v>
      </c>
      <c r="R658" s="18">
        <v>19</v>
      </c>
      <c r="S658" s="18">
        <v>2737</v>
      </c>
      <c r="T658" s="18">
        <v>2749</v>
      </c>
      <c r="U658" s="23">
        <v>27991928</v>
      </c>
    </row>
    <row r="659" spans="2:21" ht="45">
      <c r="B659" s="36" t="s">
        <v>2793</v>
      </c>
      <c r="C659" s="36" t="s">
        <v>2794</v>
      </c>
      <c r="D659" s="17" t="s">
        <v>2795</v>
      </c>
      <c r="E659" s="18" t="s">
        <v>10</v>
      </c>
      <c r="F659" s="18">
        <f>VLOOKUP(N659,Revistas!$B$2:$H$63996,2,FALSE)</f>
        <v>0.747</v>
      </c>
      <c r="G659" s="18" t="str">
        <f>VLOOKUP(N659,Revistas!$B$2:$H$63996,3,FALSE)</f>
        <v>Q4</v>
      </c>
      <c r="H659" s="18" t="str">
        <f>VLOOKUP(N659,Revistas!$B$2:$H$63996,4,FALSE)</f>
        <v>NUTRITION &amp; DIETETICS</v>
      </c>
      <c r="I659" s="18" t="str">
        <f>VLOOKUP(N659,Revistas!$B$2:$H$63996,5,FALSE)</f>
        <v>68/81</v>
      </c>
      <c r="J659" s="18" t="str">
        <f>VLOOKUP(N659,Revistas!$B$2:$H$63996,6,FALSE)</f>
        <v>NO</v>
      </c>
      <c r="K659" s="18" t="s">
        <v>2796</v>
      </c>
      <c r="L659" s="18" t="s">
        <v>2797</v>
      </c>
      <c r="M659" s="18">
        <v>0</v>
      </c>
      <c r="N659" s="18" t="s">
        <v>2798</v>
      </c>
      <c r="O659" s="18" t="s">
        <v>2799</v>
      </c>
      <c r="P659" s="18">
        <v>2017</v>
      </c>
      <c r="Q659" s="18">
        <v>34</v>
      </c>
      <c r="R659" s="18">
        <v>1</v>
      </c>
      <c r="S659" s="18">
        <v>244</v>
      </c>
      <c r="T659" s="18">
        <v>250</v>
      </c>
      <c r="U659" s="23">
        <v>28244797</v>
      </c>
    </row>
    <row r="660" spans="2:21" ht="45">
      <c r="B660" s="36" t="s">
        <v>3601</v>
      </c>
      <c r="C660" s="36" t="s">
        <v>3602</v>
      </c>
      <c r="D660" s="17" t="s">
        <v>3597</v>
      </c>
      <c r="E660" s="18" t="s">
        <v>26</v>
      </c>
      <c r="F660" s="18">
        <f>VLOOKUP(N660,Revistas!$B$2:$H$63996,2,FALSE)</f>
        <v>13.081</v>
      </c>
      <c r="G660" s="18" t="str">
        <f>VLOOKUP(N660,Revistas!$B$2:$H$63996,3,FALSE)</f>
        <v>Q1</v>
      </c>
      <c r="H660" s="18" t="str">
        <f>VLOOKUP(N660,Revistas!$B$2:$H$63996,4,FALSE)</f>
        <v>IMMUNOLOGY</v>
      </c>
      <c r="I660" s="18" t="str">
        <f>VLOOKUP(N660,Revistas!$B$2:$H$63996,5,FALSE)</f>
        <v>6/150</v>
      </c>
      <c r="J660" s="18" t="str">
        <f>VLOOKUP(N660,Revistas!$B$2:$H$63996,6,FALSE)</f>
        <v>SI</v>
      </c>
      <c r="K660" s="18" t="s">
        <v>3603</v>
      </c>
      <c r="L660" s="18"/>
      <c r="M660" s="18">
        <v>0</v>
      </c>
      <c r="N660" s="18" t="s">
        <v>3599</v>
      </c>
      <c r="O660" s="18" t="s">
        <v>62</v>
      </c>
      <c r="P660" s="18">
        <v>2017</v>
      </c>
      <c r="Q660" s="18">
        <v>139</v>
      </c>
      <c r="R660" s="18">
        <v>2</v>
      </c>
      <c r="S660" s="18" t="s">
        <v>3604</v>
      </c>
      <c r="T660" s="18" t="s">
        <v>3604</v>
      </c>
    </row>
    <row r="661" spans="2:21" ht="30">
      <c r="B661" s="36" t="s">
        <v>3413</v>
      </c>
      <c r="C661" s="36" t="s">
        <v>3414</v>
      </c>
      <c r="D661" s="17" t="s">
        <v>2891</v>
      </c>
      <c r="E661" s="18" t="s">
        <v>26</v>
      </c>
      <c r="F661" s="18">
        <f>VLOOKUP(N661,Revistas!$B$2:$H$63996,2,FALSE)</f>
        <v>3.7280000000000002</v>
      </c>
      <c r="G661" s="18" t="str">
        <f>VLOOKUP(N661,Revistas!$B$2:$H$63996,3,FALSE)</f>
        <v>Q2</v>
      </c>
      <c r="H661" s="18" t="str">
        <f>VLOOKUP(N661,Revistas!$B$2:$H$63996,4,FALSE)</f>
        <v>ALLERGY - SCIE;</v>
      </c>
      <c r="I661" s="18" t="str">
        <f>VLOOKUP(N661,Revistas!$B$2:$H$63996,5,FALSE)</f>
        <v>9 DE 26</v>
      </c>
      <c r="J661" s="18" t="str">
        <f>VLOOKUP(N661,Revistas!$B$2:$H$63996,6,FALSE)</f>
        <v>NO</v>
      </c>
      <c r="K661" s="18"/>
      <c r="L661" s="18"/>
      <c r="M661" s="18">
        <v>0</v>
      </c>
      <c r="N661" s="18" t="s">
        <v>2893</v>
      </c>
      <c r="O661" s="18" t="s">
        <v>94</v>
      </c>
      <c r="P661" s="18">
        <v>2017</v>
      </c>
      <c r="Q661" s="18">
        <v>119</v>
      </c>
      <c r="R661" s="18">
        <v>5</v>
      </c>
      <c r="S661" s="18" t="s">
        <v>3415</v>
      </c>
      <c r="T661" s="18" t="s">
        <v>3416</v>
      </c>
    </row>
    <row r="662" spans="2:21" ht="45">
      <c r="B662" s="36" t="s">
        <v>3444</v>
      </c>
      <c r="C662" s="36" t="s">
        <v>3445</v>
      </c>
      <c r="D662" s="17" t="s">
        <v>2326</v>
      </c>
      <c r="E662" s="18" t="s">
        <v>26</v>
      </c>
      <c r="F662" s="18">
        <f>VLOOKUP(N662,Revistas!$B$2:$H$63996,2,FALSE)</f>
        <v>7.3609999999999998</v>
      </c>
      <c r="G662" s="18" t="str">
        <f>VLOOKUP(N662,Revistas!$B$2:$H$63996,3,FALSE)</f>
        <v>Q1</v>
      </c>
      <c r="H662" s="18" t="str">
        <f>VLOOKUP(N662,Revistas!$B$2:$H$63996,4,FALSE)</f>
        <v>ALLERGY - SCIE;</v>
      </c>
      <c r="I662" s="18" t="str">
        <f>VLOOKUP(N662,Revistas!$B$2:$H$63996,5,FALSE)</f>
        <v>2 DE 26</v>
      </c>
      <c r="J662" s="18" t="str">
        <f>VLOOKUP(N662,Revistas!$B$2:$H$63996,6,FALSE)</f>
        <v>SI</v>
      </c>
      <c r="K662" s="18" t="s">
        <v>3446</v>
      </c>
      <c r="L662" s="18"/>
      <c r="M662" s="18">
        <v>0</v>
      </c>
      <c r="N662" s="18" t="s">
        <v>2328</v>
      </c>
      <c r="O662" s="18" t="s">
        <v>199</v>
      </c>
      <c r="P662" s="18">
        <v>2017</v>
      </c>
      <c r="Q662" s="18">
        <v>72</v>
      </c>
      <c r="R662" s="18"/>
      <c r="S662" s="18">
        <v>99</v>
      </c>
      <c r="T662" s="18">
        <v>99</v>
      </c>
    </row>
    <row r="663" spans="2:21" ht="45">
      <c r="B663" s="36" t="s">
        <v>3450</v>
      </c>
      <c r="C663" s="36" t="s">
        <v>3451</v>
      </c>
      <c r="D663" s="17" t="s">
        <v>2326</v>
      </c>
      <c r="E663" s="18" t="s">
        <v>26</v>
      </c>
      <c r="F663" s="18">
        <f>VLOOKUP(N663,Revistas!$B$2:$H$63996,2,FALSE)</f>
        <v>7.3609999999999998</v>
      </c>
      <c r="G663" s="18" t="str">
        <f>VLOOKUP(N663,Revistas!$B$2:$H$63996,3,FALSE)</f>
        <v>Q1</v>
      </c>
      <c r="H663" s="18" t="str">
        <f>VLOOKUP(N663,Revistas!$B$2:$H$63996,4,FALSE)</f>
        <v>ALLERGY - SCIE;</v>
      </c>
      <c r="I663" s="18" t="str">
        <f>VLOOKUP(N663,Revistas!$B$2:$H$63996,5,FALSE)</f>
        <v>2 DE 26</v>
      </c>
      <c r="J663" s="18" t="str">
        <f>VLOOKUP(N663,Revistas!$B$2:$H$63996,6,FALSE)</f>
        <v>SI</v>
      </c>
      <c r="K663" s="18" t="s">
        <v>3452</v>
      </c>
      <c r="L663" s="18"/>
      <c r="M663" s="18">
        <v>0</v>
      </c>
      <c r="N663" s="18" t="s">
        <v>2328</v>
      </c>
      <c r="O663" s="18" t="s">
        <v>199</v>
      </c>
      <c r="P663" s="18">
        <v>2017</v>
      </c>
      <c r="Q663" s="18">
        <v>72</v>
      </c>
      <c r="R663" s="18"/>
      <c r="S663" s="18">
        <v>149</v>
      </c>
      <c r="T663" s="18">
        <v>149</v>
      </c>
    </row>
    <row r="664" spans="2:21" ht="45">
      <c r="B664" s="36" t="s">
        <v>1450</v>
      </c>
      <c r="C664" s="36" t="s">
        <v>1451</v>
      </c>
      <c r="D664" s="17" t="s">
        <v>1447</v>
      </c>
      <c r="E664" s="18" t="s">
        <v>26</v>
      </c>
      <c r="F664" s="18">
        <f>VLOOKUP(N664,Revistas!$B$2:$H$63996,2,FALSE)</f>
        <v>6.2960000000000003</v>
      </c>
      <c r="G664" s="18" t="str">
        <f>VLOOKUP(N664,Revistas!$B$2:$H$63996,3,FALSE)</f>
        <v>Q1</v>
      </c>
      <c r="H664" s="18" t="str">
        <f>VLOOKUP(N664,Revistas!$B$2:$H$63996,4,FALSE)</f>
        <v>INFECTIOUS DISEASES - SCIE;</v>
      </c>
      <c r="I664" s="18" t="str">
        <f>VLOOKUP(N664,Revistas!$B$2:$H$63996,5,FALSE)</f>
        <v>6 DE 84</v>
      </c>
      <c r="J664" s="18" t="str">
        <f>VLOOKUP(N664,Revistas!$B$2:$H$63996,6,FALSE)</f>
        <v>SI</v>
      </c>
      <c r="K664" s="18" t="s">
        <v>1452</v>
      </c>
      <c r="L664" s="18"/>
      <c r="M664" s="18">
        <v>0</v>
      </c>
      <c r="N664" s="18" t="s">
        <v>1449</v>
      </c>
      <c r="O664" s="18" t="s">
        <v>29</v>
      </c>
      <c r="P664" s="18">
        <v>2017</v>
      </c>
      <c r="Q664" s="18">
        <v>20</v>
      </c>
      <c r="R664" s="18"/>
      <c r="S664" s="18">
        <v>123</v>
      </c>
      <c r="T664" s="18">
        <v>123</v>
      </c>
    </row>
    <row r="665" spans="2:21" ht="120">
      <c r="B665" s="36" t="s">
        <v>3353</v>
      </c>
      <c r="C665" s="36" t="s">
        <v>3354</v>
      </c>
      <c r="D665" s="17" t="s">
        <v>3216</v>
      </c>
      <c r="E665" s="18" t="s">
        <v>10</v>
      </c>
      <c r="F665" s="18">
        <f>VLOOKUP(N665,Revistas!$B$2:$H$63996,2,FALSE)</f>
        <v>2.7989999999999999</v>
      </c>
      <c r="G665" s="18" t="str">
        <f>VLOOKUP(N665,Revistas!$B$2:$H$63996,3,FALSE)</f>
        <v>Q1</v>
      </c>
      <c r="H665" s="18" t="str">
        <f>VLOOKUP(N665,Revistas!$B$2:$H$63996,4,FALSE)</f>
        <v>PEDIATRICS - SCIE;</v>
      </c>
      <c r="I665" s="18" t="str">
        <f>VLOOKUP(N665,Revistas!$B$2:$H$63996,5,FALSE)</f>
        <v>18/121</v>
      </c>
      <c r="J665" s="18" t="str">
        <f>VLOOKUP(N665,Revistas!$B$2:$H$63996,6,FALSE)</f>
        <v>NO</v>
      </c>
      <c r="K665" s="18" t="s">
        <v>3355</v>
      </c>
      <c r="L665" s="18" t="s">
        <v>3356</v>
      </c>
      <c r="M665" s="18">
        <v>0</v>
      </c>
      <c r="N665" s="18" t="s">
        <v>3219</v>
      </c>
      <c r="O665" s="18" t="s">
        <v>154</v>
      </c>
      <c r="P665" s="18">
        <v>2017</v>
      </c>
      <c r="Q665" s="18">
        <v>65</v>
      </c>
      <c r="R665" s="18">
        <v>3</v>
      </c>
      <c r="S665" s="18" t="s">
        <v>3357</v>
      </c>
      <c r="T665" s="18" t="s">
        <v>3358</v>
      </c>
    </row>
    <row r="666" spans="2:21" ht="30">
      <c r="B666" s="36" t="s">
        <v>2889</v>
      </c>
      <c r="C666" s="36" t="s">
        <v>2890</v>
      </c>
      <c r="D666" s="17" t="s">
        <v>2891</v>
      </c>
      <c r="E666" s="18" t="s">
        <v>10</v>
      </c>
      <c r="F666" s="18">
        <f>VLOOKUP(N666,Revistas!$B$2:$H$63996,2,FALSE)</f>
        <v>3.7280000000000002</v>
      </c>
      <c r="G666" s="18" t="str">
        <f>VLOOKUP(N666,Revistas!$B$2:$H$63996,3,FALSE)</f>
        <v>Q2</v>
      </c>
      <c r="H666" s="18" t="str">
        <f>VLOOKUP(N666,Revistas!$B$2:$H$63996,4,FALSE)</f>
        <v>ALLERGY - SCIE;</v>
      </c>
      <c r="I666" s="18" t="str">
        <f>VLOOKUP(N666,Revistas!$B$2:$H$63996,5,FALSE)</f>
        <v>9 DE 26</v>
      </c>
      <c r="J666" s="18" t="str">
        <f>VLOOKUP(N666,Revistas!$B$2:$H$63996,6,FALSE)</f>
        <v>NO</v>
      </c>
      <c r="K666" s="18" t="s">
        <v>2892</v>
      </c>
      <c r="L666" s="18" t="s">
        <v>2863</v>
      </c>
      <c r="M666" s="18">
        <v>1</v>
      </c>
      <c r="N666" s="18" t="s">
        <v>2893</v>
      </c>
      <c r="O666" s="18" t="s">
        <v>35</v>
      </c>
      <c r="P666" s="18">
        <v>2017</v>
      </c>
      <c r="Q666" s="18">
        <v>118</v>
      </c>
      <c r="R666" s="18">
        <v>4</v>
      </c>
      <c r="S666" s="18">
        <v>427</v>
      </c>
      <c r="T666" s="18">
        <v>432</v>
      </c>
      <c r="U666" s="23">
        <v>28214133</v>
      </c>
    </row>
    <row r="667" spans="2:21" ht="30">
      <c r="B667" s="36" t="s">
        <v>2920</v>
      </c>
      <c r="C667" s="36" t="s">
        <v>2919</v>
      </c>
      <c r="D667" s="17" t="s">
        <v>2921</v>
      </c>
      <c r="E667" s="18" t="s">
        <v>10</v>
      </c>
      <c r="F667" s="18">
        <f>VLOOKUP(N667,Revistas!$B$2:$H$63996,2,FALSE)</f>
        <v>4.4850000000000003</v>
      </c>
      <c r="G667" s="18" t="str">
        <f>VLOOKUP(N667,Revistas!$B$2:$H$63996,3,FALSE)</f>
        <v>Q2</v>
      </c>
      <c r="H667" s="18" t="str">
        <f>VLOOKUP(N667,Revistas!$B$2:$H$63996,4,FALSE)</f>
        <v>CARDIAC &amp; CARDIOVASCULAR SYSTEM</v>
      </c>
      <c r="I667" s="18" t="str">
        <f>VLOOKUP(N667,Revistas!$B$2:$H$63996,5,FALSE)</f>
        <v>33/126</v>
      </c>
      <c r="J667" s="18" t="str">
        <f>VLOOKUP(N667,Revistas!$B$2:$H$63996,6,FALSE)</f>
        <v>NO</v>
      </c>
      <c r="K667" s="18" t="s">
        <v>2922</v>
      </c>
      <c r="L667" s="18"/>
      <c r="M667" s="18"/>
      <c r="N667" s="18" t="s">
        <v>917</v>
      </c>
      <c r="O667" s="18" t="s">
        <v>2496</v>
      </c>
      <c r="P667" s="18">
        <v>2017</v>
      </c>
      <c r="Q667" s="18"/>
      <c r="R667" s="18"/>
      <c r="S667" s="18"/>
      <c r="T667" s="18"/>
      <c r="U667" s="23">
        <v>29233488</v>
      </c>
    </row>
    <row r="668" spans="2:21" ht="30">
      <c r="B668" s="36" t="s">
        <v>4248</v>
      </c>
      <c r="C668" s="36" t="s">
        <v>4249</v>
      </c>
      <c r="D668" s="17" t="s">
        <v>4250</v>
      </c>
      <c r="E668" s="18" t="s">
        <v>274</v>
      </c>
      <c r="F668" s="18">
        <f>VLOOKUP(N668,Revistas!$B$2:$H$63996,2,FALSE)</f>
        <v>1.177</v>
      </c>
      <c r="G668" s="18" t="str">
        <f>VLOOKUP(N668,Revistas!$B$2:$H$63996,3,FALSE)</f>
        <v>Q4</v>
      </c>
      <c r="H668" s="18" t="str">
        <f>VLOOKUP(N668,Revistas!$B$2:$H$63996,4,FALSE)</f>
        <v>OPHTHALMOLOGY - SCIE</v>
      </c>
      <c r="I668" s="18" t="str">
        <f>VLOOKUP(N668,Revistas!$B$2:$H$63996,5,FALSE)</f>
        <v>50/59</v>
      </c>
      <c r="J668" s="18" t="str">
        <f>VLOOKUP(N668,Revistas!$B$2:$H$63996,6,FALSE)</f>
        <v>NO</v>
      </c>
      <c r="K668" s="18" t="s">
        <v>4251</v>
      </c>
      <c r="L668" s="18" t="s">
        <v>4252</v>
      </c>
      <c r="M668" s="18">
        <v>0</v>
      </c>
      <c r="N668" s="18" t="s">
        <v>4253</v>
      </c>
      <c r="O668" s="18" t="s">
        <v>3556</v>
      </c>
      <c r="P668" s="18">
        <v>2017</v>
      </c>
      <c r="Q668" s="18">
        <v>10</v>
      </c>
      <c r="R668" s="18">
        <v>4</v>
      </c>
      <c r="S668" s="18">
        <v>658</v>
      </c>
      <c r="T668" s="18">
        <v>660</v>
      </c>
      <c r="U668" s="23">
        <v>28503444</v>
      </c>
    </row>
    <row r="669" spans="2:21" ht="30">
      <c r="B669" s="36" t="s">
        <v>1753</v>
      </c>
      <c r="C669" s="36" t="s">
        <v>1754</v>
      </c>
      <c r="D669" s="17" t="s">
        <v>1749</v>
      </c>
      <c r="E669" s="18" t="s">
        <v>10</v>
      </c>
      <c r="F669" s="18">
        <f>VLOOKUP(N669,Revistas!$B$2:$H$63996,2,FALSE)</f>
        <v>2.1779999999999999</v>
      </c>
      <c r="G669" s="18" t="str">
        <f>VLOOKUP(N669,Revistas!$B$2:$H$63996,3,FALSE)</f>
        <v>Q2</v>
      </c>
      <c r="H669" s="18" t="str">
        <f>VLOOKUP(N669,Revistas!$B$2:$H$63996,4,FALSE)</f>
        <v>MEDICAL LABORATORY TECHNOLOGY - SCIE;</v>
      </c>
      <c r="I669" s="18" t="str">
        <f>VLOOKUP(N669,Revistas!$B$2:$H$63996,5,FALSE)</f>
        <v>15 DE 30</v>
      </c>
      <c r="J669" s="18" t="str">
        <f>VLOOKUP(N669,Revistas!$B$2:$H$63996,6,FALSE)</f>
        <v>NO</v>
      </c>
      <c r="K669" s="18" t="s">
        <v>1755</v>
      </c>
      <c r="L669" s="18" t="s">
        <v>1756</v>
      </c>
      <c r="M669" s="18">
        <v>6</v>
      </c>
      <c r="N669" s="18" t="s">
        <v>1752</v>
      </c>
      <c r="O669" s="18" t="s">
        <v>199</v>
      </c>
      <c r="P669" s="18">
        <v>2017</v>
      </c>
      <c r="Q669" s="18">
        <v>39</v>
      </c>
      <c r="R669" s="18">
        <v>4</v>
      </c>
      <c r="S669" s="18">
        <v>360</v>
      </c>
      <c r="T669" s="18">
        <v>363</v>
      </c>
      <c r="U669" s="23">
        <v>28379895</v>
      </c>
    </row>
    <row r="670" spans="2:21" ht="30">
      <c r="B670" s="36" t="s">
        <v>1757</v>
      </c>
      <c r="C670" s="36" t="s">
        <v>1758</v>
      </c>
      <c r="D670" s="17" t="s">
        <v>1749</v>
      </c>
      <c r="E670" s="18" t="s">
        <v>10</v>
      </c>
      <c r="F670" s="18">
        <f>VLOOKUP(N670,Revistas!$B$2:$H$63996,2,FALSE)</f>
        <v>2.1779999999999999</v>
      </c>
      <c r="G670" s="18" t="str">
        <f>VLOOKUP(N670,Revistas!$B$2:$H$63996,3,FALSE)</f>
        <v>Q2</v>
      </c>
      <c r="H670" s="18" t="str">
        <f>VLOOKUP(N670,Revistas!$B$2:$H$63996,4,FALSE)</f>
        <v>MEDICAL LABORATORY TECHNOLOGY - SCIE;</v>
      </c>
      <c r="I670" s="18" t="str">
        <f>VLOOKUP(N670,Revistas!$B$2:$H$63996,5,FALSE)</f>
        <v>15 DE 30</v>
      </c>
      <c r="J670" s="18" t="str">
        <f>VLOOKUP(N670,Revistas!$B$2:$H$63996,6,FALSE)</f>
        <v>NO</v>
      </c>
      <c r="K670" s="18" t="s">
        <v>1759</v>
      </c>
      <c r="L670" s="18" t="s">
        <v>1756</v>
      </c>
      <c r="M670" s="18">
        <v>3</v>
      </c>
      <c r="N670" s="18" t="s">
        <v>1752</v>
      </c>
      <c r="O670" s="18" t="s">
        <v>199</v>
      </c>
      <c r="P670" s="18">
        <v>2017</v>
      </c>
      <c r="Q670" s="18">
        <v>39</v>
      </c>
      <c r="R670" s="18">
        <v>4</v>
      </c>
      <c r="S670" s="18">
        <v>364</v>
      </c>
      <c r="T670" s="18">
        <v>369</v>
      </c>
      <c r="U670" s="23">
        <v>28700520</v>
      </c>
    </row>
    <row r="671" spans="2:21" ht="150">
      <c r="B671" s="36" t="s">
        <v>4201</v>
      </c>
      <c r="C671" s="36" t="s">
        <v>4202</v>
      </c>
      <c r="D671" s="17" t="s">
        <v>4203</v>
      </c>
      <c r="E671" s="18" t="s">
        <v>10</v>
      </c>
      <c r="F671" s="18">
        <f>VLOOKUP(N671,Revistas!$B$2:$H$63996,2,FALSE)</f>
        <v>5.4509999999999996</v>
      </c>
      <c r="G671" s="18" t="str">
        <f>VLOOKUP(N671,Revistas!$B$2:$H$63996,3,FALSE)</f>
        <v>Q1</v>
      </c>
      <c r="H671" s="18" t="str">
        <f>VLOOKUP(N671,Revistas!$B$2:$H$63996,4,FALSE)</f>
        <v>GENETICS &amp; HEREDITY - SCIE</v>
      </c>
      <c r="I671" s="18" t="str">
        <f>VLOOKUP(N671,Revistas!$B$2:$H$63996,5,FALSE)</f>
        <v>20/167</v>
      </c>
      <c r="J671" s="18" t="str">
        <f>VLOOKUP(N671,Revistas!$B$2:$H$63996,6,FALSE)</f>
        <v>NO</v>
      </c>
      <c r="K671" s="18" t="s">
        <v>4204</v>
      </c>
      <c r="L671" s="18" t="s">
        <v>4205</v>
      </c>
      <c r="M671" s="18">
        <v>2</v>
      </c>
      <c r="N671" s="18" t="s">
        <v>4206</v>
      </c>
      <c r="O671" s="18" t="s">
        <v>154</v>
      </c>
      <c r="P671" s="18">
        <v>2017</v>
      </c>
      <c r="Q671" s="18">
        <v>54</v>
      </c>
      <c r="R671" s="18">
        <v>9</v>
      </c>
      <c r="S671" s="18">
        <v>613</v>
      </c>
      <c r="T671" s="18">
        <v>623</v>
      </c>
      <c r="U671" s="23">
        <v>28735298</v>
      </c>
    </row>
    <row r="672" spans="2:21" ht="30">
      <c r="B672" s="36" t="s">
        <v>3423</v>
      </c>
      <c r="C672" s="36" t="s">
        <v>3424</v>
      </c>
      <c r="D672" s="17" t="s">
        <v>3425</v>
      </c>
      <c r="E672" s="18" t="s">
        <v>26</v>
      </c>
      <c r="F672" s="18">
        <f>VLOOKUP(N672,Revistas!$B$2:$H$63996,2,FALSE)</f>
        <v>4.2350000000000003</v>
      </c>
      <c r="G672" s="18" t="str">
        <f>VLOOKUP(N672,Revistas!$B$2:$H$63996,3,FALSE)</f>
        <v>Q1</v>
      </c>
      <c r="H672" s="18" t="str">
        <f>VLOOKUP(N672,Revistas!$B$2:$H$63996,4,FALSE)</f>
        <v>HEALTH CARE SCIENCES &amp; SERVICES - SCIE</v>
      </c>
      <c r="I672" s="18" t="str">
        <f>VLOOKUP(N672,Revistas!$B$2:$H$63996,5,FALSE)</f>
        <v>10 DE 90</v>
      </c>
      <c r="J672" s="18" t="str">
        <f>VLOOKUP(N672,Revistas!$B$2:$H$63996,6,FALSE)</f>
        <v>NO</v>
      </c>
      <c r="K672" s="18" t="s">
        <v>3426</v>
      </c>
      <c r="L672" s="18"/>
      <c r="M672" s="18">
        <v>0</v>
      </c>
      <c r="N672" s="18" t="s">
        <v>3427</v>
      </c>
      <c r="O672" s="18" t="s">
        <v>3428</v>
      </c>
      <c r="P672" s="18">
        <v>2017</v>
      </c>
      <c r="Q672" s="18">
        <v>20</v>
      </c>
      <c r="R672" s="18">
        <v>9</v>
      </c>
      <c r="S672" s="18" t="s">
        <v>3429</v>
      </c>
      <c r="T672" s="18" t="s">
        <v>3429</v>
      </c>
    </row>
    <row r="673" spans="2:49" ht="30">
      <c r="B673" s="36" t="s">
        <v>2170</v>
      </c>
      <c r="C673" s="36" t="s">
        <v>2171</v>
      </c>
      <c r="D673" s="17" t="s">
        <v>2153</v>
      </c>
      <c r="E673" s="18" t="s">
        <v>26</v>
      </c>
      <c r="F673" s="18">
        <f>VLOOKUP(N673,Revistas!$B$2:$H$63996,2,FALSE)</f>
        <v>2.516</v>
      </c>
      <c r="G673" s="18" t="str">
        <f>VLOOKUP(N673,Revistas!$B$2:$H$63996,3,FALSE)</f>
        <v>Q1</v>
      </c>
      <c r="H673" s="18" t="str">
        <f>VLOOKUP(N673,Revistas!$B$2:$H$63996,4,FALSE)</f>
        <v>PEDIATRICS - SCIE;</v>
      </c>
      <c r="I673" s="18" t="str">
        <f>VLOOKUP(N673,Revistas!$B$2:$H$63996,5,FALSE)</f>
        <v>25/121</v>
      </c>
      <c r="J673" s="18" t="str">
        <f>VLOOKUP(N673,Revistas!$B$2:$H$63996,6,FALSE)</f>
        <v>NO</v>
      </c>
      <c r="K673" s="18" t="s">
        <v>2172</v>
      </c>
      <c r="L673" s="18"/>
      <c r="M673" s="18">
        <v>0</v>
      </c>
      <c r="N673" s="18" t="s">
        <v>2155</v>
      </c>
      <c r="O673" s="18" t="s">
        <v>250</v>
      </c>
      <c r="P673" s="18">
        <v>2017</v>
      </c>
      <c r="Q673" s="18">
        <v>32</v>
      </c>
      <c r="R673" s="18">
        <v>5</v>
      </c>
      <c r="S673" s="18">
        <v>909</v>
      </c>
      <c r="T673" s="18">
        <v>909</v>
      </c>
    </row>
    <row r="674" spans="2:49" ht="60">
      <c r="B674" s="36" t="s">
        <v>2607</v>
      </c>
      <c r="C674" s="36" t="s">
        <v>2630</v>
      </c>
      <c r="D674" s="17" t="s">
        <v>2626</v>
      </c>
      <c r="E674" s="18" t="s">
        <v>10</v>
      </c>
      <c r="F674" s="18">
        <f>VLOOKUP(N674,Revistas!$B$2:$H$63996,2,FALSE)</f>
        <v>1.1399999999999999</v>
      </c>
      <c r="G674" s="18" t="str">
        <f>VLOOKUP(N674,Revistas!$B$2:$H$63996,3,FALSE)</f>
        <v>Q3</v>
      </c>
      <c r="H674" s="18" t="str">
        <f>VLOOKUP(N674,Revistas!$B$2:$H$63996,4,FALSE)</f>
        <v>PEDIATRICS - SCIE</v>
      </c>
      <c r="I674" s="18" t="str">
        <f>VLOOKUP(N674,Revistas!$B$2:$H$63996,5,FALSE)</f>
        <v>88/121/</v>
      </c>
      <c r="J674" s="18" t="str">
        <f>VLOOKUP(N674,Revistas!$B$2:$H$63996,6,FALSE)</f>
        <v>NO</v>
      </c>
      <c r="K674" s="18" t="s">
        <v>2609</v>
      </c>
      <c r="L674" s="18"/>
      <c r="M674" s="18" t="s">
        <v>586</v>
      </c>
      <c r="N674" s="18" t="s">
        <v>2515</v>
      </c>
      <c r="O674" s="18" t="s">
        <v>2608</v>
      </c>
      <c r="P674" s="18">
        <v>2017</v>
      </c>
      <c r="Q674" s="18"/>
      <c r="R674" s="18"/>
      <c r="S674" s="18"/>
      <c r="T674" s="18"/>
      <c r="U674" s="23">
        <v>28729186</v>
      </c>
    </row>
    <row r="675" spans="2:49" ht="30">
      <c r="B675" s="36" t="s">
        <v>2445</v>
      </c>
      <c r="C675" s="36" t="s">
        <v>2446</v>
      </c>
      <c r="D675" s="17" t="s">
        <v>736</v>
      </c>
      <c r="E675" s="18" t="s">
        <v>274</v>
      </c>
      <c r="F675" s="18">
        <f>VLOOKUP(N675,Revistas!$B$2:$H$63996,2,FALSE)</f>
        <v>1.125</v>
      </c>
      <c r="G675" s="18" t="str">
        <f>VLOOKUP(N675,Revistas!$B$2:$H$63996,3,FALSE)</f>
        <v>Q3</v>
      </c>
      <c r="H675" s="18" t="str">
        <f>VLOOKUP(N675,Revistas!$B$2:$H$63996,4,FALSE)</f>
        <v>MEDICINA, GENERAL &amp; INTERNAL</v>
      </c>
      <c r="I675" s="18" t="str">
        <f>VLOOKUP(N675,Revistas!$B$2:$H$63996,5,FALSE)</f>
        <v>91/154</v>
      </c>
      <c r="J675" s="18" t="str">
        <f>VLOOKUP(N675,Revistas!$B$2:$H$63996,6,FALSE)</f>
        <v>NO</v>
      </c>
      <c r="K675" s="18" t="s">
        <v>2447</v>
      </c>
      <c r="L675" s="18" t="s">
        <v>2448</v>
      </c>
      <c r="M675" s="18">
        <v>0</v>
      </c>
      <c r="N675" s="18" t="s">
        <v>739</v>
      </c>
      <c r="O675" s="28">
        <v>45047</v>
      </c>
      <c r="P675" s="18">
        <v>2017</v>
      </c>
      <c r="Q675" s="18">
        <v>148</v>
      </c>
      <c r="R675" s="18">
        <v>10</v>
      </c>
      <c r="S675" s="18">
        <v>475</v>
      </c>
      <c r="T675" s="18">
        <v>476</v>
      </c>
      <c r="U675" s="23">
        <v>28236473</v>
      </c>
    </row>
    <row r="676" spans="2:49" ht="45">
      <c r="B676" s="36" t="s">
        <v>2423</v>
      </c>
      <c r="C676" s="36" t="s">
        <v>2424</v>
      </c>
      <c r="D676" s="17" t="s">
        <v>2425</v>
      </c>
      <c r="E676" s="18" t="s">
        <v>10</v>
      </c>
      <c r="F676" s="18">
        <f>VLOOKUP(N676,Revistas!$B$2:$H$63996,2,FALSE)</f>
        <v>2.468</v>
      </c>
      <c r="G676" s="18" t="str">
        <f>VLOOKUP(N676,Revistas!$B$2:$H$63996,3,FALSE)</f>
        <v>Q3</v>
      </c>
      <c r="H676" s="18" t="str">
        <f>VLOOKUP(N676,Revistas!$B$2:$H$63996,4,FALSE)</f>
        <v>INFECTIOUS DISEASES - SCIE</v>
      </c>
      <c r="I676" s="18" t="str">
        <f>VLOOKUP(N676,Revistas!$B$2:$H$63996,5,FALSE)</f>
        <v>44/84</v>
      </c>
      <c r="J676" s="18" t="str">
        <f>VLOOKUP(N676,Revistas!$B$2:$H$63996,6,FALSE)</f>
        <v>NO</v>
      </c>
      <c r="K676" s="18" t="s">
        <v>2426</v>
      </c>
      <c r="L676" s="18" t="s">
        <v>2427</v>
      </c>
      <c r="M676" s="18">
        <v>0</v>
      </c>
      <c r="N676" s="18" t="s">
        <v>2428</v>
      </c>
      <c r="O676" s="18" t="s">
        <v>129</v>
      </c>
      <c r="P676" s="18">
        <v>2017</v>
      </c>
      <c r="Q676" s="18">
        <v>45</v>
      </c>
      <c r="R676" s="18">
        <v>5</v>
      </c>
      <c r="S676" s="18">
        <v>691</v>
      </c>
      <c r="T676" s="18">
        <v>696</v>
      </c>
      <c r="U676" s="23">
        <v>28243995</v>
      </c>
    </row>
    <row r="677" spans="2:49" ht="30">
      <c r="B677" s="36" t="s">
        <v>2499</v>
      </c>
      <c r="C677" s="36" t="s">
        <v>2498</v>
      </c>
      <c r="D677" s="17" t="s">
        <v>2500</v>
      </c>
      <c r="E677" s="18" t="s">
        <v>274</v>
      </c>
      <c r="F677" s="18">
        <f>VLOOKUP(N677,Revistas!$B$2:$H$63996,2,FALSE)</f>
        <v>2.468</v>
      </c>
      <c r="G677" s="18" t="str">
        <f>VLOOKUP(N677,Revistas!$B$2:$H$63996,3,FALSE)</f>
        <v>Q3</v>
      </c>
      <c r="H677" s="18" t="str">
        <f>VLOOKUP(N677,Revistas!$B$2:$H$63996,4,FALSE)</f>
        <v>INFECTIOUS DISEASES - SCIE</v>
      </c>
      <c r="I677" s="18" t="str">
        <f>VLOOKUP(N677,Revistas!$B$2:$H$63996,5,FALSE)</f>
        <v>44/84</v>
      </c>
      <c r="J677" s="18" t="str">
        <f>VLOOKUP(N677,Revistas!$B$2:$H$63996,6,FALSE)</f>
        <v>NO</v>
      </c>
      <c r="K677" s="18" t="s">
        <v>2502</v>
      </c>
      <c r="L677" s="18"/>
      <c r="M677" s="18" t="s">
        <v>586</v>
      </c>
      <c r="N677" s="18" t="s">
        <v>2429</v>
      </c>
      <c r="O677" s="18" t="s">
        <v>2501</v>
      </c>
      <c r="P677" s="18">
        <v>2017</v>
      </c>
      <c r="Q677" s="18"/>
      <c r="R677" s="18"/>
      <c r="S677" s="18"/>
      <c r="T677" s="18"/>
      <c r="U677" s="23">
        <v>28905249</v>
      </c>
      <c r="AW677" s="25"/>
    </row>
    <row r="678" spans="2:49" ht="45">
      <c r="B678" s="36" t="s">
        <v>5209</v>
      </c>
      <c r="C678" s="36" t="s">
        <v>5210</v>
      </c>
      <c r="D678" s="17" t="s">
        <v>959</v>
      </c>
      <c r="E678" s="18" t="s">
        <v>10</v>
      </c>
      <c r="F678" s="18">
        <f>VLOOKUP(N678,Revistas!$B$2:$H$63996,2,FALSE)</f>
        <v>4.085</v>
      </c>
      <c r="G678" s="18" t="str">
        <f>VLOOKUP(N678,Revistas!$B$2:$H$63996,3,FALSE)</f>
        <v>Q1</v>
      </c>
      <c r="H678" s="18" t="str">
        <f>VLOOKUP(N678,Revistas!$B$2:$H$63996,4,FALSE)</f>
        <v>PERIPHERAL VASCULAR DISEASE</v>
      </c>
      <c r="I678" s="18" t="str">
        <f>VLOOKUP(N678,Revistas!$B$2:$H$63996,5,FALSE)</f>
        <v>12 DE 63</v>
      </c>
      <c r="J678" s="18" t="str">
        <f>VLOOKUP(N678,Revistas!$B$2:$H$63996,6,FALSE)</f>
        <v>NO</v>
      </c>
      <c r="K678" s="18" t="s">
        <v>5211</v>
      </c>
      <c r="L678" s="18" t="s">
        <v>5212</v>
      </c>
      <c r="M678" s="18">
        <v>0</v>
      </c>
      <c r="N678" s="18" t="s">
        <v>962</v>
      </c>
      <c r="O678" s="18" t="s">
        <v>199</v>
      </c>
      <c r="P678" s="18">
        <v>2017</v>
      </c>
      <c r="Q678" s="18">
        <v>35</v>
      </c>
      <c r="R678" s="18">
        <v>8</v>
      </c>
      <c r="S678" s="18">
        <v>1594</v>
      </c>
      <c r="T678" s="18">
        <v>1608</v>
      </c>
      <c r="U678" s="23">
        <v>28403042</v>
      </c>
    </row>
    <row r="679" spans="2:49" ht="45">
      <c r="B679" s="36" t="s">
        <v>4382</v>
      </c>
      <c r="C679" s="36" t="s">
        <v>4383</v>
      </c>
      <c r="D679" s="17" t="s">
        <v>3847</v>
      </c>
      <c r="E679" s="18" t="s">
        <v>26</v>
      </c>
      <c r="F679" s="18">
        <f>VLOOKUP(N679,Revistas!$B$2:$H$63996,2,FALSE)</f>
        <v>11.855</v>
      </c>
      <c r="G679" s="18" t="str">
        <f>VLOOKUP(N679,Revistas!$B$2:$H$63996,3,FALSE)</f>
        <v>Q1</v>
      </c>
      <c r="H679" s="18" t="str">
        <f>VLOOKUP(N679,Revistas!$B$2:$H$63996,4,FALSE)</f>
        <v>ONCOLOGY</v>
      </c>
      <c r="I679" s="18" t="str">
        <f>VLOOKUP(N679,Revistas!$B$2:$H$63996,5,FALSE)</f>
        <v>10/217</v>
      </c>
      <c r="J679" s="18" t="str">
        <f>VLOOKUP(N679,Revistas!$B$2:$H$63996,6,FALSE)</f>
        <v>SI</v>
      </c>
      <c r="K679" s="18" t="s">
        <v>4384</v>
      </c>
      <c r="L679" s="18"/>
      <c r="M679" s="18">
        <v>0</v>
      </c>
      <c r="N679" s="18" t="s">
        <v>3849</v>
      </c>
      <c r="O679" s="18" t="s">
        <v>154</v>
      </c>
      <c r="P679" s="18">
        <v>2017</v>
      </c>
      <c r="Q679" s="18">
        <v>28</v>
      </c>
      <c r="R679" s="18"/>
      <c r="S679" s="18"/>
      <c r="T679" s="18"/>
    </row>
    <row r="680" spans="2:49" ht="30">
      <c r="B680" s="36" t="s">
        <v>678</v>
      </c>
      <c r="C680" s="36" t="s">
        <v>679</v>
      </c>
      <c r="D680" s="17" t="s">
        <v>674</v>
      </c>
      <c r="E680" s="18" t="s">
        <v>274</v>
      </c>
      <c r="F680" s="18">
        <f>VLOOKUP(N680,Revistas!$B$2:$H$63996,2,FALSE)</f>
        <v>4.4850000000000003</v>
      </c>
      <c r="G680" s="18" t="str">
        <f>VLOOKUP(N680,Revistas!$B$2:$H$63996,3,FALSE)</f>
        <v>Q2</v>
      </c>
      <c r="H680" s="18" t="str">
        <f>VLOOKUP(N680,Revistas!$B$2:$H$63996,4,FALSE)</f>
        <v>CARDIAC &amp; CARDIOVASCULAR SYSTEM</v>
      </c>
      <c r="I680" s="18" t="str">
        <f>VLOOKUP(N680,Revistas!$B$2:$H$63996,5,FALSE)</f>
        <v>33/126</v>
      </c>
      <c r="J680" s="18" t="str">
        <f>VLOOKUP(N680,Revistas!$B$2:$H$63996,6,FALSE)</f>
        <v>NO</v>
      </c>
      <c r="K680" s="18" t="s">
        <v>680</v>
      </c>
      <c r="L680" s="18" t="s">
        <v>681</v>
      </c>
      <c r="M680" s="18">
        <v>0</v>
      </c>
      <c r="N680" s="18" t="s">
        <v>677</v>
      </c>
      <c r="O680" s="18" t="s">
        <v>154</v>
      </c>
      <c r="P680" s="18">
        <v>2017</v>
      </c>
      <c r="Q680" s="18">
        <v>70</v>
      </c>
      <c r="R680" s="18">
        <v>9</v>
      </c>
      <c r="S680" s="18">
        <v>783</v>
      </c>
      <c r="T680" s="18">
        <v>785</v>
      </c>
    </row>
    <row r="681" spans="2:49" ht="75">
      <c r="B681" s="36" t="s">
        <v>5087</v>
      </c>
      <c r="C681" s="36" t="s">
        <v>5086</v>
      </c>
      <c r="D681" s="17" t="s">
        <v>5082</v>
      </c>
      <c r="E681" s="18" t="s">
        <v>10</v>
      </c>
      <c r="F681" s="18" t="str">
        <f>VLOOKUP(N681,Revistas!$B$2:$H$63996,2,FALSE)</f>
        <v>NO TIENE</v>
      </c>
      <c r="G681" s="18" t="str">
        <f>VLOOKUP(N681,Revistas!$B$2:$H$63996,3,FALSE)</f>
        <v>NO TIENE</v>
      </c>
      <c r="H681" s="18" t="str">
        <f>VLOOKUP(N681,Revistas!$B$2:$H$63996,4,FALSE)</f>
        <v>NO TIENE</v>
      </c>
      <c r="I681" s="18" t="str">
        <f>VLOOKUP(N681,Revistas!$B$2:$H$63996,5,FALSE)</f>
        <v>NO TIENE</v>
      </c>
      <c r="J681" s="18" t="str">
        <f>VLOOKUP(N681,Revistas!$B$2:$H$63996,6,FALSE)</f>
        <v>NO</v>
      </c>
      <c r="K681" s="18" t="s">
        <v>5088</v>
      </c>
      <c r="L681" s="18"/>
      <c r="M681" s="18" t="s">
        <v>586</v>
      </c>
      <c r="N681" s="18" t="s">
        <v>5085</v>
      </c>
      <c r="O681" s="18" t="s">
        <v>2119</v>
      </c>
      <c r="P681" s="18">
        <v>2017</v>
      </c>
      <c r="Q681" s="18"/>
      <c r="R681" s="18"/>
      <c r="S681" s="18"/>
      <c r="T681" s="18"/>
      <c r="U681" s="23">
        <v>28755359</v>
      </c>
      <c r="AS681" s="25"/>
    </row>
    <row r="682" spans="2:49" ht="30">
      <c r="B682" s="36" t="s">
        <v>672</v>
      </c>
      <c r="C682" s="36" t="s">
        <v>673</v>
      </c>
      <c r="D682" s="17" t="s">
        <v>674</v>
      </c>
      <c r="E682" s="18" t="s">
        <v>571</v>
      </c>
      <c r="F682" s="18">
        <f>VLOOKUP(N682,Revistas!$B$2:$H$63996,2,FALSE)</f>
        <v>4.4850000000000003</v>
      </c>
      <c r="G682" s="18" t="str">
        <f>VLOOKUP(N682,Revistas!$B$2:$H$63996,3,FALSE)</f>
        <v>Q2</v>
      </c>
      <c r="H682" s="18" t="str">
        <f>VLOOKUP(N682,Revistas!$B$2:$H$63996,4,FALSE)</f>
        <v>CARDIAC &amp; CARDIOVASCULAR SYSTEM</v>
      </c>
      <c r="I682" s="18" t="str">
        <f>VLOOKUP(N682,Revistas!$B$2:$H$63996,5,FALSE)</f>
        <v>33/126</v>
      </c>
      <c r="J682" s="18" t="str">
        <f>VLOOKUP(N682,Revistas!$B$2:$H$63996,6,FALSE)</f>
        <v>NO</v>
      </c>
      <c r="K682" s="18" t="s">
        <v>675</v>
      </c>
      <c r="L682" s="18" t="s">
        <v>676</v>
      </c>
      <c r="M682" s="18">
        <v>0</v>
      </c>
      <c r="N682" s="18" t="s">
        <v>677</v>
      </c>
      <c r="O682" s="18" t="s">
        <v>154</v>
      </c>
      <c r="P682" s="18">
        <v>2017</v>
      </c>
      <c r="Q682" s="18">
        <v>70</v>
      </c>
      <c r="R682" s="18">
        <v>9</v>
      </c>
      <c r="S682" s="18">
        <v>690</v>
      </c>
      <c r="T682" s="18">
        <v>693</v>
      </c>
    </row>
    <row r="683" spans="2:49" ht="75">
      <c r="B683" s="36" t="s">
        <v>4717</v>
      </c>
      <c r="C683" s="36" t="s">
        <v>4718</v>
      </c>
      <c r="D683" s="17" t="s">
        <v>4431</v>
      </c>
      <c r="E683" s="18" t="s">
        <v>10</v>
      </c>
      <c r="F683" s="18">
        <f>VLOOKUP(N683,Revistas!$B$2:$H$63996,2,FALSE)</f>
        <v>2.3530000000000002</v>
      </c>
      <c r="G683" s="18" t="str">
        <f>VLOOKUP(N683,Revistas!$B$2:$H$63996,3,FALSE)</f>
        <v>Q3</v>
      </c>
      <c r="H683" s="18" t="str">
        <f>VLOOKUP(N683,Revistas!$B$2:$H$63996,4,FALSE)</f>
        <v>ONCOLOGY</v>
      </c>
      <c r="I683" s="18" t="str">
        <f>VLOOKUP(N683,Revistas!$B$2:$H$63996,5,FALSE)</f>
        <v>141/217</v>
      </c>
      <c r="J683" s="18" t="str">
        <f>VLOOKUP(N683,Revistas!$B$2:$H$63996,6,FALSE)</f>
        <v>NO</v>
      </c>
      <c r="K683" s="18" t="s">
        <v>4719</v>
      </c>
      <c r="L683" s="18" t="s">
        <v>4720</v>
      </c>
      <c r="M683" s="18">
        <v>3</v>
      </c>
      <c r="N683" s="18" t="s">
        <v>4434</v>
      </c>
      <c r="O683" s="18" t="s">
        <v>62</v>
      </c>
      <c r="P683" s="18">
        <v>2017</v>
      </c>
      <c r="Q683" s="18">
        <v>19</v>
      </c>
      <c r="R683" s="18">
        <v>2</v>
      </c>
      <c r="S683" s="18">
        <v>149</v>
      </c>
      <c r="T683" s="18">
        <v>161</v>
      </c>
      <c r="U683" s="23">
        <v>27314861</v>
      </c>
    </row>
    <row r="684" spans="2:49" ht="30">
      <c r="B684" s="36" t="s">
        <v>496</v>
      </c>
      <c r="C684" s="36" t="s">
        <v>497</v>
      </c>
      <c r="D684" s="17" t="s">
        <v>492</v>
      </c>
      <c r="E684" s="18" t="s">
        <v>26</v>
      </c>
      <c r="F684" s="18">
        <f>VLOOKUP(N684,Revistas!$B$2:$H$63996,2,FALSE)</f>
        <v>6.2</v>
      </c>
      <c r="G684" s="18" t="str">
        <f>VLOOKUP(N684,Revistas!$B$2:$H$63996,3,FALSE)</f>
        <v>Q1</v>
      </c>
      <c r="H684" s="18" t="str">
        <f>VLOOKUP(N684,Revistas!$B$2:$H$63996,4,FALSE)</f>
        <v>NEUROSCIENCES - SCIE</v>
      </c>
      <c r="I684" s="18" t="str">
        <f>VLOOKUP(N684,Revistas!$B$2:$H$63996,5,FALSE)</f>
        <v>24/259</v>
      </c>
      <c r="J684" s="18" t="str">
        <f>VLOOKUP(N684,Revistas!$B$2:$H$63996,6,FALSE)</f>
        <v>SI</v>
      </c>
      <c r="K684" s="18" t="s">
        <v>498</v>
      </c>
      <c r="L684" s="18"/>
      <c r="M684" s="18">
        <v>0</v>
      </c>
      <c r="N684" s="18" t="s">
        <v>494</v>
      </c>
      <c r="O684" s="18" t="s">
        <v>226</v>
      </c>
      <c r="P684" s="18">
        <v>2017</v>
      </c>
      <c r="Q684" s="18">
        <v>65</v>
      </c>
      <c r="R684" s="18"/>
      <c r="S684" s="18" t="s">
        <v>499</v>
      </c>
      <c r="T684" s="18" t="s">
        <v>499</v>
      </c>
    </row>
    <row r="685" spans="2:49" ht="75">
      <c r="B685" s="36" t="s">
        <v>3393</v>
      </c>
      <c r="C685" s="36" t="s">
        <v>3392</v>
      </c>
      <c r="D685" s="17" t="s">
        <v>3389</v>
      </c>
      <c r="E685" s="18" t="s">
        <v>10</v>
      </c>
      <c r="F685" s="18">
        <f>VLOOKUP(N685,Revistas!$B$2:$H$63996,2,FALSE)</f>
        <v>2.7989999999999999</v>
      </c>
      <c r="G685" s="18" t="str">
        <f>VLOOKUP(N685,Revistas!$B$2:$H$63996,3,FALSE)</f>
        <v>Q1</v>
      </c>
      <c r="H685" s="18" t="str">
        <f>VLOOKUP(N685,Revistas!$B$2:$H$63996,4,FALSE)</f>
        <v>PEDIATRICS - SCIE;</v>
      </c>
      <c r="I685" s="18" t="str">
        <f>VLOOKUP(N685,Revistas!$B$2:$H$63996,5,FALSE)</f>
        <v>18/121</v>
      </c>
      <c r="J685" s="18" t="str">
        <f>VLOOKUP(N685,Revistas!$B$2:$H$63996,6,FALSE)</f>
        <v>NO</v>
      </c>
      <c r="K685" s="18" t="s">
        <v>3394</v>
      </c>
      <c r="L685" s="18"/>
      <c r="M685" s="18" t="s">
        <v>586</v>
      </c>
      <c r="N685" s="18" t="s">
        <v>3220</v>
      </c>
      <c r="O685" s="18" t="s">
        <v>2112</v>
      </c>
      <c r="P685" s="18">
        <v>2017</v>
      </c>
      <c r="Q685" s="18"/>
      <c r="R685" s="18"/>
      <c r="S685" s="18"/>
      <c r="T685" s="18"/>
      <c r="U685" s="23">
        <v>29112085</v>
      </c>
    </row>
    <row r="686" spans="2:49" ht="45">
      <c r="B686" s="36" t="s">
        <v>1907</v>
      </c>
      <c r="C686" s="36" t="s">
        <v>1906</v>
      </c>
      <c r="D686" s="17" t="s">
        <v>1908</v>
      </c>
      <c r="E686" s="18" t="s">
        <v>10</v>
      </c>
      <c r="F686" s="18" t="str">
        <f>VLOOKUP(N686,Revistas!$B$2:$H$63996,2,FALSE)</f>
        <v>NO TIENE</v>
      </c>
      <c r="G686" s="18" t="str">
        <f>VLOOKUP(N686,Revistas!$B$2:$H$63996,3,FALSE)</f>
        <v>NO TIENE</v>
      </c>
      <c r="H686" s="18" t="str">
        <f>VLOOKUP(N686,Revistas!$B$2:$H$63996,4,FALSE)</f>
        <v>NO TIENE</v>
      </c>
      <c r="I686" s="18" t="str">
        <f>VLOOKUP(N686,Revistas!$B$2:$H$63996,5,FALSE)</f>
        <v>NO TIENE</v>
      </c>
      <c r="J686" s="18" t="str">
        <f>VLOOKUP(N686,Revistas!$B$2:$H$63996,6,FALSE)</f>
        <v>NO</v>
      </c>
      <c r="K686" s="18" t="s">
        <v>1910</v>
      </c>
      <c r="L686" s="18"/>
      <c r="M686" s="18" t="s">
        <v>586</v>
      </c>
      <c r="N686" s="18" t="s">
        <v>1775</v>
      </c>
      <c r="O686" s="18" t="s">
        <v>1909</v>
      </c>
      <c r="P686" s="18">
        <v>2017</v>
      </c>
      <c r="Q686" s="18"/>
      <c r="R686" s="18"/>
      <c r="S686" s="18"/>
      <c r="T686" s="18"/>
      <c r="U686" s="23">
        <v>29132749</v>
      </c>
      <c r="AO686" s="25"/>
    </row>
    <row r="687" spans="2:49" ht="60">
      <c r="B687" s="36" t="s">
        <v>3688</v>
      </c>
      <c r="C687" s="36" t="s">
        <v>3689</v>
      </c>
      <c r="D687" s="17" t="s">
        <v>3690</v>
      </c>
      <c r="E687" s="18" t="s">
        <v>10</v>
      </c>
      <c r="F687" s="18">
        <f>VLOOKUP(N687,Revistas!$B$2:$H$63996,2,FALSE)</f>
        <v>4.0410000000000004</v>
      </c>
      <c r="G687" s="18" t="str">
        <f>VLOOKUP(N687,Revistas!$B$2:$H$63996,3,FALSE)</f>
        <v>Q1</v>
      </c>
      <c r="H687" s="18" t="str">
        <f>VLOOKUP(N687,Revistas!$B$2:$H$63996,4,FALSE)</f>
        <v>SURGERY</v>
      </c>
      <c r="I687" s="18" t="str">
        <f>VLOOKUP(N687,Revistas!$B$2:$H$63996,5,FALSE)</f>
        <v>17/196</v>
      </c>
      <c r="J687" s="18" t="str">
        <f>VLOOKUP(N687,Revistas!$B$2:$H$63996,6,FALSE)</f>
        <v>SI</v>
      </c>
      <c r="K687" s="18" t="s">
        <v>3691</v>
      </c>
      <c r="L687" s="18" t="s">
        <v>3692</v>
      </c>
      <c r="M687" s="18">
        <v>1</v>
      </c>
      <c r="N687" s="18" t="s">
        <v>3693</v>
      </c>
      <c r="O687" s="18" t="s">
        <v>154</v>
      </c>
      <c r="P687" s="18">
        <v>2017</v>
      </c>
      <c r="Q687" s="18">
        <v>24</v>
      </c>
      <c r="R687" s="18">
        <v>9</v>
      </c>
      <c r="S687" s="18">
        <v>2720</v>
      </c>
      <c r="T687" s="18">
        <v>2726</v>
      </c>
      <c r="U687" s="23">
        <v>28608122</v>
      </c>
    </row>
    <row r="688" spans="2:49" ht="45">
      <c r="B688" s="36" t="s">
        <v>3534</v>
      </c>
      <c r="C688" s="36" t="s">
        <v>3535</v>
      </c>
      <c r="D688" s="17" t="s">
        <v>1983</v>
      </c>
      <c r="E688" s="18" t="s">
        <v>274</v>
      </c>
      <c r="F688" s="18">
        <f>VLOOKUP(N688,Revistas!$B$2:$H$63996,2,FALSE)</f>
        <v>10.569000000000001</v>
      </c>
      <c r="G688" s="18" t="str">
        <f>VLOOKUP(N688,Revistas!$B$2:$H$63996,3,FALSE)</f>
        <v>Q1</v>
      </c>
      <c r="H688" s="18" t="str">
        <f>VLOOKUP(N688,Revistas!$B$2:$H$63996,4,FALSE)</f>
        <v>RESPIRATORY SYSTEM - SCIE</v>
      </c>
      <c r="I688" s="18" t="str">
        <f>VLOOKUP(N688,Revistas!$B$2:$H$63996,5,FALSE)</f>
        <v>3 DE 59</v>
      </c>
      <c r="J688" s="18" t="str">
        <f>VLOOKUP(N688,Revistas!$B$2:$H$63996,6,FALSE)</f>
        <v>SI</v>
      </c>
      <c r="K688" s="18" t="s">
        <v>3536</v>
      </c>
      <c r="L688" s="18" t="s">
        <v>3537</v>
      </c>
      <c r="M688" s="18">
        <v>6</v>
      </c>
      <c r="N688" s="18" t="s">
        <v>1986</v>
      </c>
      <c r="O688" s="18" t="s">
        <v>250</v>
      </c>
      <c r="P688" s="18">
        <v>2017</v>
      </c>
      <c r="Q688" s="18">
        <v>49</v>
      </c>
      <c r="R688" s="18">
        <v>5</v>
      </c>
      <c r="S688" s="18"/>
      <c r="T688" s="18">
        <v>1700068</v>
      </c>
    </row>
    <row r="689" spans="2:49" ht="45">
      <c r="B689" s="36" t="s">
        <v>2945</v>
      </c>
      <c r="C689" s="36" t="s">
        <v>2944</v>
      </c>
      <c r="D689" s="17" t="s">
        <v>2946</v>
      </c>
      <c r="E689" s="18" t="s">
        <v>10</v>
      </c>
      <c r="F689" s="18" t="str">
        <f>VLOOKUP(N689,Revistas!$B$2:$H$63996,2,FALSE)</f>
        <v>NO TIENE</v>
      </c>
      <c r="G689" s="18" t="str">
        <f>VLOOKUP(N689,Revistas!$B$2:$H$63996,3,FALSE)</f>
        <v>NO TIENE</v>
      </c>
      <c r="H689" s="18" t="str">
        <f>VLOOKUP(N689,Revistas!$B$2:$H$63996,4,FALSE)</f>
        <v>NO TIENE</v>
      </c>
      <c r="I689" s="18" t="str">
        <f>VLOOKUP(N689,Revistas!$B$2:$H$63996,5,FALSE)</f>
        <v>NO TIENE</v>
      </c>
      <c r="J689" s="18" t="str">
        <f>VLOOKUP(N689,Revistas!$B$2:$H$63996,6,FALSE)</f>
        <v>NO</v>
      </c>
      <c r="K689" s="18" t="s">
        <v>2948</v>
      </c>
      <c r="L689" s="18"/>
      <c r="M689" s="18"/>
      <c r="N689" s="18" t="s">
        <v>2949</v>
      </c>
      <c r="O689" s="18" t="s">
        <v>2947</v>
      </c>
      <c r="P689" s="18">
        <v>2017</v>
      </c>
      <c r="Q689" s="18"/>
      <c r="R689" s="18"/>
      <c r="S689" s="18"/>
      <c r="T689" s="18"/>
      <c r="U689" s="23">
        <v>29031616</v>
      </c>
    </row>
    <row r="690" spans="2:49" ht="45">
      <c r="B690" s="36" t="s">
        <v>3171</v>
      </c>
      <c r="C690" s="36" t="s">
        <v>3170</v>
      </c>
      <c r="D690" s="17" t="s">
        <v>3172</v>
      </c>
      <c r="E690" s="18" t="s">
        <v>10</v>
      </c>
      <c r="F690" s="18">
        <f>VLOOKUP(N690,Revistas!$B$2:$H$63996,2,FALSE)</f>
        <v>2.327</v>
      </c>
      <c r="G690" s="18" t="str">
        <f>VLOOKUP(N690,Revistas!$B$2:$H$63996,3,FALSE)</f>
        <v>Q2</v>
      </c>
      <c r="H690" s="18" t="str">
        <f>VLOOKUP(N690,Revistas!$B$2:$H$63996,4,FALSE)</f>
        <v>PUBLIC, ENVIRONMENTAL &amp; OCCUPATIONAL HEALTH - SCIE</v>
      </c>
      <c r="I690" s="18" t="str">
        <f>VLOOKUP(N690,Revistas!$B$2:$H$63996,5,FALSE)</f>
        <v>58/176</v>
      </c>
      <c r="J690" s="18" t="str">
        <f>VLOOKUP(N690,Revistas!$B$2:$H$63996,6,FALSE)</f>
        <v>NO</v>
      </c>
      <c r="K690" s="18" t="s">
        <v>3174</v>
      </c>
      <c r="L690" s="18"/>
      <c r="M690" s="18" t="s">
        <v>586</v>
      </c>
      <c r="N690" s="18" t="s">
        <v>3175</v>
      </c>
      <c r="O690" s="18" t="s">
        <v>3173</v>
      </c>
      <c r="P690" s="18">
        <v>2017</v>
      </c>
      <c r="Q690" s="18"/>
      <c r="R690" s="18"/>
      <c r="S690" s="18"/>
      <c r="T690" s="18"/>
      <c r="U690" s="23">
        <v>28776240</v>
      </c>
    </row>
    <row r="691" spans="2:49" ht="60">
      <c r="B691" s="36" t="s">
        <v>2382</v>
      </c>
      <c r="C691" s="36" t="s">
        <v>2399</v>
      </c>
      <c r="D691" s="17" t="s">
        <v>2383</v>
      </c>
      <c r="E691" s="18" t="s">
        <v>10</v>
      </c>
      <c r="F691" s="18" t="str">
        <f>VLOOKUP(N691,Revistas!$B$2:$H$63996,2,FALSE)</f>
        <v>NO TIENE</v>
      </c>
      <c r="G691" s="18" t="str">
        <f>VLOOKUP(N691,Revistas!$B$2:$H$63996,3,FALSE)</f>
        <v>NO TIENE</v>
      </c>
      <c r="H691" s="18" t="str">
        <f>VLOOKUP(N691,Revistas!$B$2:$H$63996,4,FALSE)</f>
        <v>NO TIENE</v>
      </c>
      <c r="I691" s="18" t="str">
        <f>VLOOKUP(N691,Revistas!$B$2:$H$63996,5,FALSE)</f>
        <v>NO TIENE</v>
      </c>
      <c r="J691" s="18" t="str">
        <f>VLOOKUP(N691,Revistas!$B$2:$H$63996,6,FALSE)</f>
        <v>NO</v>
      </c>
      <c r="K691" s="18" t="s">
        <v>2385</v>
      </c>
      <c r="L691" s="18"/>
      <c r="M691" s="18" t="s">
        <v>586</v>
      </c>
      <c r="N691" s="18" t="s">
        <v>2386</v>
      </c>
      <c r="O691" s="18">
        <v>2017</v>
      </c>
      <c r="P691" s="18">
        <v>2017</v>
      </c>
      <c r="Q691" s="18">
        <v>64</v>
      </c>
      <c r="R691" s="18">
        <v>4</v>
      </c>
      <c r="S691" s="18" t="s">
        <v>2384</v>
      </c>
      <c r="T691" s="18"/>
      <c r="U691" s="23">
        <v>29249113</v>
      </c>
    </row>
    <row r="692" spans="2:49" ht="45">
      <c r="B692" s="36" t="s">
        <v>1143</v>
      </c>
      <c r="C692" s="36" t="s">
        <v>1142</v>
      </c>
      <c r="D692" s="17" t="s">
        <v>1144</v>
      </c>
      <c r="E692" s="18" t="s">
        <v>10</v>
      </c>
      <c r="F692" s="18">
        <f>VLOOKUP(N692,Revistas!$B$2:$H$63996,2,FALSE)</f>
        <v>1.768</v>
      </c>
      <c r="G692" s="18" t="str">
        <f>VLOOKUP(N692,Revistas!$B$2:$H$63996,3,FALSE)</f>
        <v>Q3</v>
      </c>
      <c r="H692" s="18" t="str">
        <f>VLOOKUP(N692,Revistas!$B$2:$H$63996,4,FALSE)</f>
        <v>PUBLIC, ENVIRONMENTAL &amp; OCCUPATIONAL HEALTH - SCIE</v>
      </c>
      <c r="I692" s="18" t="str">
        <f>VLOOKUP(N692,Revistas!$B$2:$H$63996,5,FALSE)</f>
        <v>94/176</v>
      </c>
      <c r="J692" s="18" t="str">
        <f>VLOOKUP(N692,Revistas!$B$2:$H$63996,6,FALSE)</f>
        <v>NO</v>
      </c>
      <c r="K692" s="18" t="s">
        <v>1146</v>
      </c>
      <c r="L692" s="18"/>
      <c r="M692" s="18" t="s">
        <v>587</v>
      </c>
      <c r="N692" s="18" t="s">
        <v>1147</v>
      </c>
      <c r="O692" s="18" t="s">
        <v>1145</v>
      </c>
      <c r="P692" s="18">
        <v>2017</v>
      </c>
      <c r="Q692" s="18"/>
      <c r="R692" s="18"/>
      <c r="S692" s="18"/>
      <c r="T692" s="18"/>
      <c r="U692" s="23">
        <v>28712682</v>
      </c>
    </row>
    <row r="693" spans="2:49" ht="60">
      <c r="B693" s="36" t="s">
        <v>1422</v>
      </c>
      <c r="C693" s="36" t="s">
        <v>1423</v>
      </c>
      <c r="D693" s="17" t="s">
        <v>1424</v>
      </c>
      <c r="E693" s="18" t="s">
        <v>10</v>
      </c>
      <c r="F693" s="18">
        <f>VLOOKUP(N693,Revistas!$B$2:$H$63996,2,FALSE)</f>
        <v>3.9350000000000001</v>
      </c>
      <c r="G693" s="18" t="str">
        <f>VLOOKUP(N693,Revistas!$B$2:$H$63996,3,FALSE)</f>
        <v>Q1</v>
      </c>
      <c r="H693" s="18" t="str">
        <f>VLOOKUP(N693,Revistas!$B$2:$H$63996,4,FALSE)</f>
        <v>INFECTIOUS DISEASES - SCIE;</v>
      </c>
      <c r="I693" s="18" t="str">
        <f>VLOOKUP(N693,Revistas!$B$2:$H$63996,5,FALSE)</f>
        <v>20/84</v>
      </c>
      <c r="J693" s="18" t="str">
        <f>VLOOKUP(N693,Revistas!$B$2:$H$63996,6,FALSE)</f>
        <v>NO</v>
      </c>
      <c r="K693" s="18" t="s">
        <v>1425</v>
      </c>
      <c r="L693" s="18" t="s">
        <v>1426</v>
      </c>
      <c r="M693" s="18">
        <v>0</v>
      </c>
      <c r="N693" s="18" t="s">
        <v>1427</v>
      </c>
      <c r="O693" s="28">
        <v>37135</v>
      </c>
      <c r="P693" s="18">
        <v>2017</v>
      </c>
      <c r="Q693" s="18">
        <v>76</v>
      </c>
      <c r="R693" s="18">
        <v>1</v>
      </c>
      <c r="S693" s="18">
        <v>102</v>
      </c>
      <c r="T693" s="18">
        <v>109</v>
      </c>
      <c r="U693" s="23">
        <v>28418989</v>
      </c>
    </row>
    <row r="694" spans="2:49" ht="75">
      <c r="B694" s="36" t="s">
        <v>4937</v>
      </c>
      <c r="C694" s="36" t="s">
        <v>4938</v>
      </c>
      <c r="D694" s="17" t="s">
        <v>1171</v>
      </c>
      <c r="E694" s="18" t="s">
        <v>26</v>
      </c>
      <c r="F694" s="18">
        <f>VLOOKUP(N694,Revistas!$B$2:$H$63996,2,FALSE)</f>
        <v>7.702</v>
      </c>
      <c r="G694" s="18" t="str">
        <f>VLOOKUP(N694,Revistas!$B$2:$H$63996,3,FALSE)</f>
        <v>Q1</v>
      </c>
      <c r="H694" s="18" t="str">
        <f>VLOOKUP(N694,Revistas!$B$2:$H$63996,4,FALSE)</f>
        <v>HEMATOLOGY - SCIE</v>
      </c>
      <c r="I694" s="18" t="str">
        <f>VLOOKUP(N694,Revistas!$B$2:$H$63996,5,FALSE)</f>
        <v>4 de 70</v>
      </c>
      <c r="J694" s="18" t="str">
        <f>VLOOKUP(N694,Revistas!$B$2:$H$63996,6,FALSE)</f>
        <v>SI</v>
      </c>
      <c r="K694" s="18" t="s">
        <v>4939</v>
      </c>
      <c r="L694" s="18"/>
      <c r="M694" s="18">
        <v>0</v>
      </c>
      <c r="N694" s="18" t="s">
        <v>1174</v>
      </c>
      <c r="O694" s="28">
        <v>46174</v>
      </c>
      <c r="P694" s="18">
        <v>2017</v>
      </c>
      <c r="Q694" s="18">
        <v>102</v>
      </c>
      <c r="R694" s="18"/>
      <c r="S694" s="18">
        <v>432</v>
      </c>
      <c r="T694" s="18">
        <v>433</v>
      </c>
    </row>
    <row r="695" spans="2:49" ht="45">
      <c r="B695" s="36" t="s">
        <v>1465</v>
      </c>
      <c r="C695" s="36" t="s">
        <v>1466</v>
      </c>
      <c r="D695" s="17" t="s">
        <v>1467</v>
      </c>
      <c r="E695" s="18" t="s">
        <v>10</v>
      </c>
      <c r="F695" s="18">
        <f>VLOOKUP(N695,Revistas!$B$2:$H$63996,2,FALSE)</f>
        <v>5.0030000000000001</v>
      </c>
      <c r="G695" s="18" t="str">
        <f>VLOOKUP(N695,Revistas!$B$2:$H$63996,3,FALSE)</f>
        <v>Q1</v>
      </c>
      <c r="H695" s="18" t="str">
        <f>VLOOKUP(N695,Revistas!$B$2:$H$63996,4,FALSE)</f>
        <v>IMMUNOLOGY</v>
      </c>
      <c r="I695" s="18" t="str">
        <f>VLOOKUP(N695,Revistas!$B$2:$H$63996,5,FALSE)</f>
        <v>32/150</v>
      </c>
      <c r="J695" s="18" t="str">
        <f>VLOOKUP(N695,Revistas!$B$2:$H$63996,6,FALSE)</f>
        <v>NO</v>
      </c>
      <c r="K695" s="18" t="s">
        <v>1468</v>
      </c>
      <c r="L695" s="18" t="s">
        <v>1469</v>
      </c>
      <c r="M695" s="18">
        <v>2</v>
      </c>
      <c r="N695" s="18" t="s">
        <v>1470</v>
      </c>
      <c r="O695" s="28">
        <v>37043</v>
      </c>
      <c r="P695" s="18">
        <v>2017</v>
      </c>
      <c r="Q695" s="18">
        <v>31</v>
      </c>
      <c r="R695" s="18">
        <v>9</v>
      </c>
      <c r="S695" s="18">
        <v>1253</v>
      </c>
      <c r="T695" s="18">
        <v>1260</v>
      </c>
      <c r="U695" s="23">
        <v>28358742</v>
      </c>
    </row>
    <row r="696" spans="2:49" ht="90">
      <c r="B696" s="36" t="s">
        <v>4906</v>
      </c>
      <c r="C696" s="36" t="s">
        <v>4907</v>
      </c>
      <c r="D696" s="17" t="s">
        <v>4908</v>
      </c>
      <c r="E696" s="18" t="s">
        <v>10</v>
      </c>
      <c r="F696" s="18">
        <f>VLOOKUP(N696,Revistas!$B$2:$H$63996,2,FALSE)</f>
        <v>2.4740000000000002</v>
      </c>
      <c r="G696" s="18" t="str">
        <f>VLOOKUP(N696,Revistas!$B$2:$H$63996,3,FALSE)</f>
        <v>Q2</v>
      </c>
      <c r="H696" s="18" t="str">
        <f>VLOOKUP(N696,Revistas!$B$2:$H$63996,4,FALSE)</f>
        <v>PATHOLOGY - SCIE;</v>
      </c>
      <c r="I696" s="18" t="str">
        <f>VLOOKUP(N696,Revistas!$B$2:$H$63996,5,FALSE)</f>
        <v>24/79</v>
      </c>
      <c r="J696" s="18" t="str">
        <f>VLOOKUP(N696,Revistas!$B$2:$H$63996,6,FALSE)</f>
        <v>NO</v>
      </c>
      <c r="K696" s="18" t="s">
        <v>4909</v>
      </c>
      <c r="L696" s="18" t="s">
        <v>4910</v>
      </c>
      <c r="M696" s="18">
        <v>0</v>
      </c>
      <c r="N696" s="18" t="s">
        <v>4911</v>
      </c>
      <c r="O696" s="18" t="s">
        <v>154</v>
      </c>
      <c r="P696" s="18">
        <v>2017</v>
      </c>
      <c r="Q696" s="18">
        <v>92</v>
      </c>
      <c r="R696" s="18">
        <v>5</v>
      </c>
      <c r="S696" s="18">
        <v>361</v>
      </c>
      <c r="T696" s="18">
        <v>370</v>
      </c>
      <c r="U696" s="23">
        <v>27598686</v>
      </c>
    </row>
    <row r="697" spans="2:49" ht="45">
      <c r="B697" s="36" t="s">
        <v>1825</v>
      </c>
      <c r="C697" s="36" t="s">
        <v>1826</v>
      </c>
      <c r="D697" s="17" t="s">
        <v>1660</v>
      </c>
      <c r="E697" s="18" t="s">
        <v>26</v>
      </c>
      <c r="F697" s="18">
        <f>VLOOKUP(N697,Revistas!$B$2:$H$63996,2,FALSE)</f>
        <v>12.811</v>
      </c>
      <c r="G697" s="18" t="str">
        <f>VLOOKUP(N697,Revistas!$B$2:$H$63996,3,FALSE)</f>
        <v>Q1</v>
      </c>
      <c r="H697" s="18" t="str">
        <f>VLOOKUP(N697,Revistas!$B$2:$H$63996,4,FALSE)</f>
        <v>RHEUMATOLOGY - SCIE</v>
      </c>
      <c r="I697" s="18" t="str">
        <f>VLOOKUP(N697,Revistas!$B$2:$H$63996,5,FALSE)</f>
        <v>1 DE 30</v>
      </c>
      <c r="J697" s="18" t="str">
        <f>VLOOKUP(N697,Revistas!$B$2:$H$63996,6,FALSE)</f>
        <v>SI</v>
      </c>
      <c r="K697" s="18" t="s">
        <v>1827</v>
      </c>
      <c r="L697" s="18"/>
      <c r="M697" s="18">
        <v>0</v>
      </c>
      <c r="N697" s="18" t="s">
        <v>1663</v>
      </c>
      <c r="O697" s="18" t="s">
        <v>226</v>
      </c>
      <c r="P697" s="18">
        <v>2017</v>
      </c>
      <c r="Q697" s="18">
        <v>76</v>
      </c>
      <c r="R697" s="18"/>
      <c r="S697" s="18">
        <v>1304</v>
      </c>
      <c r="T697" s="18">
        <v>1304</v>
      </c>
    </row>
    <row r="698" spans="2:49" ht="60">
      <c r="B698" s="36" t="s">
        <v>3334</v>
      </c>
      <c r="C698" s="36" t="s">
        <v>3335</v>
      </c>
      <c r="D698" s="17" t="s">
        <v>3330</v>
      </c>
      <c r="E698" s="18" t="s">
        <v>10</v>
      </c>
      <c r="F698" s="18" t="str">
        <f>VLOOKUP(N698,Revistas!$B$2:$H$63996,2,FALSE)</f>
        <v>NO TIENE</v>
      </c>
      <c r="G698" s="18" t="str">
        <f>VLOOKUP(N698,Revistas!$B$2:$H$63996,3,FALSE)</f>
        <v>NO TIENE</v>
      </c>
      <c r="H698" s="18" t="str">
        <f>VLOOKUP(N698,Revistas!$B$2:$H$63996,4,FALSE)</f>
        <v>NO TIENE</v>
      </c>
      <c r="I698" s="18" t="str">
        <f>VLOOKUP(N698,Revistas!$B$2:$H$63996,5,FALSE)</f>
        <v>NO TIENE</v>
      </c>
      <c r="J698" s="18" t="str">
        <f>VLOOKUP(N698,Revistas!$B$2:$H$63996,6,FALSE)</f>
        <v>NO</v>
      </c>
      <c r="K698" s="18" t="s">
        <v>3336</v>
      </c>
      <c r="L698" s="18"/>
      <c r="M698" s="18" t="s">
        <v>586</v>
      </c>
      <c r="N698" s="18" t="s">
        <v>1642</v>
      </c>
      <c r="O698" s="18" t="s">
        <v>3337</v>
      </c>
      <c r="P698" s="18">
        <v>2017</v>
      </c>
      <c r="Q698" s="18"/>
      <c r="R698" s="18"/>
      <c r="S698" s="18"/>
      <c r="T698" s="18"/>
    </row>
    <row r="699" spans="2:49" ht="120">
      <c r="B699" s="36" t="s">
        <v>1703</v>
      </c>
      <c r="C699" s="36" t="s">
        <v>1704</v>
      </c>
      <c r="D699" s="17" t="s">
        <v>1673</v>
      </c>
      <c r="E699" s="18" t="s">
        <v>26</v>
      </c>
      <c r="F699" s="18">
        <f>VLOOKUP(N699,Revistas!$B$2:$H$63996,2,FALSE)</f>
        <v>6.9180000000000001</v>
      </c>
      <c r="G699" s="18" t="str">
        <f>VLOOKUP(N699,Revistas!$B$2:$H$63996,3,FALSE)</f>
        <v>Q1</v>
      </c>
      <c r="H699" s="18" t="str">
        <f>VLOOKUP(N699,Revistas!$B$2:$H$63996,4,FALSE)</f>
        <v>RHEUMATOLOGY - SCIE</v>
      </c>
      <c r="I699" s="18" t="str">
        <f>VLOOKUP(N699,Revistas!$B$2:$H$63996,5,FALSE)</f>
        <v>30 de 3</v>
      </c>
      <c r="J699" s="18" t="str">
        <f>VLOOKUP(N699,Revistas!$B$2:$H$63996,6,FALSE)</f>
        <v>SI</v>
      </c>
      <c r="K699" s="18" t="s">
        <v>1705</v>
      </c>
      <c r="L699" s="18"/>
      <c r="M699" s="18">
        <v>0</v>
      </c>
      <c r="N699" s="18" t="s">
        <v>1675</v>
      </c>
      <c r="O699" s="18" t="s">
        <v>129</v>
      </c>
      <c r="P699" s="18">
        <v>2017</v>
      </c>
      <c r="Q699" s="18">
        <v>69</v>
      </c>
      <c r="R699" s="18"/>
      <c r="S699" s="18"/>
      <c r="T699" s="18"/>
    </row>
    <row r="700" spans="2:49">
      <c r="B700" s="36" t="s">
        <v>710</v>
      </c>
      <c r="C700" s="36" t="s">
        <v>711</v>
      </c>
      <c r="D700" s="17" t="s">
        <v>712</v>
      </c>
      <c r="E700" s="18" t="s">
        <v>10</v>
      </c>
      <c r="F700" s="18">
        <f>VLOOKUP(N700,Revistas!$B$2:$H$63996,2,FALSE)</f>
        <v>2.7679999999999998</v>
      </c>
      <c r="G700" s="18" t="str">
        <f>VLOOKUP(N700,Revistas!$B$2:$H$63996,3,FALSE)</f>
        <v>Q2</v>
      </c>
      <c r="H700" s="18" t="str">
        <f>VLOOKUP(N700,Revistas!$B$2:$H$63996,4,FALSE)</f>
        <v>CARDIAC &amp; CARDIOVASCULAR SYSTEMS - SCIE;</v>
      </c>
      <c r="I700" s="18" t="str">
        <f>VLOOKUP(N700,Revistas!$B$2:$H$63996,5,FALSE)</f>
        <v>107/257</v>
      </c>
      <c r="J700" s="18" t="str">
        <f>VLOOKUP(N700,Revistas!$B$2:$H$63996,6,FALSE)</f>
        <v>NO</v>
      </c>
      <c r="K700" s="18" t="s">
        <v>713</v>
      </c>
      <c r="L700" s="18" t="s">
        <v>714</v>
      </c>
      <c r="M700" s="18">
        <v>0</v>
      </c>
      <c r="N700" s="18" t="s">
        <v>715</v>
      </c>
      <c r="O700" s="18" t="s">
        <v>199</v>
      </c>
      <c r="P700" s="18">
        <v>2017</v>
      </c>
      <c r="Q700" s="18">
        <v>17</v>
      </c>
      <c r="R700" s="18">
        <v>4</v>
      </c>
      <c r="S700" s="18">
        <v>265</v>
      </c>
      <c r="T700" s="18">
        <v>271</v>
      </c>
    </row>
    <row r="701" spans="2:49">
      <c r="B701" s="36" t="s">
        <v>752</v>
      </c>
      <c r="C701" s="36" t="s">
        <v>753</v>
      </c>
      <c r="D701" s="17" t="s">
        <v>674</v>
      </c>
      <c r="E701" s="18" t="s">
        <v>571</v>
      </c>
      <c r="F701" s="18">
        <f>VLOOKUP(N701,Revistas!$B$2:$H$63996,2,FALSE)</f>
        <v>4.4850000000000003</v>
      </c>
      <c r="G701" s="18" t="str">
        <f>VLOOKUP(N701,Revistas!$B$2:$H$63996,3,FALSE)</f>
        <v>Q2</v>
      </c>
      <c r="H701" s="18" t="str">
        <f>VLOOKUP(N701,Revistas!$B$2:$H$63996,4,FALSE)</f>
        <v>CARDIAC &amp; CARDIOVASCULAR SYSTEM</v>
      </c>
      <c r="I701" s="18" t="str">
        <f>VLOOKUP(N701,Revistas!$B$2:$H$63996,5,FALSE)</f>
        <v>33/126</v>
      </c>
      <c r="J701" s="18" t="str">
        <f>VLOOKUP(N701,Revistas!$B$2:$H$63996,6,FALSE)</f>
        <v>NO</v>
      </c>
      <c r="K701" s="18" t="s">
        <v>754</v>
      </c>
      <c r="L701" s="18" t="s">
        <v>755</v>
      </c>
      <c r="M701" s="18">
        <v>0</v>
      </c>
      <c r="N701" s="18" t="s">
        <v>677</v>
      </c>
      <c r="O701" s="18" t="s">
        <v>226</v>
      </c>
      <c r="P701" s="18">
        <v>2017</v>
      </c>
      <c r="Q701" s="18">
        <v>70</v>
      </c>
      <c r="R701" s="18">
        <v>6</v>
      </c>
      <c r="S701" s="18">
        <v>418</v>
      </c>
      <c r="T701" s="18">
        <v>420</v>
      </c>
    </row>
    <row r="702" spans="2:49" ht="75">
      <c r="B702" s="36" t="s">
        <v>1457</v>
      </c>
      <c r="C702" s="36" t="s">
        <v>1458</v>
      </c>
      <c r="D702" s="17" t="s">
        <v>1459</v>
      </c>
      <c r="E702" s="18" t="s">
        <v>10</v>
      </c>
      <c r="F702" s="18">
        <f>VLOOKUP(N702,Revistas!$B$2:$H$63996,2,FALSE)</f>
        <v>1.714</v>
      </c>
      <c r="G702" s="18" t="str">
        <f>VLOOKUP(N702,Revistas!$B$2:$H$63996,3,FALSE)</f>
        <v>Q3</v>
      </c>
      <c r="H702" s="18" t="str">
        <f>VLOOKUP(N702,Revistas!$B$2:$H$63996,4,FALSE)</f>
        <v>MICROBIOLOGY</v>
      </c>
      <c r="I702" s="18" t="str">
        <f>VLOOKUP(N702,Revistas!$B$2:$H$63996,5,FALSE)</f>
        <v>88/124</v>
      </c>
      <c r="J702" s="18" t="str">
        <f>VLOOKUP(N702,Revistas!$B$2:$H$63996,6,FALSE)</f>
        <v>NO</v>
      </c>
      <c r="K702" s="18" t="s">
        <v>1460</v>
      </c>
      <c r="L702" s="18" t="s">
        <v>1461</v>
      </c>
      <c r="M702" s="18">
        <v>1</v>
      </c>
      <c r="N702" s="18" t="s">
        <v>1462</v>
      </c>
      <c r="O702" s="18" t="s">
        <v>1464</v>
      </c>
      <c r="P702" s="18">
        <v>2017</v>
      </c>
      <c r="Q702" s="18">
        <v>35</v>
      </c>
      <c r="R702" s="18">
        <v>6</v>
      </c>
      <c r="S702" s="18">
        <v>377</v>
      </c>
      <c r="T702" s="18">
        <v>383</v>
      </c>
      <c r="U702" s="23">
        <v>28236498</v>
      </c>
    </row>
    <row r="703" spans="2:49" ht="45">
      <c r="B703" s="36" t="s">
        <v>4056</v>
      </c>
      <c r="C703" s="36" t="s">
        <v>4055</v>
      </c>
      <c r="D703" s="17" t="s">
        <v>4032</v>
      </c>
      <c r="E703" s="18" t="s">
        <v>10</v>
      </c>
      <c r="F703" s="18">
        <f>VLOOKUP(N703,Revistas!$B$2:$H$63996,2,FALSE)</f>
        <v>1.181</v>
      </c>
      <c r="G703" s="18" t="str">
        <f>VLOOKUP(N703,Revistas!$B$2:$H$63996,3,FALSE)</f>
        <v>Q4</v>
      </c>
      <c r="H703" s="18" t="str">
        <f>VLOOKUP(N703,Revistas!$B$2:$H$63996,4,FALSE)</f>
        <v>UROLOGY &amp; NEPHROLOGY - SCIE</v>
      </c>
      <c r="I703" s="18" t="str">
        <f>VLOOKUP(N703,Revistas!$B$2:$H$63996,5,FALSE)</f>
        <v>60/76</v>
      </c>
      <c r="J703" s="18" t="str">
        <f>VLOOKUP(N703,Revistas!$B$2:$H$63996,6,FALSE)</f>
        <v>NO</v>
      </c>
      <c r="K703" s="18" t="s">
        <v>4058</v>
      </c>
      <c r="L703" s="18"/>
      <c r="M703" s="18" t="s">
        <v>586</v>
      </c>
      <c r="N703" s="18" t="s">
        <v>3949</v>
      </c>
      <c r="O703" s="18" t="s">
        <v>4057</v>
      </c>
      <c r="P703" s="18">
        <v>2017</v>
      </c>
      <c r="Q703" s="18"/>
      <c r="R703" s="18"/>
      <c r="S703" s="18"/>
      <c r="T703" s="18"/>
      <c r="U703" s="23">
        <v>29102054</v>
      </c>
      <c r="AW703" s="25"/>
    </row>
    <row r="704" spans="2:49" ht="45">
      <c r="B704" s="36" t="s">
        <v>3950</v>
      </c>
      <c r="C704" s="36" t="s">
        <v>3951</v>
      </c>
      <c r="D704" s="17" t="s">
        <v>3952</v>
      </c>
      <c r="E704" s="18" t="s">
        <v>10</v>
      </c>
      <c r="F704" s="18">
        <f>VLOOKUP(N704,Revistas!$B$2:$H$63996,2,FALSE)</f>
        <v>5.133</v>
      </c>
      <c r="G704" s="18" t="str">
        <f>VLOOKUP(N704,Revistas!$B$2:$H$63996,3,FALSE)</f>
        <v>Q1</v>
      </c>
      <c r="H704" s="18" t="str">
        <f>VLOOKUP(N704,Revistas!$B$2:$H$63996,4,FALSE)</f>
        <v>RADIOLOGY, NUCLEAR MEDICINE &amp; MEDICAL IMAGING - SCIE;</v>
      </c>
      <c r="I704" s="18" t="str">
        <f>VLOOKUP(N704,Revistas!$B$2:$H$63996,5,FALSE)</f>
        <v>10/127</v>
      </c>
      <c r="J704" s="18" t="str">
        <f>VLOOKUP(N704,Revistas!$B$2:$H$63996,6,FALSE)</f>
        <v>SI</v>
      </c>
      <c r="K704" s="18" t="s">
        <v>3953</v>
      </c>
      <c r="L704" s="18" t="s">
        <v>3954</v>
      </c>
      <c r="M704" s="18">
        <v>0</v>
      </c>
      <c r="N704" s="18" t="s">
        <v>3955</v>
      </c>
      <c r="O704" s="28">
        <v>37073</v>
      </c>
      <c r="P704" s="18">
        <v>2017</v>
      </c>
      <c r="Q704" s="18">
        <v>98</v>
      </c>
      <c r="R704" s="18">
        <v>3</v>
      </c>
      <c r="S704" s="18">
        <v>590</v>
      </c>
      <c r="T704" s="18">
        <v>594</v>
      </c>
      <c r="U704" s="23">
        <v>28581399</v>
      </c>
    </row>
    <row r="705" spans="2:41" ht="75">
      <c r="B705" s="36" t="s">
        <v>4876</v>
      </c>
      <c r="C705" s="36" t="s">
        <v>4877</v>
      </c>
      <c r="D705" s="17" t="s">
        <v>4807</v>
      </c>
      <c r="E705" s="18" t="s">
        <v>10</v>
      </c>
      <c r="F705" s="18">
        <f>VLOOKUP(N705,Revistas!$B$2:$H$63996,2,FALSE)</f>
        <v>5.7279999999999998</v>
      </c>
      <c r="G705" s="18" t="str">
        <f>VLOOKUP(N705,Revistas!$B$2:$H$63996,3,FALSE)</f>
        <v>Q1</v>
      </c>
      <c r="H705" s="18" t="str">
        <f>VLOOKUP(N705,Revistas!$B$2:$H$63996,4,FALSE)</f>
        <v>PATHOLOGY - SCIE</v>
      </c>
      <c r="I705" s="18" t="str">
        <f>VLOOKUP(N705,Revistas!$B$2:$H$63996,5,FALSE)</f>
        <v>5 DE 79</v>
      </c>
      <c r="J705" s="18" t="str">
        <f>VLOOKUP(N705,Revistas!$B$2:$H$63996,6,FALSE)</f>
        <v>SI</v>
      </c>
      <c r="K705" s="18" t="s">
        <v>4878</v>
      </c>
      <c r="L705" s="18" t="s">
        <v>4879</v>
      </c>
      <c r="M705" s="18">
        <v>0</v>
      </c>
      <c r="N705" s="18" t="s">
        <v>4809</v>
      </c>
      <c r="O705" s="18" t="s">
        <v>344</v>
      </c>
      <c r="P705" s="18">
        <v>2017</v>
      </c>
      <c r="Q705" s="18">
        <v>30</v>
      </c>
      <c r="R705" s="18">
        <v>1</v>
      </c>
      <c r="S705" s="18">
        <v>134</v>
      </c>
      <c r="T705" s="18">
        <v>145</v>
      </c>
      <c r="U705" s="23">
        <v>27586201</v>
      </c>
    </row>
    <row r="706" spans="2:41" ht="60">
      <c r="B706" s="36" t="s">
        <v>2775</v>
      </c>
      <c r="C706" s="36" t="s">
        <v>2774</v>
      </c>
      <c r="D706" s="17" t="s">
        <v>2776</v>
      </c>
      <c r="E706" s="18" t="s">
        <v>10</v>
      </c>
      <c r="F706" s="18">
        <f>VLOOKUP(N706,Revistas!$B$2:$H$63996,2,FALSE)</f>
        <v>2.65</v>
      </c>
      <c r="G706" s="18" t="str">
        <f>VLOOKUP(N706,Revistas!$B$2:$H$63996,3,FALSE)</f>
        <v>Q2</v>
      </c>
      <c r="H706" s="18" t="str">
        <f>VLOOKUP(N706,Revistas!$B$2:$H$63996,4,FALSE)</f>
        <v>HEMATOLOGY</v>
      </c>
      <c r="I706" s="18" t="str">
        <f>VLOOKUP(N706,Revistas!$B$2:$H$63996,5,FALSE)</f>
        <v>34/70</v>
      </c>
      <c r="J706" s="18" t="str">
        <f>VLOOKUP(N706,Revistas!$B$2:$H$63996,6,FALSE)</f>
        <v>NO</v>
      </c>
      <c r="K706" s="18" t="s">
        <v>2779</v>
      </c>
      <c r="L706" s="18"/>
      <c r="M706" s="18" t="s">
        <v>586</v>
      </c>
      <c r="N706" s="18" t="s">
        <v>2780</v>
      </c>
      <c r="O706" s="18" t="s">
        <v>424</v>
      </c>
      <c r="P706" s="18">
        <v>2017</v>
      </c>
      <c r="Q706" s="18" t="s">
        <v>2777</v>
      </c>
      <c r="R706" s="18"/>
      <c r="S706" s="18" t="s">
        <v>2778</v>
      </c>
      <c r="T706" s="18"/>
      <c r="U706" s="23">
        <v>28262225</v>
      </c>
    </row>
    <row r="707" spans="2:41" ht="30">
      <c r="B707" s="36" t="s">
        <v>1207</v>
      </c>
      <c r="C707" s="36" t="s">
        <v>1208</v>
      </c>
      <c r="D707" s="17" t="s">
        <v>1177</v>
      </c>
      <c r="E707" s="18" t="s">
        <v>10</v>
      </c>
      <c r="F707" s="18">
        <f>VLOOKUP(N707,Revistas!$B$2:$H$63996,2,FALSE)</f>
        <v>3.569</v>
      </c>
      <c r="G707" s="18" t="str">
        <f>VLOOKUP(N707,Revistas!$B$2:$H$63996,3,FALSE)</f>
        <v>Q2</v>
      </c>
      <c r="H707" s="18" t="str">
        <f>VLOOKUP(N707,Revistas!$B$2:$H$63996,4,FALSE)</f>
        <v>HEMATOLOGY</v>
      </c>
      <c r="I707" s="18" t="str">
        <f>VLOOKUP(N707,Revistas!$B$2:$H$63996,5,FALSE)</f>
        <v>22/70</v>
      </c>
      <c r="J707" s="18" t="str">
        <f>VLOOKUP(N707,Revistas!$B$2:$H$63996,6,FALSE)</f>
        <v>NO</v>
      </c>
      <c r="K707" s="18" t="s">
        <v>1209</v>
      </c>
      <c r="L707" s="18" t="s">
        <v>1210</v>
      </c>
      <c r="M707" s="18">
        <v>1</v>
      </c>
      <c r="N707" s="18" t="s">
        <v>1180</v>
      </c>
      <c r="O707" s="18" t="s">
        <v>300</v>
      </c>
      <c r="P707" s="18">
        <v>2017</v>
      </c>
      <c r="Q707" s="18">
        <v>23</v>
      </c>
      <c r="R707" s="18">
        <v>2</v>
      </c>
      <c r="S707" s="18">
        <v>238</v>
      </c>
      <c r="T707" s="18">
        <v>246</v>
      </c>
      <c r="U707" s="23">
        <v>27891721</v>
      </c>
    </row>
    <row r="708" spans="2:41" ht="30">
      <c r="B708" s="36" t="s">
        <v>3823</v>
      </c>
      <c r="C708" s="36" t="s">
        <v>3822</v>
      </c>
      <c r="D708" s="17" t="s">
        <v>367</v>
      </c>
      <c r="E708" s="18" t="s">
        <v>274</v>
      </c>
      <c r="F708" s="18">
        <f>VLOOKUP(N708,Revistas!$B$2:$H$63996,2,FALSE)</f>
        <v>1.125</v>
      </c>
      <c r="G708" s="18" t="str">
        <f>VLOOKUP(N708,Revistas!$B$2:$H$63996,3,FALSE)</f>
        <v>Q3</v>
      </c>
      <c r="H708" s="18" t="str">
        <f>VLOOKUP(N708,Revistas!$B$2:$H$63996,4,FALSE)</f>
        <v>MEDICINA, GENERAL &amp; INTERNAL</v>
      </c>
      <c r="I708" s="18" t="str">
        <f>VLOOKUP(N708,Revistas!$B$2:$H$63996,5,FALSE)</f>
        <v>91/154</v>
      </c>
      <c r="J708" s="18" t="str">
        <f>VLOOKUP(N708,Revistas!$B$2:$H$63996,6,FALSE)</f>
        <v>NO</v>
      </c>
      <c r="K708" s="18" t="s">
        <v>3824</v>
      </c>
      <c r="L708" s="18"/>
      <c r="M708" s="18" t="s">
        <v>586</v>
      </c>
      <c r="N708" s="18" t="s">
        <v>370</v>
      </c>
      <c r="O708" s="18" t="s">
        <v>374</v>
      </c>
      <c r="P708" s="18">
        <v>2017</v>
      </c>
      <c r="Q708" s="18"/>
      <c r="R708" s="18"/>
      <c r="S708" s="18"/>
      <c r="T708" s="18"/>
      <c r="U708" s="23">
        <v>29089119</v>
      </c>
    </row>
    <row r="709" spans="2:41" ht="30">
      <c r="B709" s="36" t="s">
        <v>3772</v>
      </c>
      <c r="C709" s="36" t="s">
        <v>3773</v>
      </c>
      <c r="D709" s="17" t="s">
        <v>3774</v>
      </c>
      <c r="E709" s="18" t="s">
        <v>10</v>
      </c>
      <c r="F709" s="18">
        <f>VLOOKUP(N709,Revistas!$B$2:$H$63996,2,FALSE)</f>
        <v>4.7409999999999997</v>
      </c>
      <c r="G709" s="18" t="str">
        <f>VLOOKUP(N709,Revistas!$B$2:$H$63996,3,FALSE)</f>
        <v>Q1</v>
      </c>
      <c r="H709" s="18" t="str">
        <f>VLOOKUP(N709,Revistas!$B$2:$H$63996,4,FALSE)</f>
        <v>ANESTHESIOLOGY - SCIE</v>
      </c>
      <c r="I709" s="18" t="str">
        <f>VLOOKUP(N709,Revistas!$B$2:$H$63996,5,FALSE)</f>
        <v>4 DE 31</v>
      </c>
      <c r="J709" s="18" t="str">
        <f>VLOOKUP(N709,Revistas!$B$2:$H$63996,6,FALSE)</f>
        <v>NO</v>
      </c>
      <c r="K709" s="18" t="s">
        <v>3775</v>
      </c>
      <c r="L709" s="18" t="s">
        <v>3776</v>
      </c>
      <c r="M709" s="18">
        <v>3</v>
      </c>
      <c r="N709" s="18" t="s">
        <v>3777</v>
      </c>
      <c r="O709" s="18" t="s">
        <v>29</v>
      </c>
      <c r="P709" s="18">
        <v>2017</v>
      </c>
      <c r="Q709" s="18">
        <v>72</v>
      </c>
      <c r="R709" s="18">
        <v>7</v>
      </c>
      <c r="S709" s="18">
        <v>826</v>
      </c>
      <c r="T709" s="18">
        <v>834</v>
      </c>
      <c r="U709" s="23">
        <v>28382661</v>
      </c>
    </row>
    <row r="710" spans="2:41" ht="60">
      <c r="B710" s="36" t="s">
        <v>4335</v>
      </c>
      <c r="C710" s="36" t="s">
        <v>4334</v>
      </c>
      <c r="D710" s="17" t="s">
        <v>4336</v>
      </c>
      <c r="E710" s="18" t="s">
        <v>10</v>
      </c>
      <c r="F710" s="18">
        <f>VLOOKUP(N710,Revistas!$B$2:$H$63996,2,FALSE)</f>
        <v>1.9379999999999999</v>
      </c>
      <c r="G710" s="18" t="str">
        <f>VLOOKUP(N710,Revistas!$B$2:$H$63996,3,FALSE)</f>
        <v>Q3</v>
      </c>
      <c r="H710" s="18" t="str">
        <f>VLOOKUP(N710,Revistas!$B$2:$H$63996,4,FALSE)</f>
        <v>GENETICS &amp; HEREDITY - SCIE</v>
      </c>
      <c r="I710" s="18" t="str">
        <f>VLOOKUP(N710,Revistas!$B$2:$H$63996,5,FALSE)</f>
        <v>107/167</v>
      </c>
      <c r="J710" s="18" t="str">
        <f>VLOOKUP(N710,Revistas!$B$2:$H$63996,6,FALSE)</f>
        <v>NO</v>
      </c>
      <c r="K710" s="18" t="s">
        <v>4338</v>
      </c>
      <c r="L710" s="18"/>
      <c r="M710" s="18" t="s">
        <v>586</v>
      </c>
      <c r="N710" s="18" t="s">
        <v>4339</v>
      </c>
      <c r="O710" s="18" t="s">
        <v>4337</v>
      </c>
      <c r="P710" s="18">
        <v>2017</v>
      </c>
      <c r="Q710" s="18"/>
      <c r="R710" s="18"/>
      <c r="S710" s="18"/>
      <c r="T710" s="18"/>
      <c r="U710" s="23">
        <v>28944441</v>
      </c>
    </row>
    <row r="711" spans="2:41" ht="45">
      <c r="B711" s="36" t="s">
        <v>301</v>
      </c>
      <c r="C711" s="36" t="s">
        <v>302</v>
      </c>
      <c r="D711" s="17" t="s">
        <v>90</v>
      </c>
      <c r="E711" s="18" t="s">
        <v>10</v>
      </c>
      <c r="F711" s="18">
        <f>VLOOKUP(N711,Revistas!$B$2:$H$63996,2,FALSE)</f>
        <v>2.82</v>
      </c>
      <c r="G711" s="18" t="str">
        <f>VLOOKUP(N711,Revistas!$B$2:$H$63996,3,FALSE)</f>
        <v>Q1</v>
      </c>
      <c r="H711" s="18" t="str">
        <f>VLOOKUP(N711,Revistas!$B$2:$H$63996,4,FALSE)</f>
        <v>MEDICINA, GENERAL &amp; INTERNAL</v>
      </c>
      <c r="I711" s="18" t="str">
        <f>VLOOKUP(N711,Revistas!$B$2:$H$63996,5,FALSE)</f>
        <v>31/154</v>
      </c>
      <c r="J711" s="18" t="str">
        <f>VLOOKUP(N711,Revistas!$B$2:$H$63996,6,FALSE)</f>
        <v>NO</v>
      </c>
      <c r="K711" s="18" t="s">
        <v>303</v>
      </c>
      <c r="L711" s="18" t="s">
        <v>304</v>
      </c>
      <c r="M711" s="18">
        <v>1</v>
      </c>
      <c r="N711" s="18" t="s">
        <v>93</v>
      </c>
      <c r="O711" s="18" t="s">
        <v>300</v>
      </c>
      <c r="P711" s="18">
        <v>2017</v>
      </c>
      <c r="Q711" s="18">
        <v>18</v>
      </c>
      <c r="R711" s="18">
        <v>3</v>
      </c>
      <c r="S711" s="18">
        <v>526</v>
      </c>
      <c r="T711" s="18">
        <v>537</v>
      </c>
    </row>
    <row r="712" spans="2:41" ht="30">
      <c r="B712" s="36" t="s">
        <v>1760</v>
      </c>
      <c r="C712" s="36" t="s">
        <v>1761</v>
      </c>
      <c r="D712" s="17" t="s">
        <v>1749</v>
      </c>
      <c r="E712" s="18" t="s">
        <v>10</v>
      </c>
      <c r="F712" s="18">
        <f>VLOOKUP(N712,Revistas!$B$2:$H$63996,2,FALSE)</f>
        <v>2.1779999999999999</v>
      </c>
      <c r="G712" s="18" t="str">
        <f>VLOOKUP(N712,Revistas!$B$2:$H$63996,3,FALSE)</f>
        <v>Q2</v>
      </c>
      <c r="H712" s="18" t="str">
        <f>VLOOKUP(N712,Revistas!$B$2:$H$63996,4,FALSE)</f>
        <v>MEDICAL LABORATORY TECHNOLOGY - SCIE;</v>
      </c>
      <c r="I712" s="18" t="str">
        <f>VLOOKUP(N712,Revistas!$B$2:$H$63996,5,FALSE)</f>
        <v>15 DE 30</v>
      </c>
      <c r="J712" s="18" t="str">
        <f>VLOOKUP(N712,Revistas!$B$2:$H$63996,6,FALSE)</f>
        <v>NO</v>
      </c>
      <c r="K712" s="18" t="s">
        <v>1762</v>
      </c>
      <c r="L712" s="18" t="s">
        <v>1763</v>
      </c>
      <c r="M712" s="18">
        <v>2</v>
      </c>
      <c r="N712" s="18" t="s">
        <v>1752</v>
      </c>
      <c r="O712" s="18" t="s">
        <v>199</v>
      </c>
      <c r="P712" s="18">
        <v>2017</v>
      </c>
      <c r="Q712" s="18">
        <v>39</v>
      </c>
      <c r="R712" s="18">
        <v>4</v>
      </c>
      <c r="S712" s="18">
        <v>370</v>
      </c>
      <c r="T712" s="18">
        <v>378</v>
      </c>
      <c r="U712" s="23">
        <v>28703718</v>
      </c>
    </row>
    <row r="713" spans="2:41" ht="30">
      <c r="B713" s="36" t="s">
        <v>3567</v>
      </c>
      <c r="C713" s="36" t="s">
        <v>3568</v>
      </c>
      <c r="D713" s="17" t="s">
        <v>3569</v>
      </c>
      <c r="E713" s="18" t="s">
        <v>10</v>
      </c>
      <c r="F713" s="18">
        <f>VLOOKUP(N713,Revistas!$B$2:$H$63996,2,FALSE)</f>
        <v>1.232</v>
      </c>
      <c r="G713" s="18" t="str">
        <f>VLOOKUP(N713,Revistas!$B$2:$H$63996,3,FALSE)</f>
        <v>Q2</v>
      </c>
      <c r="H713" s="18" t="str">
        <f>VLOOKUP(N713,Revistas!$B$2:$H$63996,4,FALSE)</f>
        <v>MULTIDISCIPLINARY SCIENCES</v>
      </c>
      <c r="I713" s="18" t="str">
        <f>VLOOKUP(N713,Revistas!$B$2:$H$63996,5,FALSE)</f>
        <v>28/64</v>
      </c>
      <c r="J713" s="18" t="str">
        <f>VLOOKUP(N713,Revistas!$B$2:$H$63996,6,FALSE)</f>
        <v>NO</v>
      </c>
      <c r="K713" s="18" t="s">
        <v>3570</v>
      </c>
      <c r="L713" s="18" t="s">
        <v>3571</v>
      </c>
      <c r="M713" s="18">
        <v>0</v>
      </c>
      <c r="N713" s="18" t="s">
        <v>3572</v>
      </c>
      <c r="O713" s="18" t="s">
        <v>300</v>
      </c>
      <c r="P713" s="18">
        <v>2017</v>
      </c>
      <c r="Q713" s="18"/>
      <c r="R713" s="18">
        <v>121</v>
      </c>
      <c r="S713" s="18"/>
      <c r="T713" s="18" t="s">
        <v>3573</v>
      </c>
    </row>
    <row r="714" spans="2:41" ht="285">
      <c r="B714" s="36" t="s">
        <v>2997</v>
      </c>
      <c r="C714" s="36" t="s">
        <v>2998</v>
      </c>
      <c r="D714" s="17" t="s">
        <v>947</v>
      </c>
      <c r="E714" s="18" t="s">
        <v>10</v>
      </c>
      <c r="F714" s="18">
        <f>VLOOKUP(N714,Revistas!$B$2:$H$63996,2,FALSE)</f>
        <v>47.831000000000003</v>
      </c>
      <c r="G714" s="18" t="str">
        <f>VLOOKUP(N714,Revistas!$B$2:$H$63996,3,FALSE)</f>
        <v>Q1</v>
      </c>
      <c r="H714" s="18" t="str">
        <f>VLOOKUP(N714,Revistas!$B$2:$H$63996,4,FALSE)</f>
        <v>MEDICINA, GENERAL &amp; INTERNAL</v>
      </c>
      <c r="I714" s="18" t="str">
        <f>VLOOKUP(N714,Revistas!$B$2:$H$63996,5,FALSE)</f>
        <v>2/154</v>
      </c>
      <c r="J714" s="18" t="str">
        <f>VLOOKUP(N714,Revistas!$B$2:$H$63996,6,FALSE)</f>
        <v>SI</v>
      </c>
      <c r="K714" s="18" t="s">
        <v>2999</v>
      </c>
      <c r="L714" s="18" t="s">
        <v>3000</v>
      </c>
      <c r="M714" s="18">
        <v>10</v>
      </c>
      <c r="N714" s="18" t="s">
        <v>950</v>
      </c>
      <c r="O714" s="28">
        <v>42614</v>
      </c>
      <c r="P714" s="18">
        <v>2017</v>
      </c>
      <c r="Q714" s="18">
        <v>390</v>
      </c>
      <c r="R714" s="18">
        <v>10100</v>
      </c>
      <c r="S714" s="18">
        <v>1151</v>
      </c>
      <c r="T714" s="18">
        <v>1210</v>
      </c>
      <c r="U714" s="23">
        <v>28919116</v>
      </c>
    </row>
    <row r="715" spans="2:41" ht="30">
      <c r="B715" s="36" t="s">
        <v>3520</v>
      </c>
      <c r="C715" s="36" t="s">
        <v>3521</v>
      </c>
      <c r="D715" s="17" t="s">
        <v>3522</v>
      </c>
      <c r="E715" s="18" t="s">
        <v>10</v>
      </c>
      <c r="F715" s="18">
        <f>VLOOKUP(N715,Revistas!$B$2:$H$63996,2,FALSE)</f>
        <v>3.2389999999999999</v>
      </c>
      <c r="G715" s="18" t="str">
        <f>VLOOKUP(N715,Revistas!$B$2:$H$63996,3,FALSE)</f>
        <v>Q2</v>
      </c>
      <c r="H715" s="18" t="str">
        <f>VLOOKUP(N715,Revistas!$B$2:$H$63996,4,FALSE)</f>
        <v>ALLERGY - SCIE</v>
      </c>
      <c r="I715" s="18" t="str">
        <f>VLOOKUP(N715,Revistas!$B$2:$H$63996,5,FALSE)</f>
        <v>12 DE 26</v>
      </c>
      <c r="J715" s="18" t="str">
        <f>VLOOKUP(N715,Revistas!$B$2:$H$63996,6,FALSE)</f>
        <v>NO</v>
      </c>
      <c r="K715" s="18" t="s">
        <v>3523</v>
      </c>
      <c r="L715" s="18" t="s">
        <v>3524</v>
      </c>
      <c r="M715" s="18">
        <v>0</v>
      </c>
      <c r="N715" s="18" t="s">
        <v>3525</v>
      </c>
      <c r="O715" s="28">
        <v>43221</v>
      </c>
      <c r="P715" s="18">
        <v>2017</v>
      </c>
      <c r="Q715" s="18">
        <v>7</v>
      </c>
      <c r="R715" s="18"/>
      <c r="S715" s="18"/>
      <c r="T715" s="18">
        <v>16</v>
      </c>
      <c r="U715" s="23">
        <v>28533901</v>
      </c>
    </row>
    <row r="716" spans="2:41" ht="45">
      <c r="B716" s="36" t="s">
        <v>467</v>
      </c>
      <c r="C716" s="36" t="s">
        <v>468</v>
      </c>
      <c r="D716" s="17" t="s">
        <v>469</v>
      </c>
      <c r="E716" s="18" t="s">
        <v>10</v>
      </c>
      <c r="F716" s="18">
        <f>VLOOKUP(N716,Revistas!$B$2:$H$63996,2,FALSE)</f>
        <v>6.3369999999999997</v>
      </c>
      <c r="G716" s="18" t="str">
        <f>VLOOKUP(N716,Revistas!$B$2:$H$63996,3,FALSE)</f>
        <v>Q1</v>
      </c>
      <c r="H716" s="18" t="str">
        <f>VLOOKUP(N716,Revistas!$B$2:$H$63996,4,FALSE)</f>
        <v>ENDOCRINOLOGY &amp; METABOLISM</v>
      </c>
      <c r="I716" s="18" t="str">
        <f>VLOOKUP(N716,Revistas!$B$2:$H$63996,5,FALSE)</f>
        <v>13/138</v>
      </c>
      <c r="J716" s="18" t="str">
        <f>VLOOKUP(N716,Revistas!$B$2:$H$63996,6,FALSE)</f>
        <v>SI</v>
      </c>
      <c r="K716" s="18" t="s">
        <v>470</v>
      </c>
      <c r="L716" s="18" t="s">
        <v>471</v>
      </c>
      <c r="M716" s="18">
        <v>0</v>
      </c>
      <c r="N716" s="18" t="s">
        <v>472</v>
      </c>
      <c r="O716" s="28">
        <v>40360</v>
      </c>
      <c r="P716" s="18">
        <v>2017</v>
      </c>
      <c r="Q716" s="18">
        <v>27</v>
      </c>
      <c r="R716" s="18">
        <v>2</v>
      </c>
      <c r="S716" s="18">
        <v>93</v>
      </c>
      <c r="T716" s="18">
        <v>105</v>
      </c>
    </row>
    <row r="717" spans="2:41" ht="30">
      <c r="B717" s="36" t="s">
        <v>1706</v>
      </c>
      <c r="C717" s="36" t="s">
        <v>1707</v>
      </c>
      <c r="D717" s="17" t="s">
        <v>1673</v>
      </c>
      <c r="E717" s="18" t="s">
        <v>26</v>
      </c>
      <c r="F717" s="18">
        <f>VLOOKUP(N717,Revistas!$B$2:$H$63996,2,FALSE)</f>
        <v>6.9180000000000001</v>
      </c>
      <c r="G717" s="18" t="str">
        <f>VLOOKUP(N717,Revistas!$B$2:$H$63996,3,FALSE)</f>
        <v>Q1</v>
      </c>
      <c r="H717" s="18" t="str">
        <f>VLOOKUP(N717,Revistas!$B$2:$H$63996,4,FALSE)</f>
        <v>RHEUMATOLOGY - SCIE</v>
      </c>
      <c r="I717" s="18" t="str">
        <f>VLOOKUP(N717,Revistas!$B$2:$H$63996,5,FALSE)</f>
        <v>30 de 3</v>
      </c>
      <c r="J717" s="18" t="str">
        <f>VLOOKUP(N717,Revistas!$B$2:$H$63996,6,FALSE)</f>
        <v>SI</v>
      </c>
      <c r="K717" s="18" t="s">
        <v>1708</v>
      </c>
      <c r="L717" s="18"/>
      <c r="M717" s="18">
        <v>0</v>
      </c>
      <c r="N717" s="18" t="s">
        <v>1675</v>
      </c>
      <c r="O717" s="18" t="s">
        <v>129</v>
      </c>
      <c r="P717" s="18">
        <v>2017</v>
      </c>
      <c r="Q717" s="18">
        <v>69</v>
      </c>
      <c r="R717" s="18"/>
      <c r="S717" s="18"/>
      <c r="T717" s="18"/>
    </row>
    <row r="718" spans="2:41" ht="45">
      <c r="B718" s="36" t="s">
        <v>1942</v>
      </c>
      <c r="C718" s="36" t="s">
        <v>1941</v>
      </c>
      <c r="D718" s="17" t="s">
        <v>1943</v>
      </c>
      <c r="E718" s="18" t="s">
        <v>10</v>
      </c>
      <c r="F718" s="18" t="str">
        <f>VLOOKUP(N718,Revistas!$B$2:$H$63996,2,FALSE)</f>
        <v>NO TIENE</v>
      </c>
      <c r="G718" s="18" t="str">
        <f>VLOOKUP(N718,Revistas!$B$2:$H$63996,3,FALSE)</f>
        <v>NO TIENE</v>
      </c>
      <c r="H718" s="18" t="str">
        <f>VLOOKUP(N718,Revistas!$B$2:$H$63996,4,FALSE)</f>
        <v>NO TIENE</v>
      </c>
      <c r="I718" s="18" t="str">
        <f>VLOOKUP(N718,Revistas!$B$2:$H$63996,5,FALSE)</f>
        <v>NO TIENE</v>
      </c>
      <c r="J718" s="18" t="str">
        <f>VLOOKUP(N718,Revistas!$B$2:$H$63996,6,FALSE)</f>
        <v>NO</v>
      </c>
      <c r="K718" s="18" t="s">
        <v>1945</v>
      </c>
      <c r="L718" s="18"/>
      <c r="M718" s="18" t="s">
        <v>586</v>
      </c>
      <c r="N718" s="18" t="s">
        <v>1946</v>
      </c>
      <c r="O718" s="18">
        <v>2017</v>
      </c>
      <c r="P718" s="18">
        <v>2017</v>
      </c>
      <c r="Q718" s="18">
        <v>3</v>
      </c>
      <c r="R718" s="18">
        <v>2</v>
      </c>
      <c r="S718" s="18"/>
      <c r="T718" s="18" t="s">
        <v>1944</v>
      </c>
      <c r="U718" s="23">
        <v>29071119</v>
      </c>
      <c r="AO718" s="25"/>
    </row>
    <row r="719" spans="2:41" ht="45">
      <c r="B719" s="36" t="s">
        <v>1937</v>
      </c>
      <c r="C719" s="36" t="s">
        <v>1936</v>
      </c>
      <c r="D719" s="17" t="s">
        <v>1938</v>
      </c>
      <c r="E719" s="18" t="s">
        <v>274</v>
      </c>
      <c r="F719" s="18">
        <f>VLOOKUP(N719,Revistas!$B$2:$H$63996,2,FALSE)</f>
        <v>12.811</v>
      </c>
      <c r="G719" s="18" t="str">
        <f>VLOOKUP(N719,Revistas!$B$2:$H$63996,3,FALSE)</f>
        <v>Q1</v>
      </c>
      <c r="H719" s="18" t="str">
        <f>VLOOKUP(N719,Revistas!$B$2:$H$63996,4,FALSE)</f>
        <v>RHEUMATOLOGY - SCIE</v>
      </c>
      <c r="I719" s="18" t="str">
        <f>VLOOKUP(N719,Revistas!$B$2:$H$63996,5,FALSE)</f>
        <v>1 DE 30</v>
      </c>
      <c r="J719" s="18" t="str">
        <f>VLOOKUP(N719,Revistas!$B$2:$H$63996,6,FALSE)</f>
        <v>SI</v>
      </c>
      <c r="K719" s="18" t="s">
        <v>1940</v>
      </c>
      <c r="L719" s="18"/>
      <c r="M719" s="18" t="s">
        <v>586</v>
      </c>
      <c r="N719" s="18" t="s">
        <v>1664</v>
      </c>
      <c r="O719" s="18" t="s">
        <v>1939</v>
      </c>
      <c r="P719" s="18">
        <v>2017</v>
      </c>
      <c r="Q719" s="18"/>
      <c r="R719" s="18"/>
      <c r="S719" s="18"/>
      <c r="T719" s="18"/>
      <c r="U719" s="23">
        <v>28258059</v>
      </c>
      <c r="AO719" s="25"/>
    </row>
    <row r="720" spans="2:41" ht="45">
      <c r="B720" s="36" t="s">
        <v>1987</v>
      </c>
      <c r="C720" s="36" t="s">
        <v>1988</v>
      </c>
      <c r="D720" s="17" t="s">
        <v>1989</v>
      </c>
      <c r="E720" s="18" t="s">
        <v>356</v>
      </c>
      <c r="F720" s="18">
        <f>VLOOKUP(N720,Revistas!$B$2:$H$63996,2,FALSE)</f>
        <v>4.431</v>
      </c>
      <c r="G720" s="18" t="str">
        <f>VLOOKUP(N720,Revistas!$B$2:$H$63996,3,FALSE)</f>
        <v>Q2</v>
      </c>
      <c r="H720" s="18" t="str">
        <f>VLOOKUP(N720,Revistas!$B$2:$H$63996,4,FALSE)</f>
        <v>CELL BIOLOGY - SCIE</v>
      </c>
      <c r="I720" s="18" t="str">
        <f>VLOOKUP(N720,Revistas!$B$2:$H$63996,5,FALSE)</f>
        <v>61/190</v>
      </c>
      <c r="J720" s="18" t="str">
        <f>VLOOKUP(N720,Revistas!$B$2:$H$63996,6,FALSE)</f>
        <v>NO</v>
      </c>
      <c r="K720" s="18"/>
      <c r="L720" s="18"/>
      <c r="M720" s="18">
        <v>0</v>
      </c>
      <c r="N720" s="18" t="s">
        <v>1990</v>
      </c>
      <c r="O720" s="28">
        <v>37165</v>
      </c>
      <c r="P720" s="18">
        <v>2017</v>
      </c>
      <c r="Q720" s="18">
        <v>130</v>
      </c>
      <c r="R720" s="18">
        <v>19</v>
      </c>
      <c r="S720" s="18">
        <v>3415</v>
      </c>
      <c r="T720" s="18">
        <v>3415</v>
      </c>
    </row>
    <row r="721" spans="2:51" ht="45">
      <c r="B721" s="36" t="s">
        <v>438</v>
      </c>
      <c r="C721" s="36" t="s">
        <v>439</v>
      </c>
      <c r="D721" s="17" t="s">
        <v>440</v>
      </c>
      <c r="E721" s="18" t="s">
        <v>10</v>
      </c>
      <c r="F721" s="18">
        <f>VLOOKUP(N721,Revistas!$B$2:$H$63996,2,FALSE)</f>
        <v>6.3369999999999997</v>
      </c>
      <c r="G721" s="18" t="str">
        <f>VLOOKUP(N721,Revistas!$B$2:$H$63996,3,FALSE)</f>
        <v>Q1</v>
      </c>
      <c r="H721" s="18" t="str">
        <f>VLOOKUP(N721,Revistas!$B$2:$H$63996,4,FALSE)</f>
        <v>BIOCHEMISTRY &amp; MOLECULAR BIOLOGY - SCIE</v>
      </c>
      <c r="I721" s="18" t="str">
        <f>VLOOKUP(N721,Revistas!$B$2:$H$63996,5,FALSE)</f>
        <v>34/290</v>
      </c>
      <c r="J721" s="18" t="str">
        <f>VLOOKUP(N721,Revistas!$B$2:$H$63996,6,FALSE)</f>
        <v>NO</v>
      </c>
      <c r="K721" s="18" t="s">
        <v>441</v>
      </c>
      <c r="L721" s="18" t="s">
        <v>442</v>
      </c>
      <c r="M721" s="18">
        <v>1</v>
      </c>
      <c r="N721" s="18" t="s">
        <v>443</v>
      </c>
      <c r="O721" s="18" t="s">
        <v>129</v>
      </c>
      <c r="P721" s="18">
        <v>2017</v>
      </c>
      <c r="Q721" s="18">
        <v>13</v>
      </c>
      <c r="R721" s="18"/>
      <c r="S721" s="18">
        <v>82</v>
      </c>
      <c r="T721" s="18">
        <v>93</v>
      </c>
    </row>
    <row r="722" spans="2:51" ht="150">
      <c r="B722" s="36" t="s">
        <v>1439</v>
      </c>
      <c r="C722" s="36" t="s">
        <v>1440</v>
      </c>
      <c r="D722" s="17" t="s">
        <v>1441</v>
      </c>
      <c r="E722" s="18" t="s">
        <v>10</v>
      </c>
      <c r="F722" s="18">
        <f>VLOOKUP(N722,Revistas!$B$2:$H$63996,2,FALSE)</f>
        <v>72.406000000000006</v>
      </c>
      <c r="G722" s="18" t="str">
        <f>VLOOKUP(N722,Revistas!$B$2:$H$63996,3,FALSE)</f>
        <v>Q1</v>
      </c>
      <c r="H722" s="18" t="str">
        <f>VLOOKUP(N722,Revistas!$B$2:$H$63996,4,FALSE)</f>
        <v>MEDICINA, GENERAL &amp; INTERNAL</v>
      </c>
      <c r="I722" s="18" t="str">
        <f>VLOOKUP(N722,Revistas!$B$2:$H$63996,5,FALSE)</f>
        <v>1/154</v>
      </c>
      <c r="J722" s="18" t="str">
        <f>VLOOKUP(N722,Revistas!$B$2:$H$63996,6,FALSE)</f>
        <v>SI</v>
      </c>
      <c r="K722" s="18" t="s">
        <v>1442</v>
      </c>
      <c r="L722" s="18" t="s">
        <v>1443</v>
      </c>
      <c r="M722" s="18">
        <v>3</v>
      </c>
      <c r="N722" s="18" t="s">
        <v>1444</v>
      </c>
      <c r="O722" s="28">
        <v>41456</v>
      </c>
      <c r="P722" s="18">
        <v>2017</v>
      </c>
      <c r="Q722" s="18">
        <v>377</v>
      </c>
      <c r="R722" s="18">
        <v>2</v>
      </c>
      <c r="S722" s="18">
        <v>154</v>
      </c>
      <c r="T722" s="18">
        <v>161</v>
      </c>
      <c r="U722" s="23">
        <v>28700843</v>
      </c>
    </row>
    <row r="723" spans="2:51" ht="60">
      <c r="B723" s="36" t="s">
        <v>2960</v>
      </c>
      <c r="C723" s="36" t="s">
        <v>2959</v>
      </c>
      <c r="D723" s="17" t="s">
        <v>2961</v>
      </c>
      <c r="E723" s="18" t="s">
        <v>10</v>
      </c>
      <c r="F723" s="18">
        <f>VLOOKUP(N723,Revistas!$B$2:$H$63996,2,FALSE)</f>
        <v>6.5129999999999999</v>
      </c>
      <c r="G723" s="18" t="str">
        <f>VLOOKUP(N723,Revistas!$B$2:$H$63996,3,FALSE)</f>
        <v>Q1</v>
      </c>
      <c r="H723" s="18" t="str">
        <f>VLOOKUP(N723,Revistas!$B$2:$H$63996,4,FALSE)</f>
        <v>ONCOLOGY</v>
      </c>
      <c r="I723" s="18" t="str">
        <f>VLOOKUP(N723,Revistas!$B$2:$H$63996,5,FALSE)</f>
        <v>24/217</v>
      </c>
      <c r="J723" s="18" t="str">
        <f>VLOOKUP(N723,Revistas!$B$2:$H$63996,6,FALSE)</f>
        <v>NO</v>
      </c>
      <c r="K723" s="18" t="s">
        <v>2962</v>
      </c>
      <c r="L723" s="18"/>
      <c r="M723" s="18" t="s">
        <v>586</v>
      </c>
      <c r="N723" s="18" t="s">
        <v>2963</v>
      </c>
      <c r="O723" s="18" t="s">
        <v>1922</v>
      </c>
      <c r="P723" s="18">
        <v>2017</v>
      </c>
      <c r="Q723" s="18"/>
      <c r="R723" s="18"/>
      <c r="S723" s="18"/>
      <c r="T723" s="18"/>
      <c r="U723" s="23">
        <v>29044515</v>
      </c>
      <c r="AS723" s="25"/>
    </row>
    <row r="724" spans="2:51" ht="30">
      <c r="B724" s="36" t="s">
        <v>3214</v>
      </c>
      <c r="C724" s="36" t="s">
        <v>3215</v>
      </c>
      <c r="D724" s="17" t="s">
        <v>3216</v>
      </c>
      <c r="E724" s="18" t="s">
        <v>10</v>
      </c>
      <c r="F724" s="18">
        <f>VLOOKUP(N724,Revistas!$B$2:$H$63996,2,FALSE)</f>
        <v>2.7989999999999999</v>
      </c>
      <c r="G724" s="18" t="str">
        <f>VLOOKUP(N724,Revistas!$B$2:$H$63996,3,FALSE)</f>
        <v>Q1</v>
      </c>
      <c r="H724" s="18" t="str">
        <f>VLOOKUP(N724,Revistas!$B$2:$H$63996,4,FALSE)</f>
        <v>PEDIATRICS - SCIE;</v>
      </c>
      <c r="I724" s="18" t="str">
        <f>VLOOKUP(N724,Revistas!$B$2:$H$63996,5,FALSE)</f>
        <v>18/121</v>
      </c>
      <c r="J724" s="18" t="str">
        <f>VLOOKUP(N724,Revistas!$B$2:$H$63996,6,FALSE)</f>
        <v>NO</v>
      </c>
      <c r="K724" s="18" t="s">
        <v>3217</v>
      </c>
      <c r="L724" s="18" t="s">
        <v>3218</v>
      </c>
      <c r="M724" s="18">
        <v>0</v>
      </c>
      <c r="N724" s="18" t="s">
        <v>3219</v>
      </c>
      <c r="O724" s="18" t="s">
        <v>250</v>
      </c>
      <c r="P724" s="18">
        <v>2017</v>
      </c>
      <c r="Q724" s="18">
        <v>64</v>
      </c>
      <c r="R724" s="18">
        <v>5</v>
      </c>
      <c r="S724" s="18">
        <v>754</v>
      </c>
      <c r="T724" s="18">
        <v>759</v>
      </c>
    </row>
    <row r="725" spans="2:51" ht="75">
      <c r="B725" s="36" t="s">
        <v>4960</v>
      </c>
      <c r="C725" s="36" t="s">
        <v>4961</v>
      </c>
      <c r="D725" s="17" t="s">
        <v>4919</v>
      </c>
      <c r="E725" s="18" t="s">
        <v>10</v>
      </c>
      <c r="F725" s="18">
        <f>VLOOKUP(N725,Revistas!$B$2:$H$63996,2,FALSE)</f>
        <v>5.2750000000000004</v>
      </c>
      <c r="G725" s="18" t="str">
        <f>VLOOKUP(N725,Revistas!$B$2:$H$63996,3,FALSE)</f>
        <v>Q1</v>
      </c>
      <c r="H725" s="18" t="str">
        <f>VLOOKUP(N725,Revistas!$B$2:$H$63996,4,FALSE)</f>
        <v>HEMATOLOGY - SCIE</v>
      </c>
      <c r="I725" s="18" t="str">
        <f>VLOOKUP(N725,Revistas!$B$2:$H$63996,5,FALSE)</f>
        <v>14/70</v>
      </c>
      <c r="J725" s="18" t="str">
        <f>VLOOKUP(N725,Revistas!$B$2:$H$63996,6,FALSE)</f>
        <v>NO</v>
      </c>
      <c r="K725" s="18" t="s">
        <v>4962</v>
      </c>
      <c r="L725" s="18" t="s">
        <v>4963</v>
      </c>
      <c r="M725" s="18">
        <v>4</v>
      </c>
      <c r="N725" s="18" t="s">
        <v>4922</v>
      </c>
      <c r="O725" s="18" t="s">
        <v>62</v>
      </c>
      <c r="P725" s="18">
        <v>2017</v>
      </c>
      <c r="Q725" s="18">
        <v>92</v>
      </c>
      <c r="R725" s="18">
        <v>2</v>
      </c>
      <c r="S725" s="18">
        <v>149</v>
      </c>
      <c r="T725" s="18">
        <v>154</v>
      </c>
      <c r="U725" s="23">
        <v>27859564</v>
      </c>
    </row>
    <row r="726" spans="2:51" ht="120">
      <c r="B726" s="36" t="s">
        <v>186</v>
      </c>
      <c r="C726" s="36" t="s">
        <v>187</v>
      </c>
      <c r="D726" s="17" t="s">
        <v>188</v>
      </c>
      <c r="E726" s="18" t="s">
        <v>10</v>
      </c>
      <c r="F726" s="18">
        <f>VLOOKUP(N726,Revistas!$B$2:$H$63996,2,FALSE)</f>
        <v>8.32</v>
      </c>
      <c r="G726" s="18" t="str">
        <f>VLOOKUP(N726,Revistas!$B$2:$H$63996,3,FALSE)</f>
        <v>Q1</v>
      </c>
      <c r="H726" s="18" t="str">
        <f>VLOOKUP(N726,Revistas!$B$2:$H$63996,4,FALSE)</f>
        <v>CLINICAL NEUROLOGY - SCIE</v>
      </c>
      <c r="I726" s="18" t="str">
        <f>VLOOKUP(N726,Revistas!$B$2:$H$63996,5,FALSE)</f>
        <v>9/194</v>
      </c>
      <c r="J726" s="18" t="str">
        <f>VLOOKUP(N726,Revistas!$B$2:$H$63996,6,FALSE)</f>
        <v>SI</v>
      </c>
      <c r="K726" s="18" t="s">
        <v>189</v>
      </c>
      <c r="L726" s="18" t="s">
        <v>190</v>
      </c>
      <c r="M726" s="18">
        <v>2</v>
      </c>
      <c r="N726" s="18" t="s">
        <v>191</v>
      </c>
      <c r="O726" s="18" t="s">
        <v>192</v>
      </c>
      <c r="P726" s="18">
        <v>2017</v>
      </c>
      <c r="Q726" s="18">
        <v>89</v>
      </c>
      <c r="R726" s="18">
        <v>6</v>
      </c>
      <c r="S726" s="18">
        <v>532</v>
      </c>
      <c r="T726" s="18">
        <v>539</v>
      </c>
    </row>
    <row r="727" spans="2:51" ht="30">
      <c r="B727" s="36" t="s">
        <v>3981</v>
      </c>
      <c r="C727" s="36" t="s">
        <v>3982</v>
      </c>
      <c r="D727" s="17" t="s">
        <v>3977</v>
      </c>
      <c r="E727" s="18" t="s">
        <v>26</v>
      </c>
      <c r="F727" s="18">
        <f>VLOOKUP(N727,Revistas!$B$2:$H$63996,2,FALSE)</f>
        <v>5.157</v>
      </c>
      <c r="G727" s="18" t="str">
        <f>VLOOKUP(N727,Revistas!$B$2:$H$63996,3,FALSE)</f>
        <v>Q1</v>
      </c>
      <c r="H727" s="18" t="str">
        <f>VLOOKUP(N727,Revistas!$B$2:$H$63996,4,FALSE)</f>
        <v>UROLOGY &amp; NEPHROLOGY - SCIE</v>
      </c>
      <c r="I727" s="18" t="str">
        <f>VLOOKUP(N727,Revistas!$B$2:$H$63996,5,FALSE)</f>
        <v>8 DE 77</v>
      </c>
      <c r="J727" s="18" t="str">
        <f>VLOOKUP(N727,Revistas!$B$2:$H$63996,6,FALSE)</f>
        <v>NO</v>
      </c>
      <c r="K727" s="18"/>
      <c r="L727" s="18"/>
      <c r="M727" s="18">
        <v>0</v>
      </c>
      <c r="N727" s="18" t="s">
        <v>3978</v>
      </c>
      <c r="O727" s="18" t="s">
        <v>35</v>
      </c>
      <c r="P727" s="18">
        <v>2017</v>
      </c>
      <c r="Q727" s="18">
        <v>197</v>
      </c>
      <c r="R727" s="18">
        <v>4</v>
      </c>
      <c r="S727" s="18" t="s">
        <v>3983</v>
      </c>
      <c r="T727" s="18" t="s">
        <v>3984</v>
      </c>
    </row>
    <row r="728" spans="2:51" ht="45">
      <c r="B728" s="36" t="s">
        <v>634</v>
      </c>
      <c r="C728" s="36" t="s">
        <v>635</v>
      </c>
      <c r="D728" s="17" t="s">
        <v>604</v>
      </c>
      <c r="E728" s="18" t="s">
        <v>10</v>
      </c>
      <c r="F728" s="18">
        <f>VLOOKUP(N728,Revistas!$B$2:$H$63996,2,FALSE)</f>
        <v>6.1890000000000001</v>
      </c>
      <c r="G728" s="18" t="str">
        <f>VLOOKUP(N728,Revistas!$B$2:$H$63996,3,FALSE)</f>
        <v>Q1</v>
      </c>
      <c r="H728" s="18" t="str">
        <f>VLOOKUP(N728,Revistas!$B$2:$H$63996,4,FALSE)</f>
        <v>CARDIAC &amp; CARDIOVASCULAR SYSTEM</v>
      </c>
      <c r="I728" s="18" t="str">
        <f>VLOOKUP(N728,Revistas!$B$2:$H$63996,5,FALSE)</f>
        <v>16/126</v>
      </c>
      <c r="J728" s="18" t="str">
        <f>VLOOKUP(N728,Revistas!$B$2:$H$63996,6,FALSE)</f>
        <v>NO</v>
      </c>
      <c r="K728" s="18" t="s">
        <v>636</v>
      </c>
      <c r="L728" s="18" t="s">
        <v>637</v>
      </c>
      <c r="M728" s="18">
        <v>1</v>
      </c>
      <c r="N728" s="18" t="s">
        <v>607</v>
      </c>
      <c r="O728" s="28">
        <v>42278</v>
      </c>
      <c r="P728" s="18">
        <v>2017</v>
      </c>
      <c r="Q728" s="18">
        <v>245</v>
      </c>
      <c r="R728" s="18"/>
      <c r="S728" s="18">
        <v>119</v>
      </c>
      <c r="T728" s="18">
        <v>124</v>
      </c>
    </row>
    <row r="729" spans="2:51" ht="75">
      <c r="B729" s="36" t="s">
        <v>1308</v>
      </c>
      <c r="C729" s="36" t="s">
        <v>1309</v>
      </c>
      <c r="D729" s="17" t="s">
        <v>1310</v>
      </c>
      <c r="E729" s="18" t="s">
        <v>10</v>
      </c>
      <c r="F729" s="18">
        <f>VLOOKUP(N729,Revistas!$B$2:$H$63996,2,FALSE)</f>
        <v>29.885999999999999</v>
      </c>
      <c r="G729" s="18" t="str">
        <f>VLOOKUP(N729,Revistas!$B$2:$H$63996,3,FALSE)</f>
        <v>Q1</v>
      </c>
      <c r="H729" s="18" t="str">
        <f>VLOOKUP(N729,Revistas!$B$2:$H$63996,4,FALSE)</f>
        <v>BIOCHEMISTRY &amp; MOLECULAR BIOLOGY</v>
      </c>
      <c r="I729" s="18" t="str">
        <f>VLOOKUP(N729,Revistas!$B$2:$H$63996,5,FALSE)</f>
        <v>2/286</v>
      </c>
      <c r="J729" s="18" t="str">
        <f>VLOOKUP(N729,Revistas!$B$2:$H$63996,6,FALSE)</f>
        <v>SI</v>
      </c>
      <c r="K729" s="18" t="s">
        <v>1311</v>
      </c>
      <c r="L729" s="18" t="s">
        <v>1312</v>
      </c>
      <c r="M729" s="18">
        <v>8</v>
      </c>
      <c r="N729" s="18" t="s">
        <v>1313</v>
      </c>
      <c r="O729" s="18" t="s">
        <v>62</v>
      </c>
      <c r="P729" s="18">
        <v>2017</v>
      </c>
      <c r="Q729" s="18">
        <v>23</v>
      </c>
      <c r="R729" s="18">
        <v>2</v>
      </c>
      <c r="S729" s="18">
        <v>200</v>
      </c>
      <c r="T729" s="18">
        <v>212</v>
      </c>
      <c r="U729" s="23">
        <v>28067899</v>
      </c>
    </row>
    <row r="730" spans="2:51" ht="30">
      <c r="B730" s="36" t="s">
        <v>23</v>
      </c>
      <c r="C730" s="36" t="s">
        <v>24</v>
      </c>
      <c r="D730" s="17" t="s">
        <v>25</v>
      </c>
      <c r="E730" s="18" t="s">
        <v>26</v>
      </c>
      <c r="F730" s="18">
        <f>VLOOKUP(N730,Revistas!$B$2:$H$63996,2,FALSE)</f>
        <v>3.988</v>
      </c>
      <c r="G730" s="18" t="str">
        <f>VLOOKUP(N730,Revistas!$B$2:$H$63996,3,FALSE)</f>
        <v>Q1</v>
      </c>
      <c r="H730" s="18" t="str">
        <f>VLOOKUP(N730,Revistas!$B$2:$H$63996,4,FALSE)</f>
        <v>CLINICAL NEUROLOGY</v>
      </c>
      <c r="I730" s="18" t="str">
        <f>VLOOKUP(N730,Revistas!$B$2:$H$63996,5,FALSE)</f>
        <v>40/194</v>
      </c>
      <c r="J730" s="18" t="str">
        <f>VLOOKUP(N730,Revistas!$B$2:$H$63996,6,FALSE)</f>
        <v>NO</v>
      </c>
      <c r="K730" s="18" t="s">
        <v>27</v>
      </c>
      <c r="L730" s="18"/>
      <c r="M730" s="18">
        <v>0</v>
      </c>
      <c r="N730" s="18" t="s">
        <v>28</v>
      </c>
      <c r="O730" s="18" t="s">
        <v>29</v>
      </c>
      <c r="P730" s="18">
        <v>2017</v>
      </c>
      <c r="Q730" s="18">
        <v>24</v>
      </c>
      <c r="R730" s="18"/>
      <c r="S730" s="18">
        <v>578</v>
      </c>
      <c r="T730" s="18">
        <v>578</v>
      </c>
    </row>
    <row r="731" spans="2:51" ht="45">
      <c r="B731" s="36" t="s">
        <v>3897</v>
      </c>
      <c r="C731" s="36" t="s">
        <v>3898</v>
      </c>
      <c r="D731" s="17" t="s">
        <v>3899</v>
      </c>
      <c r="E731" s="18" t="s">
        <v>10</v>
      </c>
      <c r="F731" s="18">
        <f>VLOOKUP(N731,Revistas!$B$2:$H$63996,2,FALSE)</f>
        <v>0.32300000000000001</v>
      </c>
      <c r="G731" s="18" t="str">
        <f>VLOOKUP(N731,Revistas!$B$2:$H$63996,3,FALSE)</f>
        <v>Q4</v>
      </c>
      <c r="H731" s="18" t="str">
        <f>VLOOKUP(N731,Revistas!$B$2:$H$63996,4,FALSE)</f>
        <v>UROLOGY &amp; NEPHROLOGY - SCIE</v>
      </c>
      <c r="I731" s="18" t="str">
        <f>VLOOKUP(N731,Revistas!$B$2:$H$63996,5,FALSE)</f>
        <v>73/76</v>
      </c>
      <c r="J731" s="18" t="str">
        <f>VLOOKUP(N731,Revistas!$B$2:$H$63996,6,FALSE)</f>
        <v>NO</v>
      </c>
      <c r="K731" s="18" t="s">
        <v>3900</v>
      </c>
      <c r="L731" s="18" t="s">
        <v>3901</v>
      </c>
      <c r="M731" s="18">
        <v>0</v>
      </c>
      <c r="N731" s="18" t="s">
        <v>3902</v>
      </c>
      <c r="O731" s="18" t="s">
        <v>129</v>
      </c>
      <c r="P731" s="18">
        <v>2017</v>
      </c>
      <c r="Q731" s="18">
        <v>70</v>
      </c>
      <c r="R731" s="18">
        <v>8</v>
      </c>
      <c r="S731" s="18">
        <v>707</v>
      </c>
      <c r="T731" s="18">
        <v>714</v>
      </c>
      <c r="U731" s="23">
        <v>28976345</v>
      </c>
    </row>
    <row r="732" spans="2:51" ht="30">
      <c r="B732" s="36" t="s">
        <v>4725</v>
      </c>
      <c r="C732" s="36" t="s">
        <v>4726</v>
      </c>
      <c r="D732" s="17" t="s">
        <v>4727</v>
      </c>
      <c r="E732" s="18" t="s">
        <v>10</v>
      </c>
      <c r="F732" s="18" t="str">
        <f>VLOOKUP(N732,Revistas!$B$2:$H$63996,2,FALSE)</f>
        <v>NO TIENE</v>
      </c>
      <c r="G732" s="18" t="str">
        <f>VLOOKUP(N732,Revistas!$B$2:$H$63996,3,FALSE)</f>
        <v>NO TIENE</v>
      </c>
      <c r="H732" s="18" t="str">
        <f>VLOOKUP(N732,Revistas!$B$2:$H$63996,4,FALSE)</f>
        <v>NO TIENE</v>
      </c>
      <c r="I732" s="18" t="str">
        <f>VLOOKUP(N732,Revistas!$B$2:$H$63996,5,FALSE)</f>
        <v>NO TIENE</v>
      </c>
      <c r="J732" s="18" t="str">
        <f>VLOOKUP(N732,Revistas!$B$2:$H$63996,6,FALSE)</f>
        <v>NO</v>
      </c>
      <c r="K732" s="18" t="s">
        <v>4728</v>
      </c>
      <c r="L732" s="18" t="s">
        <v>4729</v>
      </c>
      <c r="M732" s="18">
        <v>0</v>
      </c>
      <c r="N732" s="18" t="s">
        <v>4730</v>
      </c>
      <c r="O732" s="18"/>
      <c r="P732" s="18">
        <v>2017</v>
      </c>
      <c r="Q732" s="18">
        <v>36</v>
      </c>
      <c r="R732" s="18">
        <v>4</v>
      </c>
      <c r="S732" s="18">
        <v>197</v>
      </c>
      <c r="T732" s="18">
        <v>200</v>
      </c>
      <c r="U732" s="23">
        <v>28441073</v>
      </c>
    </row>
    <row r="733" spans="2:51" ht="75">
      <c r="B733" s="36" t="s">
        <v>1539</v>
      </c>
      <c r="C733" s="36" t="s">
        <v>1538</v>
      </c>
      <c r="D733" s="17" t="s">
        <v>1542</v>
      </c>
      <c r="E733" s="18" t="s">
        <v>10</v>
      </c>
      <c r="F733" s="18">
        <f>VLOOKUP(N733,Revistas!$B$2:$H$63996,2,FALSE)</f>
        <v>47.831000000000003</v>
      </c>
      <c r="G733" s="18" t="str">
        <f>VLOOKUP(N733,Revistas!$B$2:$H$63996,3,FALSE)</f>
        <v>Q1</v>
      </c>
      <c r="H733" s="18" t="str">
        <f>VLOOKUP(N733,Revistas!$B$2:$H$63996,4,FALSE)</f>
        <v>MEDICINA, GENERAL &amp; INTERNAL</v>
      </c>
      <c r="I733" s="18" t="str">
        <f>VLOOKUP(N733,Revistas!$B$2:$H$63996,5,FALSE)</f>
        <v>2/154</v>
      </c>
      <c r="J733" s="18" t="str">
        <f>VLOOKUP(N733,Revistas!$B$2:$H$63996,6,FALSE)</f>
        <v>SI</v>
      </c>
      <c r="K733" s="18"/>
      <c r="L733" s="18"/>
      <c r="M733" s="18" t="s">
        <v>586</v>
      </c>
      <c r="N733" s="18" t="s">
        <v>1405</v>
      </c>
      <c r="O733" s="18" t="s">
        <v>1540</v>
      </c>
      <c r="P733" s="18">
        <v>2017</v>
      </c>
      <c r="Q733" s="18"/>
      <c r="R733" s="18"/>
      <c r="S733" s="18"/>
      <c r="T733" s="18"/>
      <c r="U733" s="23">
        <v>28993180</v>
      </c>
      <c r="AR733" s="20" t="s">
        <v>371</v>
      </c>
      <c r="AW733" s="25">
        <v>43013</v>
      </c>
      <c r="AY733" s="20" t="s">
        <v>1541</v>
      </c>
    </row>
    <row r="734" spans="2:51" ht="30">
      <c r="B734" s="36" t="s">
        <v>1136</v>
      </c>
      <c r="C734" s="36" t="s">
        <v>1370</v>
      </c>
      <c r="D734" s="17" t="s">
        <v>1137</v>
      </c>
      <c r="E734" s="18" t="s">
        <v>10</v>
      </c>
      <c r="F734" s="18">
        <f>VLOOKUP(N734,Revistas!$B$2:$H$63996,2,FALSE)</f>
        <v>0.747</v>
      </c>
      <c r="G734" s="18" t="str">
        <f>VLOOKUP(N734,Revistas!$B$2:$H$63996,3,FALSE)</f>
        <v>Q4</v>
      </c>
      <c r="H734" s="18" t="str">
        <f>VLOOKUP(N734,Revistas!$B$2:$H$63996,4,FALSE)</f>
        <v>NUTRITION &amp; DIETETICS</v>
      </c>
      <c r="I734" s="18" t="str">
        <f>VLOOKUP(N734,Revistas!$B$2:$H$63996,5,FALSE)</f>
        <v>68/81</v>
      </c>
      <c r="J734" s="18" t="str">
        <f>VLOOKUP(N734,Revistas!$B$2:$H$63996,6,FALSE)</f>
        <v>NO</v>
      </c>
      <c r="K734" s="18" t="s">
        <v>1140</v>
      </c>
      <c r="L734" s="18"/>
      <c r="M734" s="18" t="s">
        <v>587</v>
      </c>
      <c r="N734" s="18" t="s">
        <v>1141</v>
      </c>
      <c r="O734" s="18" t="s">
        <v>1139</v>
      </c>
      <c r="P734" s="18">
        <v>2017</v>
      </c>
      <c r="Q734" s="18">
        <v>34</v>
      </c>
      <c r="R734" s="18">
        <v>4</v>
      </c>
      <c r="S734" s="18" t="s">
        <v>1138</v>
      </c>
      <c r="T734" s="18"/>
      <c r="U734" s="23">
        <v>29095007</v>
      </c>
    </row>
    <row r="735" spans="2:51" ht="120">
      <c r="B735" s="36" t="s">
        <v>1200</v>
      </c>
      <c r="C735" s="36" t="s">
        <v>1201</v>
      </c>
      <c r="D735" s="17" t="s">
        <v>1171</v>
      </c>
      <c r="E735" s="18" t="s">
        <v>10</v>
      </c>
      <c r="F735" s="18">
        <f>VLOOKUP(N735,Revistas!$B$2:$H$63996,2,FALSE)</f>
        <v>7.702</v>
      </c>
      <c r="G735" s="18" t="str">
        <f>VLOOKUP(N735,Revistas!$B$2:$H$63996,3,FALSE)</f>
        <v>Q1</v>
      </c>
      <c r="H735" s="18" t="str">
        <f>VLOOKUP(N735,Revistas!$B$2:$H$63996,4,FALSE)</f>
        <v>HEMATOLOGY - SCIE</v>
      </c>
      <c r="I735" s="18" t="str">
        <f>VLOOKUP(N735,Revistas!$B$2:$H$63996,5,FALSE)</f>
        <v>4 de 70</v>
      </c>
      <c r="J735" s="18" t="str">
        <f>VLOOKUP(N735,Revistas!$B$2:$H$63996,6,FALSE)</f>
        <v>SI</v>
      </c>
      <c r="K735" s="18" t="s">
        <v>1202</v>
      </c>
      <c r="L735" s="18" t="s">
        <v>1203</v>
      </c>
      <c r="M735" s="18">
        <v>0</v>
      </c>
      <c r="N735" s="18" t="s">
        <v>1174</v>
      </c>
      <c r="O735" s="18" t="s">
        <v>29</v>
      </c>
      <c r="P735" s="18">
        <v>2017</v>
      </c>
      <c r="Q735" s="18">
        <v>102</v>
      </c>
      <c r="R735" s="18">
        <v>7</v>
      </c>
      <c r="S735" s="18">
        <v>1192</v>
      </c>
      <c r="T735" s="18">
        <v>1203</v>
      </c>
      <c r="U735" s="23">
        <v>28385783</v>
      </c>
    </row>
    <row r="736" spans="2:51" ht="60">
      <c r="B736" s="36" t="s">
        <v>4988</v>
      </c>
      <c r="C736" s="36" t="s">
        <v>4989</v>
      </c>
      <c r="D736" s="17" t="s">
        <v>4990</v>
      </c>
      <c r="E736" s="18" t="s">
        <v>10</v>
      </c>
      <c r="F736" s="18">
        <f>VLOOKUP(N736,Revistas!$B$2:$H$63996,2,FALSE)</f>
        <v>9.89</v>
      </c>
      <c r="G736" s="18" t="str">
        <f>VLOOKUP(N736,Revistas!$B$2:$H$63996,3,FALSE)</f>
        <v>Q1</v>
      </c>
      <c r="H736" s="18" t="str">
        <f>VLOOKUP(N736,Revistas!$B$2:$H$63996,4,FALSE)</f>
        <v>CLINICAL NEUROLOGY - SCIE;</v>
      </c>
      <c r="I736" s="18" t="str">
        <f>VLOOKUP(N736,Revistas!$B$2:$H$63996,5,FALSE)</f>
        <v>6/194</v>
      </c>
      <c r="J736" s="18" t="str">
        <f>VLOOKUP(N736,Revistas!$B$2:$H$63996,6,FALSE)</f>
        <v>SI</v>
      </c>
      <c r="K736" s="18" t="s">
        <v>4991</v>
      </c>
      <c r="L736" s="18" t="s">
        <v>4992</v>
      </c>
      <c r="M736" s="18">
        <v>0</v>
      </c>
      <c r="N736" s="18" t="s">
        <v>4993</v>
      </c>
      <c r="O736" s="18" t="s">
        <v>154</v>
      </c>
      <c r="P736" s="18">
        <v>2017</v>
      </c>
      <c r="Q736" s="18">
        <v>82</v>
      </c>
      <c r="R736" s="18">
        <v>3</v>
      </c>
      <c r="S736" s="18">
        <v>317</v>
      </c>
      <c r="T736" s="18">
        <v>330</v>
      </c>
      <c r="U736" s="23">
        <v>28856750</v>
      </c>
    </row>
    <row r="737" spans="2:49" ht="45">
      <c r="B737" s="36" t="s">
        <v>3101</v>
      </c>
      <c r="C737" s="36" t="s">
        <v>3102</v>
      </c>
      <c r="D737" s="17" t="s">
        <v>3103</v>
      </c>
      <c r="E737" s="18" t="s">
        <v>10</v>
      </c>
      <c r="F737" s="18">
        <f>VLOOKUP(N737,Revistas!$B$2:$H$63996,2,FALSE)</f>
        <v>8.9659999999999993</v>
      </c>
      <c r="G737" s="18" t="str">
        <f>VLOOKUP(N737,Revistas!$B$2:$H$63996,3,FALSE)</f>
        <v>Q1</v>
      </c>
      <c r="H737" s="18" t="str">
        <f>VLOOKUP(N737,Revistas!$B$2:$H$63996,4,FALSE)</f>
        <v>UROLOGY &amp; NEPHROLOGY - SCIE</v>
      </c>
      <c r="I737" s="18" t="str">
        <f>VLOOKUP(N737,Revistas!$B$2:$H$63996,5,FALSE)</f>
        <v>3 DE 76</v>
      </c>
      <c r="J737" s="18" t="str">
        <f>VLOOKUP(N737,Revistas!$B$2:$H$63996,6,FALSE)</f>
        <v>SI</v>
      </c>
      <c r="K737" s="18" t="s">
        <v>3104</v>
      </c>
      <c r="L737" s="18" t="s">
        <v>3105</v>
      </c>
      <c r="M737" s="18">
        <v>2</v>
      </c>
      <c r="N737" s="18" t="s">
        <v>3106</v>
      </c>
      <c r="O737" s="18" t="s">
        <v>300</v>
      </c>
      <c r="P737" s="18">
        <v>2017</v>
      </c>
      <c r="Q737" s="18">
        <v>28</v>
      </c>
      <c r="R737" s="18">
        <v>3</v>
      </c>
      <c r="S737" s="18">
        <v>823</v>
      </c>
      <c r="T737" s="18">
        <v>836</v>
      </c>
      <c r="U737" s="23">
        <v>27620989</v>
      </c>
    </row>
    <row r="738" spans="2:49">
      <c r="B738" s="36" t="s">
        <v>2989</v>
      </c>
      <c r="C738" s="36" t="s">
        <v>3107</v>
      </c>
      <c r="D738" s="17" t="s">
        <v>736</v>
      </c>
      <c r="E738" s="18" t="s">
        <v>571</v>
      </c>
      <c r="F738" s="18">
        <f>VLOOKUP(N738,Revistas!$B$2:$H$63996,2,FALSE)</f>
        <v>1.125</v>
      </c>
      <c r="G738" s="18" t="str">
        <f>VLOOKUP(N738,Revistas!$B$2:$H$63996,3,FALSE)</f>
        <v>Q3</v>
      </c>
      <c r="H738" s="18" t="str">
        <f>VLOOKUP(N738,Revistas!$B$2:$H$63996,4,FALSE)</f>
        <v>MEDICINA, GENERAL &amp; INTERNAL</v>
      </c>
      <c r="I738" s="18" t="str">
        <f>VLOOKUP(N738,Revistas!$B$2:$H$63996,5,FALSE)</f>
        <v>91/154</v>
      </c>
      <c r="J738" s="18" t="str">
        <f>VLOOKUP(N738,Revistas!$B$2:$H$63996,6,FALSE)</f>
        <v>NO</v>
      </c>
      <c r="K738" s="18" t="s">
        <v>3108</v>
      </c>
      <c r="L738" s="18" t="s">
        <v>3109</v>
      </c>
      <c r="M738" s="18">
        <v>2</v>
      </c>
      <c r="N738" s="18" t="s">
        <v>739</v>
      </c>
      <c r="O738" s="28">
        <v>39845</v>
      </c>
      <c r="P738" s="18">
        <v>2017</v>
      </c>
      <c r="Q738" s="18">
        <v>148</v>
      </c>
      <c r="R738" s="18">
        <v>3</v>
      </c>
      <c r="S738" s="18">
        <v>132</v>
      </c>
      <c r="T738" s="18">
        <v>138</v>
      </c>
      <c r="U738" s="23">
        <v>27912900</v>
      </c>
    </row>
    <row r="739" spans="2:49" ht="30">
      <c r="B739" s="36" t="s">
        <v>2989</v>
      </c>
      <c r="C739" s="36" t="s">
        <v>2990</v>
      </c>
      <c r="D739" s="17" t="s">
        <v>736</v>
      </c>
      <c r="E739" s="18" t="s">
        <v>274</v>
      </c>
      <c r="F739" s="18">
        <f>VLOOKUP(N739,Revistas!$B$2:$H$63996,2,FALSE)</f>
        <v>1.125</v>
      </c>
      <c r="G739" s="18" t="str">
        <f>VLOOKUP(N739,Revistas!$B$2:$H$63996,3,FALSE)</f>
        <v>Q3</v>
      </c>
      <c r="H739" s="18" t="str">
        <f>VLOOKUP(N739,Revistas!$B$2:$H$63996,4,FALSE)</f>
        <v>MEDICINA, GENERAL &amp; INTERNAL</v>
      </c>
      <c r="I739" s="18" t="str">
        <f>VLOOKUP(N739,Revistas!$B$2:$H$63996,5,FALSE)</f>
        <v>91/154</v>
      </c>
      <c r="J739" s="18" t="str">
        <f>VLOOKUP(N739,Revistas!$B$2:$H$63996,6,FALSE)</f>
        <v>NO</v>
      </c>
      <c r="K739" s="18" t="s">
        <v>2991</v>
      </c>
      <c r="L739" s="18" t="s">
        <v>2992</v>
      </c>
      <c r="M739" s="18">
        <v>0</v>
      </c>
      <c r="N739" s="18" t="s">
        <v>739</v>
      </c>
      <c r="O739" s="28">
        <v>44075</v>
      </c>
      <c r="P739" s="18">
        <v>2017</v>
      </c>
      <c r="Q739" s="18">
        <v>149</v>
      </c>
      <c r="R739" s="18">
        <v>6</v>
      </c>
      <c r="S739" s="18">
        <v>271</v>
      </c>
      <c r="T739" s="18">
        <v>272</v>
      </c>
      <c r="U739" s="23">
        <v>28651882</v>
      </c>
    </row>
    <row r="740" spans="2:49" ht="45">
      <c r="B740" s="36" t="s">
        <v>795</v>
      </c>
      <c r="C740" s="36" t="s">
        <v>796</v>
      </c>
      <c r="D740" s="17" t="s">
        <v>611</v>
      </c>
      <c r="E740" s="18" t="s">
        <v>10</v>
      </c>
      <c r="F740" s="18">
        <f>VLOOKUP(N740,Revistas!$B$2:$H$63996,2,FALSE)</f>
        <v>19.651</v>
      </c>
      <c r="G740" s="18" t="str">
        <f>VLOOKUP(N740,Revistas!$B$2:$H$63996,3,FALSE)</f>
        <v>Q1</v>
      </c>
      <c r="H740" s="18" t="str">
        <f>VLOOKUP(N740,Revistas!$B$2:$H$63996,4,FALSE)</f>
        <v>CARDIAC &amp; CARDIOVASCULAR SYSTEM</v>
      </c>
      <c r="I740" s="18" t="str">
        <f>VLOOKUP(N740,Revistas!$B$2:$H$63996,5,FALSE)</f>
        <v>2/126</v>
      </c>
      <c r="J740" s="18" t="str">
        <f>VLOOKUP(N740,Revistas!$B$2:$H$63996,6,FALSE)</f>
        <v>SI</v>
      </c>
      <c r="K740" s="18" t="s">
        <v>797</v>
      </c>
      <c r="L740" s="18" t="s">
        <v>798</v>
      </c>
      <c r="M740" s="18">
        <v>4</v>
      </c>
      <c r="N740" s="18" t="s">
        <v>614</v>
      </c>
      <c r="O740" s="28">
        <v>37012</v>
      </c>
      <c r="P740" s="18">
        <v>2017</v>
      </c>
      <c r="Q740" s="18">
        <v>38</v>
      </c>
      <c r="R740" s="18">
        <v>17</v>
      </c>
      <c r="S740" s="18">
        <v>1329</v>
      </c>
      <c r="T740" s="18" t="s">
        <v>167</v>
      </c>
    </row>
    <row r="741" spans="2:49" ht="30">
      <c r="B741" s="36" t="s">
        <v>963</v>
      </c>
      <c r="C741" s="36" t="s">
        <v>964</v>
      </c>
      <c r="D741" s="17" t="s">
        <v>965</v>
      </c>
      <c r="E741" s="18" t="s">
        <v>10</v>
      </c>
      <c r="F741" s="18">
        <f>VLOOKUP(N741,Revistas!$B$2:$H$63996,2,FALSE)</f>
        <v>3.5910000000000002</v>
      </c>
      <c r="G741" s="18" t="str">
        <f>VLOOKUP(N741,Revistas!$B$2:$H$63996,3,FALSE)</f>
        <v>Q2</v>
      </c>
      <c r="H741" s="18" t="str">
        <f>VLOOKUP(N741,Revistas!$B$2:$H$63996,4,FALSE)</f>
        <v>ENDOCRINOLOGY &amp; METABOLISM - SCIE</v>
      </c>
      <c r="I741" s="18" t="str">
        <f>VLOOKUP(N741,Revistas!$B$2:$H$63996,5,FALSE)</f>
        <v>52/138</v>
      </c>
      <c r="J741" s="18" t="str">
        <f>VLOOKUP(N741,Revistas!$B$2:$H$63996,6,FALSE)</f>
        <v>NO</v>
      </c>
      <c r="K741" s="18" t="s">
        <v>966</v>
      </c>
      <c r="L741" s="18" t="s">
        <v>967</v>
      </c>
      <c r="M741" s="18">
        <v>0</v>
      </c>
      <c r="N741" s="18" t="s">
        <v>968</v>
      </c>
      <c r="O741" s="18" t="s">
        <v>94</v>
      </c>
      <c r="P741" s="18">
        <v>2017</v>
      </c>
      <c r="Q741" s="18">
        <v>28</v>
      </c>
      <c r="R741" s="18">
        <v>11</v>
      </c>
      <c r="S741" s="18">
        <v>3143</v>
      </c>
      <c r="T741" s="18">
        <v>3152</v>
      </c>
      <c r="U741" s="23">
        <v>28725986</v>
      </c>
    </row>
    <row r="742" spans="2:49" ht="45">
      <c r="B742" s="36" t="s">
        <v>2347</v>
      </c>
      <c r="C742" s="36" t="s">
        <v>2348</v>
      </c>
      <c r="D742" s="17" t="s">
        <v>217</v>
      </c>
      <c r="E742" s="18" t="s">
        <v>10</v>
      </c>
      <c r="F742" s="18">
        <f>VLOOKUP(N742,Revistas!$B$2:$H$63996,2,FALSE)</f>
        <v>2.806</v>
      </c>
      <c r="G742" s="18" t="str">
        <f>VLOOKUP(N742,Revistas!$B$2:$H$63996,3,FALSE)</f>
        <v>Q1</v>
      </c>
      <c r="H742" s="18" t="str">
        <f>VLOOKUP(N742,Revistas!$B$2:$H$63996,4,FALSE)</f>
        <v>MULTIDISCIPLINARY SCIENCES</v>
      </c>
      <c r="I742" s="18" t="str">
        <f>VLOOKUP(N742,Revistas!$B$2:$H$63996,5,FALSE)</f>
        <v>15/64</v>
      </c>
      <c r="J742" s="18" t="str">
        <f>VLOOKUP(N742,Revistas!$B$2:$H$63996,6,FALSE)</f>
        <v>NO</v>
      </c>
      <c r="K742" s="18" t="s">
        <v>2349</v>
      </c>
      <c r="L742" s="18" t="s">
        <v>2350</v>
      </c>
      <c r="M742" s="18">
        <v>0</v>
      </c>
      <c r="N742" s="18" t="s">
        <v>220</v>
      </c>
      <c r="O742" s="18" t="s">
        <v>2351</v>
      </c>
      <c r="P742" s="18">
        <v>2017</v>
      </c>
      <c r="Q742" s="18">
        <v>12</v>
      </c>
      <c r="R742" s="18">
        <v>4</v>
      </c>
      <c r="S742" s="18"/>
      <c r="T742" s="18" t="s">
        <v>2352</v>
      </c>
      <c r="U742" s="23">
        <v>28414753</v>
      </c>
    </row>
    <row r="743" spans="2:49" ht="45">
      <c r="B743" s="36" t="s">
        <v>179</v>
      </c>
      <c r="C743" s="36" t="s">
        <v>180</v>
      </c>
      <c r="D743" s="17" t="s">
        <v>181</v>
      </c>
      <c r="E743" s="18" t="s">
        <v>10</v>
      </c>
      <c r="F743" s="18">
        <f>VLOOKUP(N743,Revistas!$B$2:$H$63996,2,FALSE)</f>
        <v>4.2590000000000003</v>
      </c>
      <c r="G743" s="18" t="str">
        <f>VLOOKUP(N743,Revistas!$B$2:$H$63996,3,FALSE)</f>
        <v>Q1</v>
      </c>
      <c r="H743" s="18" t="str">
        <f>VLOOKUP(N743,Revistas!$B$2:$H$63996,4,FALSE)</f>
        <v>MULTIDISCIPLINARY SCIENCES</v>
      </c>
      <c r="I743" s="18" t="str">
        <f>VLOOKUP(N743,Revistas!$B$2:$H$63996,5,FALSE)</f>
        <v>10 DE 64</v>
      </c>
      <c r="J743" s="18" t="str">
        <f>VLOOKUP(N743,Revistas!$B$2:$H$63996,6,FALSE)</f>
        <v>NO</v>
      </c>
      <c r="K743" s="18" t="s">
        <v>182</v>
      </c>
      <c r="L743" s="18" t="s">
        <v>183</v>
      </c>
      <c r="M743" s="18">
        <v>0</v>
      </c>
      <c r="N743" s="18" t="s">
        <v>184</v>
      </c>
      <c r="O743" s="18" t="s">
        <v>185</v>
      </c>
      <c r="P743" s="18">
        <v>2017</v>
      </c>
      <c r="Q743" s="18">
        <v>7</v>
      </c>
      <c r="R743" s="18"/>
      <c r="S743" s="18"/>
      <c r="T743" s="18">
        <v>9431</v>
      </c>
    </row>
    <row r="744" spans="2:49" ht="45">
      <c r="B744" s="36" t="s">
        <v>285</v>
      </c>
      <c r="C744" s="36" t="s">
        <v>286</v>
      </c>
      <c r="D744" s="17" t="s">
        <v>181</v>
      </c>
      <c r="E744" s="18" t="s">
        <v>10</v>
      </c>
      <c r="F744" s="18">
        <f>VLOOKUP(N744,Revistas!$B$2:$H$63996,2,FALSE)</f>
        <v>4.2590000000000003</v>
      </c>
      <c r="G744" s="18" t="str">
        <f>VLOOKUP(N744,Revistas!$B$2:$H$63996,3,FALSE)</f>
        <v>Q1</v>
      </c>
      <c r="H744" s="18" t="str">
        <f>VLOOKUP(N744,Revistas!$B$2:$H$63996,4,FALSE)</f>
        <v>MULTIDISCIPLINARY SCIENCES</v>
      </c>
      <c r="I744" s="18" t="str">
        <f>VLOOKUP(N744,Revistas!$B$2:$H$63996,5,FALSE)</f>
        <v>10 DE 64</v>
      </c>
      <c r="J744" s="18" t="str">
        <f>VLOOKUP(N744,Revistas!$B$2:$H$63996,6,FALSE)</f>
        <v>NO</v>
      </c>
      <c r="K744" s="18" t="s">
        <v>287</v>
      </c>
      <c r="L744" s="18" t="s">
        <v>288</v>
      </c>
      <c r="M744" s="18">
        <v>4</v>
      </c>
      <c r="N744" s="18" t="s">
        <v>184</v>
      </c>
      <c r="O744" s="28">
        <v>42430</v>
      </c>
      <c r="P744" s="18">
        <v>2017</v>
      </c>
      <c r="Q744" s="18">
        <v>7</v>
      </c>
      <c r="R744" s="18"/>
      <c r="S744" s="18"/>
      <c r="T744" s="18">
        <v>44433</v>
      </c>
    </row>
    <row r="745" spans="2:49" ht="60">
      <c r="B745" s="36" t="s">
        <v>432</v>
      </c>
      <c r="C745" s="36" t="s">
        <v>431</v>
      </c>
      <c r="D745" s="17" t="s">
        <v>433</v>
      </c>
      <c r="E745" s="18" t="s">
        <v>10</v>
      </c>
      <c r="F745" s="18">
        <f>VLOOKUP(N745,Revistas!$B$2:$H$63996,2,FALSE)</f>
        <v>5.0810000000000004</v>
      </c>
      <c r="G745" s="18" t="str">
        <f>VLOOKUP(N745,Revistas!$B$2:$H$63996,3,FALSE)</f>
        <v>q1</v>
      </c>
      <c r="H745" s="18" t="str">
        <f>VLOOKUP(N745,Revistas!$B$2:$H$63996,4,FALSE)</f>
        <v>ENDOCRINOLOGY &amp; METABOLISM - SCIE;</v>
      </c>
      <c r="I745" s="18" t="str">
        <f>VLOOKUP(N745,Revistas!$B$2:$H$63996,5,FALSE)</f>
        <v>22/138</v>
      </c>
      <c r="J745" s="18" t="str">
        <f>VLOOKUP(N745,Revistas!$B$2:$H$63996,6,FALSE)</f>
        <v>NO</v>
      </c>
      <c r="K745" s="18" t="s">
        <v>436</v>
      </c>
      <c r="L745" s="18"/>
      <c r="M745" s="18" t="s">
        <v>586</v>
      </c>
      <c r="N745" s="18" t="s">
        <v>437</v>
      </c>
      <c r="O745" s="18" t="s">
        <v>435</v>
      </c>
      <c r="P745" s="18">
        <v>2017</v>
      </c>
      <c r="Q745" s="18"/>
      <c r="R745" s="18"/>
      <c r="S745" s="18" t="s">
        <v>434</v>
      </c>
      <c r="T745" s="18"/>
      <c r="U745" s="23">
        <v>28524762</v>
      </c>
    </row>
    <row r="746" spans="2:49">
      <c r="B746" s="36" t="s">
        <v>1637</v>
      </c>
      <c r="C746" s="36" t="s">
        <v>1650</v>
      </c>
      <c r="D746" s="17" t="s">
        <v>1638</v>
      </c>
      <c r="E746" s="18" t="s">
        <v>274</v>
      </c>
      <c r="F746" s="18" t="str">
        <f>VLOOKUP(N746,Revistas!$B$2:$H$63996,2,FALSE)</f>
        <v>NO TIENE</v>
      </c>
      <c r="G746" s="18" t="str">
        <f>VLOOKUP(N746,Revistas!$B$2:$H$63996,3,FALSE)</f>
        <v>NO TIENE</v>
      </c>
      <c r="H746" s="18" t="str">
        <f>VLOOKUP(N746,Revistas!$B$2:$H$63996,4,FALSE)</f>
        <v>NO TIENE</v>
      </c>
      <c r="I746" s="18" t="str">
        <f>VLOOKUP(N746,Revistas!$B$2:$H$63996,5,FALSE)</f>
        <v>NO TIENE</v>
      </c>
      <c r="J746" s="18" t="str">
        <f>VLOOKUP(N746,Revistas!$B$2:$H$63996,6,FALSE)</f>
        <v>NO</v>
      </c>
      <c r="K746" s="18" t="s">
        <v>1641</v>
      </c>
      <c r="L746" s="18"/>
      <c r="M746" s="18" t="s">
        <v>586</v>
      </c>
      <c r="N746" s="18" t="s">
        <v>1642</v>
      </c>
      <c r="O746" s="18" t="s">
        <v>1640</v>
      </c>
      <c r="P746" s="18">
        <v>2017</v>
      </c>
      <c r="Q746" s="18">
        <v>52</v>
      </c>
      <c r="R746" s="18">
        <v>6</v>
      </c>
      <c r="S746" s="18" t="s">
        <v>1639</v>
      </c>
      <c r="T746" s="18"/>
      <c r="U746" s="23">
        <v>28709717</v>
      </c>
      <c r="AW746" s="25"/>
    </row>
    <row r="747" spans="2:49" ht="60">
      <c r="B747" s="36" t="s">
        <v>110</v>
      </c>
      <c r="C747" s="36" t="s">
        <v>111</v>
      </c>
      <c r="D747" s="17" t="s">
        <v>112</v>
      </c>
      <c r="E747" s="18" t="s">
        <v>10</v>
      </c>
      <c r="F747" s="18">
        <f>VLOOKUP(N747,Revistas!$B$2:$H$63996,2,FALSE)</f>
        <v>3.3260000000000001</v>
      </c>
      <c r="G747" s="18" t="str">
        <f>VLOOKUP(N747,Revistas!$B$2:$H$63996,3,FALSE)</f>
        <v>Q2</v>
      </c>
      <c r="H747" s="18" t="str">
        <f>VLOOKUP(N747,Revistas!$B$2:$H$63996,4,FALSE)</f>
        <v>GENETICS &amp; HEREDITY - SCIE</v>
      </c>
      <c r="I747" s="18" t="str">
        <f>VLOOKUP(N747,Revistas!$B$2:$H$63996,5,FALSE)</f>
        <v>62/166</v>
      </c>
      <c r="J747" s="18" t="str">
        <f>VLOOKUP(N747,Revistas!$B$2:$H$63996,6,FALSE)</f>
        <v>NO</v>
      </c>
      <c r="K747" s="18" t="s">
        <v>113</v>
      </c>
      <c r="L747" s="18" t="s">
        <v>114</v>
      </c>
      <c r="M747" s="18">
        <v>2</v>
      </c>
      <c r="N747" s="18" t="s">
        <v>115</v>
      </c>
      <c r="O747" s="18" t="s">
        <v>94</v>
      </c>
      <c r="P747" s="18">
        <v>2017</v>
      </c>
      <c r="Q747" s="18">
        <v>92</v>
      </c>
      <c r="R747" s="18">
        <v>5</v>
      </c>
      <c r="S747" s="18">
        <v>534</v>
      </c>
      <c r="T747" s="18">
        <v>539</v>
      </c>
    </row>
    <row r="748" spans="2:49" ht="30">
      <c r="B748" s="36" t="s">
        <v>1747</v>
      </c>
      <c r="C748" s="36" t="s">
        <v>1748</v>
      </c>
      <c r="D748" s="17" t="s">
        <v>1749</v>
      </c>
      <c r="E748" s="18" t="s">
        <v>10</v>
      </c>
      <c r="F748" s="18">
        <f>VLOOKUP(N748,Revistas!$B$2:$H$63996,2,FALSE)</f>
        <v>2.1779999999999999</v>
      </c>
      <c r="G748" s="18" t="str">
        <f>VLOOKUP(N748,Revistas!$B$2:$H$63996,3,FALSE)</f>
        <v>Q2</v>
      </c>
      <c r="H748" s="18" t="str">
        <f>VLOOKUP(N748,Revistas!$B$2:$H$63996,4,FALSE)</f>
        <v>MEDICAL LABORATORY TECHNOLOGY - SCIE;</v>
      </c>
      <c r="I748" s="18" t="str">
        <f>VLOOKUP(N748,Revistas!$B$2:$H$63996,5,FALSE)</f>
        <v>15 DE 30</v>
      </c>
      <c r="J748" s="18" t="str">
        <f>VLOOKUP(N748,Revistas!$B$2:$H$63996,6,FALSE)</f>
        <v>NO</v>
      </c>
      <c r="K748" s="18" t="s">
        <v>1750</v>
      </c>
      <c r="L748" s="18" t="s">
        <v>1751</v>
      </c>
      <c r="M748" s="18">
        <v>3</v>
      </c>
      <c r="N748" s="18" t="s">
        <v>1752</v>
      </c>
      <c r="O748" s="18" t="s">
        <v>199</v>
      </c>
      <c r="P748" s="18">
        <v>2017</v>
      </c>
      <c r="Q748" s="18">
        <v>39</v>
      </c>
      <c r="R748" s="18">
        <v>4</v>
      </c>
      <c r="S748" s="18">
        <v>339</v>
      </c>
      <c r="T748" s="18">
        <v>343</v>
      </c>
      <c r="U748" s="23">
        <v>28486309</v>
      </c>
    </row>
    <row r="749" spans="2:49" ht="30">
      <c r="B749" s="36" t="s">
        <v>500</v>
      </c>
      <c r="C749" s="36" t="s">
        <v>501</v>
      </c>
      <c r="D749" s="17" t="s">
        <v>440</v>
      </c>
      <c r="E749" s="18" t="s">
        <v>210</v>
      </c>
      <c r="F749" s="18">
        <f>VLOOKUP(N749,Revistas!$B$2:$H$63996,2,FALSE)</f>
        <v>6.3369999999999997</v>
      </c>
      <c r="G749" s="18" t="str">
        <f>VLOOKUP(N749,Revistas!$B$2:$H$63996,3,FALSE)</f>
        <v>Q1</v>
      </c>
      <c r="H749" s="18" t="str">
        <f>VLOOKUP(N749,Revistas!$B$2:$H$63996,4,FALSE)</f>
        <v>BIOCHEMISTRY &amp; MOLECULAR BIOLOGY - SCIE</v>
      </c>
      <c r="I749" s="18" t="str">
        <f>VLOOKUP(N749,Revistas!$B$2:$H$63996,5,FALSE)</f>
        <v>34/290</v>
      </c>
      <c r="J749" s="18" t="str">
        <f>VLOOKUP(N749,Revistas!$B$2:$H$63996,6,FALSE)</f>
        <v>NO</v>
      </c>
      <c r="K749" s="18" t="s">
        <v>502</v>
      </c>
      <c r="L749" s="18" t="s">
        <v>503</v>
      </c>
      <c r="M749" s="18">
        <v>5</v>
      </c>
      <c r="N749" s="18" t="s">
        <v>443</v>
      </c>
      <c r="O749" s="18" t="s">
        <v>35</v>
      </c>
      <c r="P749" s="18">
        <v>2017</v>
      </c>
      <c r="Q749" s="18">
        <v>11</v>
      </c>
      <c r="R749" s="18"/>
      <c r="S749" s="18">
        <v>543</v>
      </c>
      <c r="T749" s="18">
        <v>553</v>
      </c>
    </row>
    <row r="750" spans="2:49" ht="30">
      <c r="B750" s="36" t="s">
        <v>480</v>
      </c>
      <c r="C750" s="36" t="s">
        <v>481</v>
      </c>
      <c r="D750" s="17" t="s">
        <v>476</v>
      </c>
      <c r="E750" s="18" t="s">
        <v>26</v>
      </c>
      <c r="F750" s="18">
        <f>VLOOKUP(N750,Revistas!$B$2:$H$63996,2,FALSE)</f>
        <v>5.6059999999999999</v>
      </c>
      <c r="G750" s="18" t="str">
        <f>VLOOKUP(N750,Revistas!$B$2:$H$63996,3,FALSE)</f>
        <v>Q1</v>
      </c>
      <c r="H750" s="18" t="str">
        <f>VLOOKUP(N750,Revistas!$B$2:$H$63996,4,FALSE)</f>
        <v>ENDOCRINOLOGY &amp; METABOLISM - SCIE;</v>
      </c>
      <c r="I750" s="18" t="str">
        <f>VLOOKUP(N750,Revistas!$B$2:$H$63996,5,FALSE)</f>
        <v>17/138</v>
      </c>
      <c r="J750" s="18" t="str">
        <f>VLOOKUP(N750,Revistas!$B$2:$H$63996,6,FALSE)</f>
        <v>NO</v>
      </c>
      <c r="K750" s="18" t="s">
        <v>482</v>
      </c>
      <c r="L750" s="18"/>
      <c r="M750" s="18">
        <v>0</v>
      </c>
      <c r="N750" s="18" t="s">
        <v>478</v>
      </c>
      <c r="O750" s="18" t="s">
        <v>29</v>
      </c>
      <c r="P750" s="18">
        <v>2017</v>
      </c>
      <c r="Q750" s="18">
        <v>108</v>
      </c>
      <c r="R750" s="18"/>
      <c r="S750" s="18" t="s">
        <v>483</v>
      </c>
      <c r="T750" s="18" t="s">
        <v>483</v>
      </c>
    </row>
    <row r="751" spans="2:49" ht="90">
      <c r="B751" s="36" t="s">
        <v>4109</v>
      </c>
      <c r="C751" s="36" t="s">
        <v>4074</v>
      </c>
      <c r="D751" s="17" t="s">
        <v>4075</v>
      </c>
      <c r="E751" s="18" t="s">
        <v>26</v>
      </c>
      <c r="F751" s="18">
        <f>VLOOKUP(N751,Revistas!$B$2:$H$63996,2,FALSE)</f>
        <v>5.5739999999999998</v>
      </c>
      <c r="G751" s="18" t="str">
        <f>VLOOKUP(N751,Revistas!$B$2:$H$63996,3,FALSE)</f>
        <v>Q1</v>
      </c>
      <c r="H751" s="18" t="str">
        <f>VLOOKUP(N751,Revistas!$B$2:$H$63996,4,FALSE)</f>
        <v>OBSTETRICS &amp; GYNECOLOGY - SCIE</v>
      </c>
      <c r="I751" s="18" t="str">
        <f>VLOOKUP(N751,Revistas!$B$2:$H$63996,5,FALSE)</f>
        <v>2 DE 80</v>
      </c>
      <c r="J751" s="18" t="str">
        <f>VLOOKUP(N751,Revistas!$B$2:$H$63996,6,FALSE)</f>
        <v>SI</v>
      </c>
      <c r="K751" s="18" t="s">
        <v>4110</v>
      </c>
      <c r="L751" s="18"/>
      <c r="M751" s="18">
        <v>0</v>
      </c>
      <c r="N751" s="18" t="s">
        <v>4078</v>
      </c>
      <c r="O751" s="18" t="s">
        <v>344</v>
      </c>
      <c r="P751" s="18">
        <v>2017</v>
      </c>
      <c r="Q751" s="18">
        <v>216</v>
      </c>
      <c r="R751" s="18">
        <v>1</v>
      </c>
      <c r="S751" s="18" t="s">
        <v>4111</v>
      </c>
      <c r="T751" s="18" t="s">
        <v>4111</v>
      </c>
    </row>
    <row r="752" spans="2:49" ht="120">
      <c r="B752" s="36" t="s">
        <v>4073</v>
      </c>
      <c r="C752" s="36" t="s">
        <v>4074</v>
      </c>
      <c r="D752" s="17" t="s">
        <v>4075</v>
      </c>
      <c r="E752" s="18" t="s">
        <v>10</v>
      </c>
      <c r="F752" s="18">
        <f>VLOOKUP(N752,Revistas!$B$2:$H$63996,2,FALSE)</f>
        <v>5.5739999999999998</v>
      </c>
      <c r="G752" s="18" t="str">
        <f>VLOOKUP(N752,Revistas!$B$2:$H$63996,3,FALSE)</f>
        <v>Q1</v>
      </c>
      <c r="H752" s="18" t="str">
        <f>VLOOKUP(N752,Revistas!$B$2:$H$63996,4,FALSE)</f>
        <v>OBSTETRICS &amp; GYNECOLOGY - SCIE</v>
      </c>
      <c r="I752" s="18" t="str">
        <f>VLOOKUP(N752,Revistas!$B$2:$H$63996,5,FALSE)</f>
        <v>2 DE 80</v>
      </c>
      <c r="J752" s="18" t="str">
        <f>VLOOKUP(N752,Revistas!$B$2:$H$63996,6,FALSE)</f>
        <v>SI</v>
      </c>
      <c r="K752" s="18" t="s">
        <v>4076</v>
      </c>
      <c r="L752" s="18" t="s">
        <v>4077</v>
      </c>
      <c r="M752" s="18">
        <v>0</v>
      </c>
      <c r="N752" s="18" t="s">
        <v>4078</v>
      </c>
      <c r="O752" s="18" t="s">
        <v>199</v>
      </c>
      <c r="P752" s="18">
        <v>2017</v>
      </c>
      <c r="Q752" s="18">
        <v>217</v>
      </c>
      <c r="R752" s="18">
        <v>2</v>
      </c>
      <c r="S752" s="18"/>
      <c r="T752" s="18" t="s">
        <v>4079</v>
      </c>
      <c r="U752" s="23">
        <v>28342715</v>
      </c>
    </row>
    <row r="753" spans="2:21" ht="45">
      <c r="B753" s="36" t="s">
        <v>4090</v>
      </c>
      <c r="C753" s="36" t="s">
        <v>4091</v>
      </c>
      <c r="D753" s="17" t="s">
        <v>4092</v>
      </c>
      <c r="E753" s="18" t="s">
        <v>571</v>
      </c>
      <c r="F753" s="18">
        <f>VLOOKUP(N753,Revistas!$B$2:$H$63996,2,FALSE)</f>
        <v>1.5649999999999999</v>
      </c>
      <c r="G753" s="18" t="str">
        <f>VLOOKUP(N753,Revistas!$B$2:$H$63996,3,FALSE)</f>
        <v>Q3</v>
      </c>
      <c r="H753" s="18" t="str">
        <f>VLOOKUP(N753,Revistas!$B$2:$H$63996,4,FALSE)</f>
        <v>OBSTETRICS &amp; GYNECOLOGY - SCIE</v>
      </c>
      <c r="I753" s="18" t="str">
        <f>VLOOKUP(N753,Revistas!$B$2:$H$63996,5,FALSE)</f>
        <v>55/80</v>
      </c>
      <c r="J753" s="18" t="str">
        <f>VLOOKUP(N753,Revistas!$B$2:$H$63996,6,FALSE)</f>
        <v>NO</v>
      </c>
      <c r="K753" s="18" t="s">
        <v>4093</v>
      </c>
      <c r="L753" s="18" t="s">
        <v>4094</v>
      </c>
      <c r="M753" s="18">
        <v>0</v>
      </c>
      <c r="N753" s="18" t="s">
        <v>4095</v>
      </c>
      <c r="O753" s="18" t="s">
        <v>300</v>
      </c>
      <c r="P753" s="18">
        <v>2017</v>
      </c>
      <c r="Q753" s="18">
        <v>72</v>
      </c>
      <c r="R753" s="18">
        <v>3</v>
      </c>
      <c r="S753" s="18">
        <v>151</v>
      </c>
      <c r="T753" s="18">
        <v>153</v>
      </c>
    </row>
    <row r="754" spans="2:21" ht="30">
      <c r="B754" s="36" t="s">
        <v>1293</v>
      </c>
      <c r="C754" s="36" t="s">
        <v>1294</v>
      </c>
      <c r="D754" s="17" t="s">
        <v>1287</v>
      </c>
      <c r="E754" s="18" t="s">
        <v>26</v>
      </c>
      <c r="F754" s="18">
        <f>VLOOKUP(N754,Revistas!$B$2:$H$63996,2,FALSE)</f>
        <v>3.1760000000000002</v>
      </c>
      <c r="G754" s="18" t="str">
        <f>VLOOKUP(N754,Revistas!$B$2:$H$63996,3,FALSE)</f>
        <v>Q2</v>
      </c>
      <c r="H754" s="18" t="str">
        <f>VLOOKUP(N754,Revistas!$B$2:$H$63996,4,FALSE)</f>
        <v>PHARMACOLOGY &amp; PHARMACY - SCIE;</v>
      </c>
      <c r="I754" s="18" t="str">
        <f>VLOOKUP(N754,Revistas!$B$2:$H$63996,5,FALSE)</f>
        <v>75/257</v>
      </c>
      <c r="J754" s="18" t="str">
        <f>VLOOKUP(N754,Revistas!$B$2:$H$63996,6,FALSE)</f>
        <v>NO</v>
      </c>
      <c r="K754" s="18" t="s">
        <v>1295</v>
      </c>
      <c r="L754" s="18"/>
      <c r="M754" s="18">
        <v>0</v>
      </c>
      <c r="N754" s="18" t="s">
        <v>1289</v>
      </c>
      <c r="O754" s="18" t="s">
        <v>199</v>
      </c>
      <c r="P754" s="18">
        <v>2017</v>
      </c>
      <c r="Q754" s="18">
        <v>121</v>
      </c>
      <c r="R754" s="18"/>
      <c r="S754" s="18">
        <v>57</v>
      </c>
      <c r="T754" s="18">
        <v>57</v>
      </c>
    </row>
    <row r="755" spans="2:21" ht="45">
      <c r="B755" s="36" t="s">
        <v>5164</v>
      </c>
      <c r="C755" s="36" t="s">
        <v>5165</v>
      </c>
      <c r="D755" s="17" t="s">
        <v>5160</v>
      </c>
      <c r="E755" s="18" t="s">
        <v>10</v>
      </c>
      <c r="F755" s="18">
        <f>VLOOKUP(N755,Revistas!$B$2:$H$63996,2,FALSE)</f>
        <v>6.319</v>
      </c>
      <c r="G755" s="18" t="str">
        <f>VLOOKUP(N755,Revistas!$B$2:$H$63996,3,FALSE)</f>
        <v>Q1</v>
      </c>
      <c r="H755" s="18" t="str">
        <f>VLOOKUP(N755,Revistas!$B$2:$H$63996,4,FALSE)</f>
        <v>ENGINEERING, BIOMEDICAL - SCIE;</v>
      </c>
      <c r="I755" s="18" t="str">
        <f>VLOOKUP(N755,Revistas!$B$2:$H$63996,5,FALSE)</f>
        <v>3 de 77</v>
      </c>
      <c r="J755" s="18" t="str">
        <f>VLOOKUP(N755,Revistas!$B$2:$H$63996,6,FALSE)</f>
        <v>SI</v>
      </c>
      <c r="K755" s="18" t="s">
        <v>5166</v>
      </c>
      <c r="L755" s="18" t="s">
        <v>5167</v>
      </c>
      <c r="M755" s="18">
        <v>0</v>
      </c>
      <c r="N755" s="18" t="s">
        <v>5163</v>
      </c>
      <c r="O755" s="28">
        <v>42186</v>
      </c>
      <c r="P755" s="18">
        <v>2017</v>
      </c>
      <c r="Q755" s="18">
        <v>57</v>
      </c>
      <c r="R755" s="18"/>
      <c r="S755" s="18">
        <v>70</v>
      </c>
      <c r="T755" s="18">
        <v>84</v>
      </c>
      <c r="U755" s="23">
        <v>28511874</v>
      </c>
    </row>
    <row r="756" spans="2:21" ht="60">
      <c r="B756" s="36" t="s">
        <v>4162</v>
      </c>
      <c r="C756" s="36" t="s">
        <v>4163</v>
      </c>
      <c r="D756" s="17" t="s">
        <v>2242</v>
      </c>
      <c r="E756" s="18" t="s">
        <v>10</v>
      </c>
      <c r="F756" s="18">
        <f>VLOOKUP(N756,Revistas!$B$2:$H$63996,2,FALSE)</f>
        <v>5.34</v>
      </c>
      <c r="G756" s="18" t="str">
        <f>VLOOKUP(N756,Revistas!$B$2:$H$63996,3,FALSE)</f>
        <v>Q2</v>
      </c>
      <c r="H756" s="18" t="str">
        <f>VLOOKUP(N756,Revistas!$B$2:$H$63996,4,FALSE)</f>
        <v>BIOCHEMISTRY &amp; MOLECULAR BIOLOGY</v>
      </c>
      <c r="I756" s="18" t="str">
        <f>VLOOKUP(N756,Revistas!$B$2:$H$63996,5,FALSE)</f>
        <v>46/286</v>
      </c>
      <c r="J756" s="18" t="str">
        <f>VLOOKUP(N756,Revistas!$B$2:$H$63996,6,FALSE)</f>
        <v>NO</v>
      </c>
      <c r="K756" s="18" t="s">
        <v>4164</v>
      </c>
      <c r="L756" s="18" t="s">
        <v>4165</v>
      </c>
      <c r="M756" s="18">
        <v>0</v>
      </c>
      <c r="N756" s="18" t="s">
        <v>2245</v>
      </c>
      <c r="O756" s="18" t="s">
        <v>608</v>
      </c>
      <c r="P756" s="18">
        <v>2017</v>
      </c>
      <c r="Q756" s="18">
        <v>26</v>
      </c>
      <c r="R756" s="18">
        <v>23</v>
      </c>
      <c r="S756" s="18">
        <v>4556</v>
      </c>
      <c r="T756" s="18">
        <v>4571</v>
      </c>
      <c r="U756" s="23">
        <v>28973407</v>
      </c>
    </row>
    <row r="757" spans="2:21" ht="60">
      <c r="B757" s="36" t="s">
        <v>4173</v>
      </c>
      <c r="C757" s="36" t="s">
        <v>4174</v>
      </c>
      <c r="D757" s="17" t="s">
        <v>4175</v>
      </c>
      <c r="E757" s="18" t="s">
        <v>274</v>
      </c>
      <c r="F757" s="18">
        <f>VLOOKUP(N757,Revistas!$B$2:$H$63996,2,FALSE)</f>
        <v>8.2289999999999992</v>
      </c>
      <c r="G757" s="18" t="str">
        <f>VLOOKUP(N757,Revistas!$B$2:$H$63996,3,FALSE)</f>
        <v>Q1</v>
      </c>
      <c r="H757" s="18" t="str">
        <f>VLOOKUP(N757,Revistas!$B$2:$H$63996,4,FALSE)</f>
        <v>GENETICS &amp; HEREDITY - SCIE</v>
      </c>
      <c r="I757" s="18" t="str">
        <f>VLOOKUP(N757,Revistas!$B$2:$H$63996,5,FALSE)</f>
        <v>10/166</v>
      </c>
      <c r="J757" s="18" t="str">
        <f>VLOOKUP(N757,Revistas!$B$2:$H$63996,6,FALSE)</f>
        <v>SI</v>
      </c>
      <c r="K757" s="18" t="s">
        <v>4176</v>
      </c>
      <c r="L757" s="18" t="s">
        <v>4177</v>
      </c>
      <c r="M757" s="18">
        <v>0</v>
      </c>
      <c r="N757" s="18" t="s">
        <v>4178</v>
      </c>
      <c r="O757" s="18" t="s">
        <v>94</v>
      </c>
      <c r="P757" s="18">
        <v>2017</v>
      </c>
      <c r="Q757" s="18">
        <v>19</v>
      </c>
      <c r="R757" s="18">
        <v>11</v>
      </c>
      <c r="S757" s="18">
        <v>1283</v>
      </c>
      <c r="T757" s="18">
        <v>1285</v>
      </c>
      <c r="U757" s="23">
        <v>28640240</v>
      </c>
    </row>
    <row r="758" spans="2:21" ht="45">
      <c r="B758" s="36" t="s">
        <v>1949</v>
      </c>
      <c r="C758" s="36" t="s">
        <v>1950</v>
      </c>
      <c r="D758" s="17" t="s">
        <v>1342</v>
      </c>
      <c r="E758" s="18" t="s">
        <v>10</v>
      </c>
      <c r="F758" s="18">
        <f>VLOOKUP(N758,Revistas!$B$2:$H$63996,2,FALSE)</f>
        <v>4.4000000000000004</v>
      </c>
      <c r="G758" s="18" t="str">
        <f>VLOOKUP(N758,Revistas!$B$2:$H$63996,3,FALSE)</f>
        <v>Q1</v>
      </c>
      <c r="H758" s="18" t="str">
        <f>VLOOKUP(N758,Revistas!$B$2:$H$63996,4,FALSE)</f>
        <v>PHARMACOLOGY &amp;PHARMACY</v>
      </c>
      <c r="I758" s="18" t="str">
        <f>VLOOKUP(N758,Revistas!$B$2:$H$63996,5,FALSE)</f>
        <v>33/256</v>
      </c>
      <c r="J758" s="18" t="str">
        <f>VLOOKUP(N758,Revistas!$B$2:$H$63996,6,FALSE)</f>
        <v>NO</v>
      </c>
      <c r="K758" s="18" t="s">
        <v>1951</v>
      </c>
      <c r="L758" s="18" t="s">
        <v>1952</v>
      </c>
      <c r="M758" s="18">
        <v>0</v>
      </c>
      <c r="N758" s="18" t="s">
        <v>1345</v>
      </c>
      <c r="O758" s="18" t="s">
        <v>1953</v>
      </c>
      <c r="P758" s="18">
        <v>2017</v>
      </c>
      <c r="Q758" s="18">
        <v>8</v>
      </c>
      <c r="R758" s="18"/>
      <c r="S758" s="18"/>
      <c r="T758" s="18">
        <v>937</v>
      </c>
    </row>
    <row r="759" spans="2:21" ht="60">
      <c r="B759" s="36" t="s">
        <v>3722</v>
      </c>
      <c r="C759" s="36" t="s">
        <v>3723</v>
      </c>
      <c r="D759" s="17" t="s">
        <v>3724</v>
      </c>
      <c r="E759" s="18" t="s">
        <v>10</v>
      </c>
      <c r="F759" s="18">
        <f>VLOOKUP(N759,Revistas!$B$2:$H$63996,2,FALSE)</f>
        <v>3.5030000000000001</v>
      </c>
      <c r="G759" s="18" t="str">
        <f>VLOOKUP(N759,Revistas!$B$2:$H$63996,3,FALSE)</f>
        <v>Q2</v>
      </c>
      <c r="H759" s="18" t="str">
        <f>VLOOKUP(N759,Revistas!$B$2:$H$63996,4,FALSE)</f>
        <v>ONCOLOGY - SCIE</v>
      </c>
      <c r="I759" s="18" t="str">
        <f>VLOOKUP(N759,Revistas!$B$2:$H$63996,5,FALSE)</f>
        <v>85/217</v>
      </c>
      <c r="J759" s="18" t="str">
        <f>VLOOKUP(N759,Revistas!$B$2:$H$63996,6,FALSE)</f>
        <v>NO</v>
      </c>
      <c r="K759" s="18" t="s">
        <v>3725</v>
      </c>
      <c r="L759" s="18" t="s">
        <v>3686</v>
      </c>
      <c r="M759" s="18">
        <v>5</v>
      </c>
      <c r="N759" s="18" t="s">
        <v>3726</v>
      </c>
      <c r="O759" s="18" t="s">
        <v>300</v>
      </c>
      <c r="P759" s="18">
        <v>2017</v>
      </c>
      <c r="Q759" s="18">
        <v>143</v>
      </c>
      <c r="R759" s="18">
        <v>3</v>
      </c>
      <c r="S759" s="18">
        <v>475</v>
      </c>
      <c r="T759" s="18">
        <v>480</v>
      </c>
      <c r="U759" s="23">
        <v>27812854</v>
      </c>
    </row>
    <row r="760" spans="2:21">
      <c r="B760" s="36" t="s">
        <v>4767</v>
      </c>
      <c r="C760" s="36" t="s">
        <v>4768</v>
      </c>
      <c r="D760" s="17" t="s">
        <v>4769</v>
      </c>
      <c r="E760" s="18" t="s">
        <v>10</v>
      </c>
      <c r="F760" s="18">
        <f>VLOOKUP(N760,Revistas!$B$2:$H$63996,2,FALSE)</f>
        <v>1.381</v>
      </c>
      <c r="G760" s="18" t="str">
        <f>VLOOKUP(N760,Revistas!$B$2:$H$63996,3,FALSE)</f>
        <v>Q3</v>
      </c>
      <c r="H760" s="18" t="str">
        <f>VLOOKUP(N760,Revistas!$B$2:$H$63996,4,FALSE)</f>
        <v>OTORHINOLARYNGOLOGY - SCIE</v>
      </c>
      <c r="I760" s="18" t="str">
        <f>VLOOKUP(N760,Revistas!$B$2:$H$63996,5,FALSE)</f>
        <v>22/42</v>
      </c>
      <c r="J760" s="18" t="str">
        <f>VLOOKUP(N760,Revistas!$B$2:$H$63996,6,FALSE)</f>
        <v>NO</v>
      </c>
      <c r="K760" s="18" t="s">
        <v>4770</v>
      </c>
      <c r="L760" s="18"/>
      <c r="M760" s="18">
        <v>2</v>
      </c>
      <c r="N760" s="18" t="s">
        <v>4771</v>
      </c>
      <c r="O760" s="18" t="s">
        <v>344</v>
      </c>
      <c r="P760" s="18">
        <v>2017</v>
      </c>
      <c r="Q760" s="18">
        <v>31</v>
      </c>
      <c r="R760" s="18">
        <v>1</v>
      </c>
      <c r="S760" s="18">
        <v>90</v>
      </c>
      <c r="T760" s="18">
        <v>93</v>
      </c>
      <c r="U760" s="23">
        <v>27068040</v>
      </c>
    </row>
    <row r="761" spans="2:21" ht="45">
      <c r="B761" s="36" t="s">
        <v>3786</v>
      </c>
      <c r="C761" s="36" t="s">
        <v>3787</v>
      </c>
      <c r="D761" s="17" t="s">
        <v>3788</v>
      </c>
      <c r="E761" s="18" t="s">
        <v>10</v>
      </c>
      <c r="F761" s="18">
        <f>VLOOKUP(N761,Revistas!$B$2:$H$63996,2,FALSE)</f>
        <v>0.74099999999999999</v>
      </c>
      <c r="G761" s="18" t="str">
        <f>VLOOKUP(N761,Revistas!$B$2:$H$63996,3,FALSE)</f>
        <v>Q4</v>
      </c>
      <c r="H761" s="18" t="str">
        <f>VLOOKUP(N761,Revistas!$B$2:$H$63996,4,FALSE)</f>
        <v>HEMATOLOGY - SCIE;</v>
      </c>
      <c r="I761" s="18" t="str">
        <f>VLOOKUP(N761,Revistas!$B$2:$H$63996,5,FALSE)</f>
        <v>66/70</v>
      </c>
      <c r="J761" s="18" t="str">
        <f>VLOOKUP(N761,Revistas!$B$2:$H$63996,6,FALSE)</f>
        <v>NO</v>
      </c>
      <c r="K761" s="18" t="s">
        <v>3789</v>
      </c>
      <c r="L761" s="18" t="s">
        <v>3790</v>
      </c>
      <c r="M761" s="18">
        <v>0</v>
      </c>
      <c r="N761" s="18" t="s">
        <v>3791</v>
      </c>
      <c r="O761" s="18" t="s">
        <v>62</v>
      </c>
      <c r="P761" s="18">
        <v>2017</v>
      </c>
      <c r="Q761" s="18">
        <v>24</v>
      </c>
      <c r="R761" s="18">
        <v>1</v>
      </c>
      <c r="S761" s="18">
        <v>9</v>
      </c>
      <c r="T761" s="18">
        <v>14</v>
      </c>
      <c r="U761" s="23">
        <v>27865608</v>
      </c>
    </row>
    <row r="762" spans="2:21" ht="30">
      <c r="B762" s="36" t="s">
        <v>3382</v>
      </c>
      <c r="C762" s="36" t="s">
        <v>3383</v>
      </c>
      <c r="D762" s="17" t="s">
        <v>3384</v>
      </c>
      <c r="E762" s="18" t="s">
        <v>26</v>
      </c>
      <c r="F762" s="18">
        <f>VLOOKUP(N762,Revistas!$B$2:$H$63996,2,FALSE)</f>
        <v>2.4239999999999999</v>
      </c>
      <c r="G762" s="18" t="str">
        <f>VLOOKUP(N762,Revistas!$B$2:$H$63996,3,FALSE)</f>
        <v>Q3</v>
      </c>
      <c r="H762" s="18" t="str">
        <f>VLOOKUP(N762,Revistas!$B$2:$H$63996,4,FALSE)</f>
        <v>ENDOCRINOLOGY &amp; METABOLISM - SCIE;</v>
      </c>
      <c r="I762" s="18" t="str">
        <f>VLOOKUP(N762,Revistas!$B$2:$H$63996,5,FALSE)</f>
        <v>87/138</v>
      </c>
      <c r="J762" s="18" t="str">
        <f>VLOOKUP(N762,Revistas!$B$2:$H$63996,6,FALSE)</f>
        <v>NO</v>
      </c>
      <c r="K762" s="18" t="s">
        <v>3385</v>
      </c>
      <c r="L762" s="18"/>
      <c r="M762" s="18">
        <v>0</v>
      </c>
      <c r="N762" s="18" t="s">
        <v>3386</v>
      </c>
      <c r="O762" s="18"/>
      <c r="P762" s="18">
        <v>2017</v>
      </c>
      <c r="Q762" s="18">
        <v>71</v>
      </c>
      <c r="R762" s="18"/>
      <c r="S762" s="18">
        <v>467</v>
      </c>
      <c r="T762" s="18">
        <v>468</v>
      </c>
    </row>
    <row r="763" spans="2:21" ht="30">
      <c r="B763" s="36" t="s">
        <v>3375</v>
      </c>
      <c r="C763" s="36" t="s">
        <v>3376</v>
      </c>
      <c r="D763" s="17" t="s">
        <v>3377</v>
      </c>
      <c r="E763" s="18" t="s">
        <v>210</v>
      </c>
      <c r="F763" s="18">
        <f>VLOOKUP(N763,Revistas!$B$2:$H$63996,2,FALSE)</f>
        <v>5.0759999999999996</v>
      </c>
      <c r="G763" s="18" t="str">
        <f>VLOOKUP(N763,Revistas!$B$2:$H$63996,3,FALSE)</f>
        <v>Q1</v>
      </c>
      <c r="H763" s="18" t="str">
        <f>VLOOKUP(N763,Revistas!$B$2:$H$63996,4,FALSE)</f>
        <v>NEUROSCIENCES</v>
      </c>
      <c r="I763" s="18" t="str">
        <f>VLOOKUP(N763,Revistas!$B$2:$H$63996,5,FALSE)</f>
        <v>42/258</v>
      </c>
      <c r="J763" s="18" t="str">
        <f>VLOOKUP(N763,Revistas!$B$2:$H$63996,6,FALSE)</f>
        <v>NO</v>
      </c>
      <c r="K763" s="18" t="s">
        <v>3378</v>
      </c>
      <c r="L763" s="18" t="s">
        <v>3379</v>
      </c>
      <c r="M763" s="18">
        <v>1</v>
      </c>
      <c r="N763" s="18" t="s">
        <v>3380</v>
      </c>
      <c r="O763" s="18" t="s">
        <v>3381</v>
      </c>
      <c r="P763" s="18">
        <v>2017</v>
      </c>
      <c r="Q763" s="18">
        <v>10</v>
      </c>
      <c r="R763" s="18"/>
      <c r="S763" s="18"/>
      <c r="T763" s="18">
        <v>107</v>
      </c>
    </row>
    <row r="764" spans="2:21" ht="30">
      <c r="B764" s="36" t="s">
        <v>4714</v>
      </c>
      <c r="C764" s="36" t="s">
        <v>4715</v>
      </c>
      <c r="D764" s="17" t="s">
        <v>4471</v>
      </c>
      <c r="E764" s="18" t="s">
        <v>26</v>
      </c>
      <c r="F764" s="18">
        <f>VLOOKUP(N764,Revistas!$B$2:$H$63996,2,FALSE)</f>
        <v>9.1120000000000001</v>
      </c>
      <c r="G764" s="18" t="str">
        <f>VLOOKUP(N764,Revistas!$B$2:$H$63996,3,FALSE)</f>
        <v>Q1</v>
      </c>
      <c r="H764" s="18" t="str">
        <f>VLOOKUP(N764,Revistas!$B$2:$H$63996,4,FALSE)</f>
        <v>ONCOLOGY</v>
      </c>
      <c r="I764" s="18" t="str">
        <f>VLOOKUP(N764,Revistas!$B$2:$H$63996,5,FALSE)</f>
        <v>15/217</v>
      </c>
      <c r="J764" s="18" t="str">
        <f>VLOOKUP(N764,Revistas!$B$2:$H$63996,6,FALSE)</f>
        <v>SI</v>
      </c>
      <c r="K764" s="18" t="s">
        <v>4716</v>
      </c>
      <c r="L764" s="18"/>
      <c r="M764" s="18">
        <v>0</v>
      </c>
      <c r="N764" s="18" t="s">
        <v>4474</v>
      </c>
      <c r="O764" s="18" t="s">
        <v>62</v>
      </c>
      <c r="P764" s="18">
        <v>2017</v>
      </c>
      <c r="Q764" s="18">
        <v>77</v>
      </c>
      <c r="R764" s="18"/>
      <c r="S764" s="18"/>
      <c r="T764" s="18"/>
    </row>
    <row r="765" spans="2:21">
      <c r="B765" s="36" t="s">
        <v>334</v>
      </c>
      <c r="C765" s="36" t="s">
        <v>335</v>
      </c>
      <c r="D765" s="17" t="s">
        <v>174</v>
      </c>
      <c r="E765" s="18" t="s">
        <v>10</v>
      </c>
      <c r="F765" s="18">
        <f>VLOOKUP(N765,Revistas!$B$2:$H$63996,2,FALSE)</f>
        <v>0.74299999999999999</v>
      </c>
      <c r="G765" s="18" t="str">
        <f>VLOOKUP(N765,Revistas!$B$2:$H$63996,3,FALSE)</f>
        <v>Q4</v>
      </c>
      <c r="H765" s="18" t="str">
        <f>VLOOKUP(N765,Revistas!$B$2:$H$63996,4,FALSE)</f>
        <v>CLINICAL NEUROLOGY</v>
      </c>
      <c r="I765" s="18" t="str">
        <f>VLOOKUP(N765,Revistas!$B$2:$H$63996,5,FALSE)</f>
        <v>177/194</v>
      </c>
      <c r="J765" s="18" t="str">
        <f>VLOOKUP(N765,Revistas!$B$2:$H$63996,6,FALSE)</f>
        <v>NO</v>
      </c>
      <c r="K765" s="18" t="s">
        <v>336</v>
      </c>
      <c r="L765" s="18" t="s">
        <v>337</v>
      </c>
      <c r="M765" s="18">
        <v>0</v>
      </c>
      <c r="N765" s="18" t="s">
        <v>177</v>
      </c>
      <c r="O765" s="18"/>
      <c r="P765" s="18">
        <v>2017</v>
      </c>
      <c r="Q765" s="18">
        <v>64</v>
      </c>
      <c r="R765" s="18"/>
      <c r="S765" s="18" t="s">
        <v>338</v>
      </c>
      <c r="T765" s="18" t="s">
        <v>339</v>
      </c>
    </row>
    <row r="766" spans="2:21" ht="30">
      <c r="B766" s="36" t="s">
        <v>204</v>
      </c>
      <c r="C766" s="36" t="s">
        <v>205</v>
      </c>
      <c r="D766" s="17" t="s">
        <v>25</v>
      </c>
      <c r="E766" s="18" t="s">
        <v>26</v>
      </c>
      <c r="F766" s="18">
        <f>VLOOKUP(N766,Revistas!$B$2:$H$63996,2,FALSE)</f>
        <v>3.988</v>
      </c>
      <c r="G766" s="18" t="str">
        <f>VLOOKUP(N766,Revistas!$B$2:$H$63996,3,FALSE)</f>
        <v>Q1</v>
      </c>
      <c r="H766" s="18" t="str">
        <f>VLOOKUP(N766,Revistas!$B$2:$H$63996,4,FALSE)</f>
        <v>CLINICAL NEUROLOGY</v>
      </c>
      <c r="I766" s="18" t="str">
        <f>VLOOKUP(N766,Revistas!$B$2:$H$63996,5,FALSE)</f>
        <v>40/194</v>
      </c>
      <c r="J766" s="18" t="str">
        <f>VLOOKUP(N766,Revistas!$B$2:$H$63996,6,FALSE)</f>
        <v>NO</v>
      </c>
      <c r="K766" s="18" t="s">
        <v>206</v>
      </c>
      <c r="L766" s="18"/>
      <c r="M766" s="18">
        <v>0</v>
      </c>
      <c r="N766" s="18" t="s">
        <v>28</v>
      </c>
      <c r="O766" s="18" t="s">
        <v>29</v>
      </c>
      <c r="P766" s="18">
        <v>2017</v>
      </c>
      <c r="Q766" s="18">
        <v>24</v>
      </c>
      <c r="R766" s="18"/>
      <c r="S766" s="18">
        <v>335</v>
      </c>
      <c r="T766" s="18">
        <v>336</v>
      </c>
    </row>
    <row r="767" spans="2:21" ht="45">
      <c r="B767" s="36" t="s">
        <v>3020</v>
      </c>
      <c r="C767" s="36" t="s">
        <v>3021</v>
      </c>
      <c r="D767" s="17" t="s">
        <v>3022</v>
      </c>
      <c r="E767" s="18" t="s">
        <v>10</v>
      </c>
      <c r="F767" s="18">
        <f>VLOOKUP(N767,Revistas!$B$2:$H$63996,2,FALSE)</f>
        <v>2.198</v>
      </c>
      <c r="G767" s="18" t="str">
        <f>VLOOKUP(N767,Revistas!$B$2:$H$63996,3,FALSE)</f>
        <v>Q3</v>
      </c>
      <c r="H767" s="18" t="str">
        <f>VLOOKUP(N767,Revistas!$B$2:$H$63996,4,FALSE)</f>
        <v>GENETICS &amp; HEREDITY - SCIE</v>
      </c>
      <c r="I767" s="18" t="str">
        <f>VLOOKUP(N767,Revistas!$B$2:$H$63996,5,FALSE)</f>
        <v>99/167</v>
      </c>
      <c r="J767" s="18" t="str">
        <f>VLOOKUP(N767,Revistas!$B$2:$H$63996,6,FALSE)</f>
        <v>NO</v>
      </c>
      <c r="K767" s="18" t="s">
        <v>3023</v>
      </c>
      <c r="L767" s="18" t="s">
        <v>3024</v>
      </c>
      <c r="M767" s="18">
        <v>0</v>
      </c>
      <c r="N767" s="18" t="s">
        <v>3025</v>
      </c>
      <c r="O767" s="18" t="s">
        <v>178</v>
      </c>
      <c r="P767" s="18">
        <v>2017</v>
      </c>
      <c r="Q767" s="18">
        <v>18</v>
      </c>
      <c r="R767" s="18"/>
      <c r="S767" s="18"/>
      <c r="T767" s="18">
        <v>97</v>
      </c>
      <c r="U767" s="23">
        <v>28859624</v>
      </c>
    </row>
    <row r="768" spans="2:21" ht="30">
      <c r="B768" s="36" t="s">
        <v>1324</v>
      </c>
      <c r="C768" s="36" t="s">
        <v>1325</v>
      </c>
      <c r="D768" s="17" t="s">
        <v>1287</v>
      </c>
      <c r="E768" s="18" t="s">
        <v>26</v>
      </c>
      <c r="F768" s="18">
        <f>VLOOKUP(N768,Revistas!$B$2:$H$63996,2,FALSE)</f>
        <v>3.1760000000000002</v>
      </c>
      <c r="G768" s="18" t="str">
        <f>VLOOKUP(N768,Revistas!$B$2:$H$63996,3,FALSE)</f>
        <v>Q2</v>
      </c>
      <c r="H768" s="18" t="str">
        <f>VLOOKUP(N768,Revistas!$B$2:$H$63996,4,FALSE)</f>
        <v>PHARMACOLOGY &amp; PHARMACY - SCIE;</v>
      </c>
      <c r="I768" s="18" t="str">
        <f>VLOOKUP(N768,Revistas!$B$2:$H$63996,5,FALSE)</f>
        <v>75/257</v>
      </c>
      <c r="J768" s="18" t="str">
        <f>VLOOKUP(N768,Revistas!$B$2:$H$63996,6,FALSE)</f>
        <v>NO</v>
      </c>
      <c r="K768" s="18" t="s">
        <v>1326</v>
      </c>
      <c r="L768" s="18"/>
      <c r="M768" s="18">
        <v>0</v>
      </c>
      <c r="N768" s="18" t="s">
        <v>1289</v>
      </c>
      <c r="O768" s="18" t="s">
        <v>199</v>
      </c>
      <c r="P768" s="18">
        <v>2017</v>
      </c>
      <c r="Q768" s="18">
        <v>121</v>
      </c>
      <c r="R768" s="18"/>
      <c r="S768" s="18">
        <v>19</v>
      </c>
      <c r="T768" s="18">
        <v>19</v>
      </c>
    </row>
    <row r="769" spans="2:49" ht="30">
      <c r="B769" s="36" t="s">
        <v>1340</v>
      </c>
      <c r="C769" s="36" t="s">
        <v>1341</v>
      </c>
      <c r="D769" s="17" t="s">
        <v>1342</v>
      </c>
      <c r="E769" s="18" t="s">
        <v>210</v>
      </c>
      <c r="F769" s="18">
        <f>VLOOKUP(N769,Revistas!$B$2:$H$63996,2,FALSE)</f>
        <v>4.4000000000000004</v>
      </c>
      <c r="G769" s="18" t="str">
        <f>VLOOKUP(N769,Revistas!$B$2:$H$63996,3,FALSE)</f>
        <v>Q1</v>
      </c>
      <c r="H769" s="18" t="str">
        <f>VLOOKUP(N769,Revistas!$B$2:$H$63996,4,FALSE)</f>
        <v>PHARMACOLOGY &amp;PHARMACY</v>
      </c>
      <c r="I769" s="18" t="str">
        <f>VLOOKUP(N769,Revistas!$B$2:$H$63996,5,FALSE)</f>
        <v>33/256</v>
      </c>
      <c r="J769" s="18" t="str">
        <f>VLOOKUP(N769,Revistas!$B$2:$H$63996,6,FALSE)</f>
        <v>NO</v>
      </c>
      <c r="K769" s="18" t="s">
        <v>1343</v>
      </c>
      <c r="L769" s="18" t="s">
        <v>1344</v>
      </c>
      <c r="M769" s="18">
        <v>0</v>
      </c>
      <c r="N769" s="18" t="s">
        <v>1345</v>
      </c>
      <c r="O769" s="28">
        <v>41426</v>
      </c>
      <c r="P769" s="18">
        <v>2017</v>
      </c>
      <c r="Q769" s="18">
        <v>8</v>
      </c>
      <c r="R769" s="18"/>
      <c r="S769" s="18"/>
      <c r="T769" s="18">
        <v>363</v>
      </c>
    </row>
    <row r="770" spans="2:49" ht="30">
      <c r="B770" s="36" t="s">
        <v>1356</v>
      </c>
      <c r="C770" s="36" t="s">
        <v>1357</v>
      </c>
      <c r="D770" s="17" t="s">
        <v>1358</v>
      </c>
      <c r="E770" s="18" t="s">
        <v>356</v>
      </c>
      <c r="F770" s="18">
        <f>VLOOKUP(N770,Revistas!$B$2:$H$63996,2,FALSE)</f>
        <v>4.7519999999999998</v>
      </c>
      <c r="G770" s="18" t="str">
        <f>VLOOKUP(N770,Revistas!$B$2:$H$63996,3,FALSE)</f>
        <v>Q1</v>
      </c>
      <c r="H770" s="18" t="str">
        <f>VLOOKUP(N770,Revistas!$B$2:$H$63996,4,FALSE)</f>
        <v>CARDIAC &amp; CARDIOVASCULAR SYSTEM</v>
      </c>
      <c r="I770" s="18" t="str">
        <f>VLOOKUP(N770,Revistas!$B$2:$H$63996,5,FALSE)</f>
        <v>29/126</v>
      </c>
      <c r="J770" s="18" t="str">
        <f>VLOOKUP(N770,Revistas!$B$2:$H$63996,6,FALSE)</f>
        <v>NO</v>
      </c>
      <c r="K770" s="18" t="s">
        <v>1359</v>
      </c>
      <c r="L770" s="18" t="s">
        <v>1360</v>
      </c>
      <c r="M770" s="18">
        <v>0</v>
      </c>
      <c r="N770" s="18" t="s">
        <v>1361</v>
      </c>
      <c r="O770" s="28">
        <v>42401</v>
      </c>
      <c r="P770" s="18">
        <v>2017</v>
      </c>
      <c r="Q770" s="18">
        <v>16</v>
      </c>
      <c r="R770" s="18"/>
      <c r="S770" s="18"/>
      <c r="T770" s="18">
        <v>25</v>
      </c>
    </row>
    <row r="771" spans="2:49" ht="30">
      <c r="B771" s="36" t="s">
        <v>1731</v>
      </c>
      <c r="C771" s="36" t="s">
        <v>1732</v>
      </c>
      <c r="D771" s="17" t="s">
        <v>1733</v>
      </c>
      <c r="E771" s="18" t="s">
        <v>10</v>
      </c>
      <c r="F771" s="18">
        <f>VLOOKUP(N771,Revistas!$B$2:$H$63996,2,FALSE)</f>
        <v>2.6339999999999999</v>
      </c>
      <c r="G771" s="18" t="str">
        <f>VLOOKUP(N771,Revistas!$B$2:$H$63996,3,FALSE)</f>
        <v>Q3</v>
      </c>
      <c r="H771" s="18" t="str">
        <f>VLOOKUP(N771,Revistas!$B$2:$H$63996,4,FALSE)</f>
        <v>RHEUMATOLOGY - SCIE</v>
      </c>
      <c r="I771" s="18" t="str">
        <f>VLOOKUP(N771,Revistas!$B$2:$H$63996,5,FALSE)</f>
        <v>16 DE 30</v>
      </c>
      <c r="J771" s="18" t="str">
        <f>VLOOKUP(N771,Revistas!$B$2:$H$63996,6,FALSE)</f>
        <v>NO</v>
      </c>
      <c r="K771" s="18" t="s">
        <v>1734</v>
      </c>
      <c r="L771" s="18" t="s">
        <v>1735</v>
      </c>
      <c r="M771" s="18">
        <v>0</v>
      </c>
      <c r="N771" s="18" t="s">
        <v>1736</v>
      </c>
      <c r="O771" s="18" t="s">
        <v>21</v>
      </c>
      <c r="P771" s="18">
        <v>2017</v>
      </c>
      <c r="Q771" s="18">
        <v>35</v>
      </c>
      <c r="R771" s="18">
        <v>5</v>
      </c>
      <c r="S771" s="18">
        <v>746</v>
      </c>
      <c r="T771" s="18">
        <v>751</v>
      </c>
      <c r="U771" s="23">
        <v>28281462</v>
      </c>
    </row>
    <row r="772" spans="2:49" ht="45">
      <c r="B772" s="36" t="s">
        <v>4362</v>
      </c>
      <c r="C772" s="36" t="s">
        <v>4363</v>
      </c>
      <c r="D772" s="17" t="s">
        <v>217</v>
      </c>
      <c r="E772" s="18" t="s">
        <v>10</v>
      </c>
      <c r="F772" s="18">
        <f>VLOOKUP(N772,Revistas!$B$2:$H$63996,2,FALSE)</f>
        <v>2.806</v>
      </c>
      <c r="G772" s="18" t="str">
        <f>VLOOKUP(N772,Revistas!$B$2:$H$63996,3,FALSE)</f>
        <v>Q1</v>
      </c>
      <c r="H772" s="18" t="str">
        <f>VLOOKUP(N772,Revistas!$B$2:$H$63996,4,FALSE)</f>
        <v>MULTIDISCIPLINARY SCIENCES</v>
      </c>
      <c r="I772" s="18" t="str">
        <f>VLOOKUP(N772,Revistas!$B$2:$H$63996,5,FALSE)</f>
        <v>15/64</v>
      </c>
      <c r="J772" s="18" t="str">
        <f>VLOOKUP(N772,Revistas!$B$2:$H$63996,6,FALSE)</f>
        <v>NO</v>
      </c>
      <c r="K772" s="18" t="s">
        <v>4364</v>
      </c>
      <c r="L772" s="18" t="s">
        <v>4365</v>
      </c>
      <c r="M772" s="18">
        <v>0</v>
      </c>
      <c r="N772" s="18" t="s">
        <v>220</v>
      </c>
      <c r="O772" s="28">
        <v>39692</v>
      </c>
      <c r="P772" s="18">
        <v>2017</v>
      </c>
      <c r="Q772" s="18">
        <v>12</v>
      </c>
      <c r="R772" s="18">
        <v>9</v>
      </c>
      <c r="S772" s="18"/>
      <c r="T772" s="18" t="s">
        <v>4366</v>
      </c>
      <c r="U772" s="23">
        <v>28886093</v>
      </c>
    </row>
    <row r="773" spans="2:49" ht="90">
      <c r="B773" s="36" t="s">
        <v>5014</v>
      </c>
      <c r="C773" s="36" t="s">
        <v>5015</v>
      </c>
      <c r="D773" s="17" t="s">
        <v>112</v>
      </c>
      <c r="E773" s="18" t="s">
        <v>10</v>
      </c>
      <c r="F773" s="18">
        <f>VLOOKUP(N773,Revistas!$B$2:$H$63996,2,FALSE)</f>
        <v>3.3260000000000001</v>
      </c>
      <c r="G773" s="18" t="str">
        <f>VLOOKUP(N773,Revistas!$B$2:$H$63996,3,FALSE)</f>
        <v>Q2</v>
      </c>
      <c r="H773" s="18" t="str">
        <f>VLOOKUP(N773,Revistas!$B$2:$H$63996,4,FALSE)</f>
        <v>GENETICS &amp; HEREDITY - SCIE</v>
      </c>
      <c r="I773" s="18" t="str">
        <f>VLOOKUP(N773,Revistas!$B$2:$H$63996,5,FALSE)</f>
        <v>62/166</v>
      </c>
      <c r="J773" s="18" t="str">
        <f>VLOOKUP(N773,Revistas!$B$2:$H$63996,6,FALSE)</f>
        <v>NO</v>
      </c>
      <c r="K773" s="18" t="s">
        <v>5016</v>
      </c>
      <c r="L773" s="18" t="s">
        <v>5017</v>
      </c>
      <c r="M773" s="18">
        <v>0</v>
      </c>
      <c r="N773" s="18" t="s">
        <v>115</v>
      </c>
      <c r="O773" s="18" t="s">
        <v>154</v>
      </c>
      <c r="P773" s="18">
        <v>2017</v>
      </c>
      <c r="Q773" s="18">
        <v>92</v>
      </c>
      <c r="R773" s="18">
        <v>3</v>
      </c>
      <c r="S773" s="18">
        <v>306</v>
      </c>
      <c r="T773" s="18">
        <v>317</v>
      </c>
      <c r="U773" s="23">
        <v>28255985</v>
      </c>
    </row>
    <row r="774" spans="2:49" ht="45">
      <c r="B774" s="36" t="s">
        <v>5199</v>
      </c>
      <c r="C774" s="36" t="s">
        <v>5200</v>
      </c>
      <c r="D774" s="17" t="s">
        <v>3923</v>
      </c>
      <c r="E774" s="18" t="s">
        <v>26</v>
      </c>
      <c r="F774" s="18">
        <f>VLOOKUP(N774,Revistas!$B$2:$H$63996,2,FALSE)</f>
        <v>2.8479999999999999</v>
      </c>
      <c r="G774" s="18" t="str">
        <f>VLOOKUP(N774,Revistas!$B$2:$H$63996,3,FALSE)</f>
        <v>Q2</v>
      </c>
      <c r="H774" s="18" t="str">
        <f>VLOOKUP(N774,Revistas!$B$2:$H$63996,4,FALSE)</f>
        <v>PATHOLOGY - SCIE</v>
      </c>
      <c r="I774" s="18" t="str">
        <f>VLOOKUP(N774,Revistas!$B$2:$H$63996,5,FALSE)</f>
        <v>20/79</v>
      </c>
      <c r="J774" s="18" t="str">
        <f>VLOOKUP(N774,Revistas!$B$2:$H$63996,6,FALSE)</f>
        <v>NO</v>
      </c>
      <c r="K774" s="18" t="s">
        <v>5201</v>
      </c>
      <c r="L774" s="18"/>
      <c r="M774" s="18">
        <v>0</v>
      </c>
      <c r="N774" s="18" t="s">
        <v>3925</v>
      </c>
      <c r="O774" s="18" t="s">
        <v>154</v>
      </c>
      <c r="P774" s="18">
        <v>2017</v>
      </c>
      <c r="Q774" s="18">
        <v>471</v>
      </c>
      <c r="R774" s="18"/>
      <c r="S774" s="18" t="s">
        <v>5202</v>
      </c>
      <c r="T774" s="18" t="s">
        <v>5202</v>
      </c>
    </row>
    <row r="775" spans="2:49" ht="30">
      <c r="B775" s="36" t="s">
        <v>2060</v>
      </c>
      <c r="C775" s="36" t="s">
        <v>2061</v>
      </c>
      <c r="D775" s="17" t="s">
        <v>2062</v>
      </c>
      <c r="E775" s="18" t="s">
        <v>26</v>
      </c>
      <c r="F775" s="18">
        <f>VLOOKUP(N775,Revistas!$B$2:$H$63996,2,FALSE)</f>
        <v>3.6560000000000001</v>
      </c>
      <c r="G775" s="18" t="str">
        <f>VLOOKUP(N775,Revistas!$B$2:$H$63996,3,FALSE)</f>
        <v>Q1</v>
      </c>
      <c r="H775" s="18" t="str">
        <f>VLOOKUP(N775,Revistas!$B$2:$H$63996,4,FALSE)</f>
        <v>BIOPHYSICS - SCIE</v>
      </c>
      <c r="I775" s="18" t="str">
        <f>VLOOKUP(N775,Revistas!$B$2:$H$63996,5,FALSE)</f>
        <v>17/73</v>
      </c>
      <c r="J775" s="18" t="str">
        <f>VLOOKUP(N775,Revistas!$B$2:$H$63996,6,FALSE)</f>
        <v>NO</v>
      </c>
      <c r="K775" s="18" t="s">
        <v>2063</v>
      </c>
      <c r="L775" s="18"/>
      <c r="M775" s="18">
        <v>0</v>
      </c>
      <c r="N775" s="18" t="s">
        <v>2064</v>
      </c>
      <c r="O775" s="28">
        <v>37653</v>
      </c>
      <c r="P775" s="18">
        <v>2017</v>
      </c>
      <c r="Q775" s="18">
        <v>112</v>
      </c>
      <c r="R775" s="18">
        <v>3</v>
      </c>
      <c r="S775" s="18" t="s">
        <v>2065</v>
      </c>
      <c r="T775" s="18" t="s">
        <v>2065</v>
      </c>
    </row>
    <row r="776" spans="2:49" ht="60">
      <c r="B776" s="36" t="s">
        <v>1897</v>
      </c>
      <c r="C776" s="36" t="s">
        <v>1896</v>
      </c>
      <c r="D776" s="17" t="s">
        <v>1898</v>
      </c>
      <c r="E776" s="18" t="s">
        <v>10</v>
      </c>
      <c r="F776" s="18" t="str">
        <f>VLOOKUP(N776,Revistas!$B$2:$H$63996,2,FALSE)</f>
        <v>NO TIENE</v>
      </c>
      <c r="G776" s="18" t="str">
        <f>VLOOKUP(N776,Revistas!$B$2:$H$63996,3,FALSE)</f>
        <v>NO TIENE</v>
      </c>
      <c r="H776" s="18" t="str">
        <f>VLOOKUP(N776,Revistas!$B$2:$H$63996,4,FALSE)</f>
        <v>NO TIENE</v>
      </c>
      <c r="I776" s="18" t="str">
        <f>VLOOKUP(N776,Revistas!$B$2:$H$63996,5,FALSE)</f>
        <v>NO TIENE</v>
      </c>
      <c r="J776" s="18" t="str">
        <f>VLOOKUP(N776,Revistas!$B$2:$H$63996,6,FALSE)</f>
        <v>NO</v>
      </c>
      <c r="K776" s="18" t="s">
        <v>1900</v>
      </c>
      <c r="L776" s="18"/>
      <c r="M776" s="18" t="s">
        <v>586</v>
      </c>
      <c r="N776" s="18" t="s">
        <v>1901</v>
      </c>
      <c r="O776" s="18" t="s">
        <v>1899</v>
      </c>
      <c r="P776" s="18">
        <v>2017</v>
      </c>
      <c r="Q776" s="18"/>
      <c r="R776" s="18"/>
      <c r="S776" s="18"/>
      <c r="T776" s="18"/>
      <c r="U776" s="23">
        <v>29204859</v>
      </c>
    </row>
    <row r="777" spans="2:49" ht="60">
      <c r="B777" s="36" t="s">
        <v>3881</v>
      </c>
      <c r="C777" s="36" t="s">
        <v>3882</v>
      </c>
      <c r="D777" s="17" t="s">
        <v>3883</v>
      </c>
      <c r="E777" s="18" t="s">
        <v>26</v>
      </c>
      <c r="F777" s="18">
        <f>VLOOKUP(N777,Revistas!$B$2:$H$63996,2,FALSE)</f>
        <v>3.6080000000000001</v>
      </c>
      <c r="G777" s="18" t="str">
        <f>VLOOKUP(N777,Revistas!$B$2:$H$63996,3,FALSE)</f>
        <v>Q2</v>
      </c>
      <c r="H777" s="18" t="str">
        <f>VLOOKUP(N777,Revistas!$B$2:$H$63996,4,FALSE)</f>
        <v>ENDOCRINOLOGY &amp; METABOLISM - SCIE;</v>
      </c>
      <c r="I777" s="18" t="str">
        <f>VLOOKUP(N777,Revistas!$B$2:$H$63996,5,FALSE)</f>
        <v>51/138</v>
      </c>
      <c r="J777" s="18" t="str">
        <f>VLOOKUP(N777,Revistas!$B$2:$H$63996,6,FALSE)</f>
        <v>NO</v>
      </c>
      <c r="K777" s="18" t="s">
        <v>3884</v>
      </c>
      <c r="L777" s="18"/>
      <c r="M777" s="18">
        <v>0</v>
      </c>
      <c r="N777" s="18" t="s">
        <v>3885</v>
      </c>
      <c r="O777" s="18"/>
      <c r="P777" s="18">
        <v>2017</v>
      </c>
      <c r="Q777" s="18">
        <v>105</v>
      </c>
      <c r="R777" s="18"/>
      <c r="S777" s="18">
        <v>4</v>
      </c>
      <c r="T777" s="18">
        <v>4</v>
      </c>
    </row>
    <row r="778" spans="2:49" ht="30">
      <c r="B778" s="36" t="s">
        <v>3250</v>
      </c>
      <c r="C778" s="36" t="s">
        <v>3251</v>
      </c>
      <c r="D778" s="17" t="s">
        <v>3252</v>
      </c>
      <c r="E778" s="18" t="s">
        <v>274</v>
      </c>
      <c r="F778" s="18">
        <f>VLOOKUP(N778,Revistas!$B$2:$H$63996,2,FALSE)</f>
        <v>1.042</v>
      </c>
      <c r="G778" s="18" t="str">
        <f>VLOOKUP(N778,Revistas!$B$2:$H$63996,3,FALSE)</f>
        <v>Q3</v>
      </c>
      <c r="H778" s="18" t="str">
        <f>VLOOKUP(N778,Revistas!$B$2:$H$63996,4,FALSE)</f>
        <v>MEDICINE, GENERAL &amp; INTERNAL - SCIE;</v>
      </c>
      <c r="I778" s="18" t="str">
        <f>VLOOKUP(N778,Revistas!$B$2:$H$63996,5,FALSE)</f>
        <v>97/154</v>
      </c>
      <c r="J778" s="18" t="str">
        <f>VLOOKUP(N778,Revistas!$B$2:$H$63996,6,FALSE)</f>
        <v>NO</v>
      </c>
      <c r="K778" s="18" t="s">
        <v>3253</v>
      </c>
      <c r="L778" s="18" t="s">
        <v>3254</v>
      </c>
      <c r="M778" s="18">
        <v>0</v>
      </c>
      <c r="N778" s="18" t="s">
        <v>3255</v>
      </c>
      <c r="O778" s="18" t="s">
        <v>14</v>
      </c>
      <c r="P778" s="18">
        <v>2017</v>
      </c>
      <c r="Q778" s="18">
        <v>49</v>
      </c>
      <c r="R778" s="18">
        <v>10</v>
      </c>
      <c r="S778" s="18">
        <v>620</v>
      </c>
      <c r="T778" s="18">
        <v>621</v>
      </c>
    </row>
    <row r="779" spans="2:49" ht="30">
      <c r="B779" s="36" t="s">
        <v>2583</v>
      </c>
      <c r="C779" s="36" t="s">
        <v>2584</v>
      </c>
      <c r="D779" s="17" t="s">
        <v>2406</v>
      </c>
      <c r="E779" s="18" t="s">
        <v>274</v>
      </c>
      <c r="F779" s="18">
        <f>VLOOKUP(N779,Revistas!$B$2:$H$63996,2,FALSE)</f>
        <v>2.4860000000000002</v>
      </c>
      <c r="G779" s="18" t="str">
        <f>VLOOKUP(N779,Revistas!$B$2:$H$63996,3,FALSE)</f>
        <v>Q1</v>
      </c>
      <c r="H779" s="18" t="str">
        <f>VLOOKUP(N779,Revistas!$B$2:$H$63996,4,FALSE)</f>
        <v>PEDIATRICS - SCIE;</v>
      </c>
      <c r="I779" s="18" t="str">
        <f>VLOOKUP(N779,Revistas!$B$2:$H$63996,5,FALSE)</f>
        <v>27/121</v>
      </c>
      <c r="J779" s="18" t="str">
        <f>VLOOKUP(N779,Revistas!$B$2:$H$63996,6,FALSE)</f>
        <v>NO</v>
      </c>
      <c r="K779" s="18" t="s">
        <v>2585</v>
      </c>
      <c r="L779" s="18" t="s">
        <v>2586</v>
      </c>
      <c r="M779" s="18">
        <v>0</v>
      </c>
      <c r="N779" s="18" t="s">
        <v>2409</v>
      </c>
      <c r="O779" s="18" t="s">
        <v>62</v>
      </c>
      <c r="P779" s="18">
        <v>2017</v>
      </c>
      <c r="Q779" s="18">
        <v>36</v>
      </c>
      <c r="R779" s="18">
        <v>2</v>
      </c>
      <c r="S779" s="18">
        <v>241</v>
      </c>
      <c r="T779" s="18">
        <v>241</v>
      </c>
    </row>
    <row r="780" spans="2:49" ht="75">
      <c r="B780" s="36" t="s">
        <v>5435</v>
      </c>
      <c r="C780" s="36" t="s">
        <v>5436</v>
      </c>
      <c r="D780" s="17" t="s">
        <v>764</v>
      </c>
      <c r="E780" s="18" t="s">
        <v>10</v>
      </c>
      <c r="F780" s="18" t="str">
        <f>VLOOKUP(N780,Revistas!$B$2:$H$63996,2,FALSE)</f>
        <v>NO TIENE</v>
      </c>
      <c r="G780" s="18" t="str">
        <f>VLOOKUP(N780,Revistas!$B$2:$H$63996,3,FALSE)</f>
        <v>NO TIENE</v>
      </c>
      <c r="H780" s="18" t="str">
        <f>VLOOKUP(N780,Revistas!$B$2:$H$63996,4,FALSE)</f>
        <v>NO TIENE</v>
      </c>
      <c r="I780" s="18" t="str">
        <f>VLOOKUP(N780,Revistas!$B$2:$H$63996,5,FALSE)</f>
        <v>NO TIENE</v>
      </c>
      <c r="J780" s="18" t="str">
        <f>VLOOKUP(N780,Revistas!$B$2:$H$63996,6,FALSE)</f>
        <v>NO</v>
      </c>
      <c r="K780" s="18" t="s">
        <v>5437</v>
      </c>
      <c r="L780" s="18" t="s">
        <v>5438</v>
      </c>
      <c r="M780" s="18">
        <v>0</v>
      </c>
      <c r="N780" s="18" t="s">
        <v>767</v>
      </c>
      <c r="O780" s="18" t="s">
        <v>2799</v>
      </c>
      <c r="P780" s="18">
        <v>2017</v>
      </c>
      <c r="Q780" s="18">
        <v>24</v>
      </c>
      <c r="R780" s="18">
        <v>1</v>
      </c>
      <c r="S780" s="18">
        <v>8</v>
      </c>
      <c r="T780" s="18">
        <v>13</v>
      </c>
    </row>
    <row r="781" spans="2:49" ht="45">
      <c r="B781" s="36" t="s">
        <v>5061</v>
      </c>
      <c r="C781" s="36" t="s">
        <v>5062</v>
      </c>
      <c r="D781" s="17" t="s">
        <v>2564</v>
      </c>
      <c r="E781" s="18" t="s">
        <v>10</v>
      </c>
      <c r="F781" s="18">
        <f>VLOOKUP(N781,Revistas!$B$2:$H$63996,2,FALSE)</f>
        <v>3.8740000000000001</v>
      </c>
      <c r="G781" s="18" t="str">
        <f>VLOOKUP(N781,Revistas!$B$2:$H$63996,3,FALSE)</f>
        <v>Q1</v>
      </c>
      <c r="H781" s="18" t="str">
        <f>VLOOKUP(N781,Revistas!$B$2:$H$63996,4,FALSE)</f>
        <v>PEDIATRICS - SCIE</v>
      </c>
      <c r="I781" s="18" t="str">
        <f>VLOOKUP(N781,Revistas!$B$2:$H$63996,5,FALSE)</f>
        <v>6/121</v>
      </c>
      <c r="J781" s="18" t="str">
        <f>VLOOKUP(N781,Revistas!$B$2:$H$63996,6,FALSE)</f>
        <v>SI</v>
      </c>
      <c r="K781" s="18" t="s">
        <v>5063</v>
      </c>
      <c r="L781" s="18" t="s">
        <v>5064</v>
      </c>
      <c r="M781" s="18">
        <v>2</v>
      </c>
      <c r="N781" s="18" t="s">
        <v>2567</v>
      </c>
      <c r="O781" s="18" t="s">
        <v>35</v>
      </c>
      <c r="P781" s="18">
        <v>2017</v>
      </c>
      <c r="Q781" s="18">
        <v>183</v>
      </c>
      <c r="R781" s="18"/>
      <c r="S781" s="18">
        <v>170</v>
      </c>
      <c r="T781" s="18" t="s">
        <v>167</v>
      </c>
      <c r="U781" s="23">
        <v>28139241</v>
      </c>
    </row>
    <row r="782" spans="2:49" ht="45">
      <c r="B782" s="36" t="s">
        <v>1080</v>
      </c>
      <c r="C782" s="36" t="s">
        <v>1081</v>
      </c>
      <c r="D782" s="17" t="s">
        <v>674</v>
      </c>
      <c r="E782" s="18" t="s">
        <v>10</v>
      </c>
      <c r="F782" s="18">
        <f>VLOOKUP(N782,Revistas!$B$2:$H$63996,2,FALSE)</f>
        <v>4.4850000000000003</v>
      </c>
      <c r="G782" s="18" t="str">
        <f>VLOOKUP(N782,Revistas!$B$2:$H$63996,3,FALSE)</f>
        <v>Q2</v>
      </c>
      <c r="H782" s="18" t="str">
        <f>VLOOKUP(N782,Revistas!$B$2:$H$63996,4,FALSE)</f>
        <v>CARDIAC &amp; CARDIOVASCULAR SYSTEM</v>
      </c>
      <c r="I782" s="18" t="str">
        <f>VLOOKUP(N782,Revistas!$B$2:$H$63996,5,FALSE)</f>
        <v>33/126</v>
      </c>
      <c r="J782" s="18" t="str">
        <f>VLOOKUP(N782,Revistas!$B$2:$H$63996,6,FALSE)</f>
        <v>NO</v>
      </c>
      <c r="K782" s="18" t="s">
        <v>1082</v>
      </c>
      <c r="L782" s="18" t="s">
        <v>1083</v>
      </c>
      <c r="M782" s="18">
        <v>2</v>
      </c>
      <c r="N782" s="18" t="s">
        <v>677</v>
      </c>
      <c r="O782" s="18" t="s">
        <v>300</v>
      </c>
      <c r="P782" s="18">
        <v>2017</v>
      </c>
      <c r="Q782" s="18">
        <v>70</v>
      </c>
      <c r="R782" s="18">
        <v>3</v>
      </c>
      <c r="S782" s="18">
        <v>145</v>
      </c>
      <c r="T782" s="18">
        <v>154</v>
      </c>
      <c r="U782" s="23">
        <v>27519455</v>
      </c>
    </row>
    <row r="783" spans="2:49" ht="60">
      <c r="B783" s="36" t="s">
        <v>398</v>
      </c>
      <c r="C783" s="36" t="s">
        <v>397</v>
      </c>
      <c r="D783" s="17" t="s">
        <v>588</v>
      </c>
      <c r="E783" s="18" t="s">
        <v>10</v>
      </c>
      <c r="F783" s="18">
        <f>VLOOKUP(N783,Revistas!$B$2:$H$63996,2,FALSE)</f>
        <v>6.5590000000000002</v>
      </c>
      <c r="G783" s="18" t="str">
        <f>VLOOKUP(N783,Revistas!$B$2:$H$63996,3,FALSE)</f>
        <v>Q1</v>
      </c>
      <c r="H783" s="18" t="str">
        <f>VLOOKUP(N783,Revistas!$B$2:$H$63996,4,FALSE)</f>
        <v>NEUROSCIENCES - SCIE</v>
      </c>
      <c r="I783" s="18" t="str">
        <f>VLOOKUP(N783,Revistas!$B$2:$H$63996,5,FALSE)</f>
        <v>21/259</v>
      </c>
      <c r="J783" s="18" t="str">
        <f>VLOOKUP(N783,Revistas!$B$2:$H$63996,6,FALSE)</f>
        <v>SI</v>
      </c>
      <c r="K783" s="18" t="s">
        <v>401</v>
      </c>
      <c r="L783" s="18"/>
      <c r="M783" s="18" t="s">
        <v>586</v>
      </c>
      <c r="N783" s="18" t="s">
        <v>402</v>
      </c>
      <c r="O783" s="18" t="s">
        <v>400</v>
      </c>
      <c r="P783" s="18">
        <v>2017</v>
      </c>
      <c r="Q783" s="18"/>
      <c r="R783" s="18"/>
      <c r="S783" s="27">
        <v>43313</v>
      </c>
      <c r="T783" s="18"/>
      <c r="U783" s="23">
        <v>29106544</v>
      </c>
      <c r="AW783" s="25"/>
    </row>
    <row r="784" spans="2:49" ht="30">
      <c r="B784" s="36" t="s">
        <v>3359</v>
      </c>
      <c r="C784" s="36" t="s">
        <v>3360</v>
      </c>
      <c r="D784" s="17" t="s">
        <v>3361</v>
      </c>
      <c r="E784" s="18" t="s">
        <v>10</v>
      </c>
      <c r="F784" s="18">
        <f>VLOOKUP(N784,Revistas!$B$2:$H$63996,2,FALSE)</f>
        <v>4.5209999999999999</v>
      </c>
      <c r="G784" s="18" t="str">
        <f>VLOOKUP(N784,Revistas!$B$2:$H$63996,3,FALSE)</f>
        <v>Q1</v>
      </c>
      <c r="H784" s="18" t="str">
        <f>VLOOKUP(N784,Revistas!$B$2:$H$63996,4,FALSE)</f>
        <v>BIOCHEMISTRY &amp; MOLECULAR BIOLOGY - SCIE;</v>
      </c>
      <c r="I784" s="18" t="str">
        <f>VLOOKUP(N784,Revistas!$B$2:$H$63996,5,FALSE)</f>
        <v>61/290</v>
      </c>
      <c r="J784" s="18" t="str">
        <f>VLOOKUP(N784,Revistas!$B$2:$H$63996,6,FALSE)</f>
        <v>NO</v>
      </c>
      <c r="K784" s="18" t="s">
        <v>3362</v>
      </c>
      <c r="L784" s="18" t="s">
        <v>3363</v>
      </c>
      <c r="M784" s="18">
        <v>0</v>
      </c>
      <c r="N784" s="18" t="s">
        <v>3364</v>
      </c>
      <c r="O784" s="18" t="s">
        <v>29</v>
      </c>
      <c r="P784" s="18">
        <v>2017</v>
      </c>
      <c r="Q784" s="18">
        <v>1864</v>
      </c>
      <c r="R784" s="18">
        <v>7</v>
      </c>
      <c r="S784" s="18">
        <v>1165</v>
      </c>
      <c r="T784" s="18">
        <v>1182</v>
      </c>
    </row>
    <row r="785" spans="2:49" ht="75">
      <c r="B785" s="36" t="s">
        <v>1515</v>
      </c>
      <c r="C785" s="36" t="s">
        <v>1516</v>
      </c>
      <c r="D785" s="17" t="s">
        <v>1517</v>
      </c>
      <c r="E785" s="18" t="s">
        <v>10</v>
      </c>
      <c r="F785" s="18">
        <f>VLOOKUP(N785,Revistas!$B$2:$H$63996,2,FALSE)</f>
        <v>5.0709999999999997</v>
      </c>
      <c r="G785" s="18" t="str">
        <f>VLOOKUP(N785,Revistas!$B$2:$H$63996,3,FALSE)</f>
        <v>Q1</v>
      </c>
      <c r="H785" s="18" t="str">
        <f>VLOOKUP(N785,Revistas!$B$2:$H$63996,4,FALSE)</f>
        <v>PHARMACOLOGY &amp; PHARMACY - SCIE;</v>
      </c>
      <c r="I785" s="18" t="str">
        <f>VLOOKUP(N785,Revistas!$B$2:$H$63996,5,FALSE)</f>
        <v>23/256</v>
      </c>
      <c r="J785" s="18" t="str">
        <f>VLOOKUP(N785,Revistas!$B$2:$H$63996,6,FALSE)</f>
        <v>SI</v>
      </c>
      <c r="K785" s="18" t="s">
        <v>1518</v>
      </c>
      <c r="L785" s="18" t="s">
        <v>1519</v>
      </c>
      <c r="M785" s="18">
        <v>7</v>
      </c>
      <c r="N785" s="18" t="s">
        <v>1520</v>
      </c>
      <c r="O785" s="18" t="s">
        <v>344</v>
      </c>
      <c r="P785" s="18">
        <v>2017</v>
      </c>
      <c r="Q785" s="18">
        <v>72</v>
      </c>
      <c r="R785" s="18">
        <v>1</v>
      </c>
      <c r="S785" s="18">
        <v>246</v>
      </c>
      <c r="T785" s="18">
        <v>253</v>
      </c>
      <c r="U785" s="23">
        <v>27629070</v>
      </c>
    </row>
    <row r="786" spans="2:49" ht="30">
      <c r="B786" s="36" t="s">
        <v>392</v>
      </c>
      <c r="C786" s="36" t="s">
        <v>391</v>
      </c>
      <c r="D786" s="17" t="s">
        <v>7251</v>
      </c>
      <c r="E786" s="18" t="s">
        <v>10</v>
      </c>
      <c r="F786" s="18">
        <f>VLOOKUP(N786,Revistas!$B$2:$H$63996,2,FALSE)</f>
        <v>2</v>
      </c>
      <c r="G786" s="18" t="str">
        <f>VLOOKUP(N786,Revistas!$B$2:$H$63996,3,FALSE)</f>
        <v>Q2</v>
      </c>
      <c r="H786" s="18" t="str">
        <f>VLOOKUP(N786,Revistas!$B$2:$H$63996,4,FALSE)</f>
        <v>OPHTHALMOLOGY - SCIE;</v>
      </c>
      <c r="I786" s="18" t="str">
        <f>VLOOKUP(N786,Revistas!$B$2:$H$63996,5,FALSE)</f>
        <v>27/59</v>
      </c>
      <c r="J786" s="18" t="str">
        <f>VLOOKUP(N786,Revistas!$B$2:$H$63996,6,FALSE)</f>
        <v>NO</v>
      </c>
      <c r="K786" s="18" t="s">
        <v>395</v>
      </c>
      <c r="L786" s="18"/>
      <c r="M786" s="18" t="s">
        <v>586</v>
      </c>
      <c r="N786" s="18" t="s">
        <v>396</v>
      </c>
      <c r="O786" s="18" t="s">
        <v>394</v>
      </c>
      <c r="P786" s="18">
        <v>2017</v>
      </c>
      <c r="Q786" s="18"/>
      <c r="R786" s="18"/>
      <c r="S786" s="18"/>
      <c r="T786" s="18"/>
      <c r="U786" s="23">
        <v>28885450</v>
      </c>
      <c r="AW786" s="25"/>
    </row>
    <row r="787" spans="2:49" ht="45">
      <c r="B787" s="36" t="s">
        <v>981</v>
      </c>
      <c r="C787" s="36" t="s">
        <v>982</v>
      </c>
      <c r="D787" s="17" t="s">
        <v>983</v>
      </c>
      <c r="E787" s="18" t="s">
        <v>10</v>
      </c>
      <c r="F787" s="18">
        <f>VLOOKUP(N787,Revistas!$B$2:$H$63996,2,FALSE)</f>
        <v>4.282</v>
      </c>
      <c r="G787" s="18" t="str">
        <f>VLOOKUP(N787,Revistas!$B$2:$H$63996,3,FALSE)</f>
        <v>Q1</v>
      </c>
      <c r="H787" s="18" t="str">
        <f>VLOOKUP(N787,Revistas!$B$2:$H$63996,4,FALSE)</f>
        <v>GERIATRICS &amp; GERONTOLOGY</v>
      </c>
      <c r="I787" s="18" t="str">
        <f>VLOOKUP(N787,Revistas!$B$2:$H$63996,5,FALSE)</f>
        <v>9 DE 49</v>
      </c>
      <c r="J787" s="18" t="str">
        <f>VLOOKUP(N787,Revistas!$B$2:$H$63996,6,FALSE)</f>
        <v>NO</v>
      </c>
      <c r="K787" s="18" t="s">
        <v>984</v>
      </c>
      <c r="L787" s="18" t="s">
        <v>985</v>
      </c>
      <c r="M787" s="18">
        <v>0</v>
      </c>
      <c r="N787" s="18" t="s">
        <v>986</v>
      </c>
      <c r="O787" s="18" t="s">
        <v>154</v>
      </c>
      <c r="P787" s="18">
        <v>2017</v>
      </c>
      <c r="Q787" s="18">
        <v>46</v>
      </c>
      <c r="R787" s="18">
        <v>5</v>
      </c>
      <c r="S787" s="18">
        <v>807</v>
      </c>
      <c r="T787" s="18">
        <v>812</v>
      </c>
      <c r="U787" s="23">
        <v>28338890</v>
      </c>
    </row>
    <row r="788" spans="2:49" ht="45">
      <c r="B788" s="36" t="s">
        <v>3014</v>
      </c>
      <c r="C788" s="36" t="s">
        <v>3015</v>
      </c>
      <c r="D788" s="17" t="s">
        <v>3016</v>
      </c>
      <c r="E788" s="18" t="s">
        <v>10</v>
      </c>
      <c r="F788" s="18">
        <f>VLOOKUP(N788,Revistas!$B$2:$H$63996,2,FALSE)</f>
        <v>2.3180000000000001</v>
      </c>
      <c r="G788" s="18" t="str">
        <f>VLOOKUP(N788,Revistas!$B$2:$H$63996,3,FALSE)</f>
        <v>Q2</v>
      </c>
      <c r="H788" s="18" t="str">
        <f>VLOOKUP(N788,Revistas!$B$2:$H$63996,4,FALSE)</f>
        <v>UROLOGY &amp; NEPHROLOGY - SCIE;</v>
      </c>
      <c r="I788" s="18" t="str">
        <f>VLOOKUP(N788,Revistas!$B$2:$H$63996,5,FALSE)</f>
        <v>29/77</v>
      </c>
      <c r="J788" s="18" t="str">
        <f>VLOOKUP(N788,Revistas!$B$2:$H$63996,6,FALSE)</f>
        <v>NO</v>
      </c>
      <c r="K788" s="18" t="s">
        <v>3017</v>
      </c>
      <c r="L788" s="18" t="s">
        <v>3018</v>
      </c>
      <c r="M788" s="18">
        <v>0</v>
      </c>
      <c r="N788" s="18" t="s">
        <v>3019</v>
      </c>
      <c r="O788" s="18" t="s">
        <v>154</v>
      </c>
      <c r="P788" s="18">
        <v>2017</v>
      </c>
      <c r="Q788" s="18">
        <v>27</v>
      </c>
      <c r="R788" s="18">
        <v>5</v>
      </c>
      <c r="S788" s="18">
        <v>303</v>
      </c>
      <c r="T788" s="18">
        <v>310</v>
      </c>
      <c r="U788" s="23">
        <v>28434761</v>
      </c>
    </row>
    <row r="789" spans="2:49" ht="45">
      <c r="B789" s="36" t="s">
        <v>3177</v>
      </c>
      <c r="C789" s="36" t="s">
        <v>3176</v>
      </c>
      <c r="D789" s="17" t="s">
        <v>7249</v>
      </c>
      <c r="E789" s="18" t="s">
        <v>10</v>
      </c>
      <c r="F789" s="18">
        <f>VLOOKUP(N789,Revistas!$B$2:$H$63996,2,FALSE)</f>
        <v>1.1830000000000001</v>
      </c>
      <c r="G789" s="18" t="str">
        <f>VLOOKUP(N789,Revistas!$B$2:$H$63996,3,FALSE)</f>
        <v>Q4</v>
      </c>
      <c r="H789" s="18" t="str">
        <f>VLOOKUP(N789,Revistas!$B$2:$H$63996,4,FALSE)</f>
        <v>UROLOGY &amp; NEPHROLOGY - SCIE</v>
      </c>
      <c r="I789" s="18" t="str">
        <f>VLOOKUP(N789,Revistas!$B$2:$H$63996,5,FALSE)</f>
        <v>59/76</v>
      </c>
      <c r="J789" s="18" t="str">
        <f>VLOOKUP(N789,Revistas!$B$2:$H$63996,6,FALSE)</f>
        <v>NO</v>
      </c>
      <c r="K789" s="18" t="s">
        <v>3180</v>
      </c>
      <c r="L789" s="18"/>
      <c r="M789" s="18" t="s">
        <v>586</v>
      </c>
      <c r="N789" s="18" t="s">
        <v>3009</v>
      </c>
      <c r="O789" s="18" t="s">
        <v>3179</v>
      </c>
      <c r="P789" s="18">
        <v>2017</v>
      </c>
      <c r="Q789" s="18"/>
      <c r="R789" s="18"/>
      <c r="S789" s="18"/>
      <c r="T789" s="18"/>
      <c r="U789" s="23">
        <v>28755901</v>
      </c>
    </row>
    <row r="790" spans="2:49" ht="30">
      <c r="B790" s="36" t="s">
        <v>172</v>
      </c>
      <c r="C790" s="36" t="s">
        <v>173</v>
      </c>
      <c r="D790" s="17" t="s">
        <v>174</v>
      </c>
      <c r="E790" s="18" t="s">
        <v>10</v>
      </c>
      <c r="F790" s="18">
        <f>VLOOKUP(N790,Revistas!$B$2:$H$63996,2,FALSE)</f>
        <v>0.74299999999999999</v>
      </c>
      <c r="G790" s="18" t="str">
        <f>VLOOKUP(N790,Revistas!$B$2:$H$63996,3,FALSE)</f>
        <v>Q4</v>
      </c>
      <c r="H790" s="18" t="str">
        <f>VLOOKUP(N790,Revistas!$B$2:$H$63996,4,FALSE)</f>
        <v>CLINICAL NEUROLOGY</v>
      </c>
      <c r="I790" s="18" t="str">
        <f>VLOOKUP(N790,Revistas!$B$2:$H$63996,5,FALSE)</f>
        <v>177/194</v>
      </c>
      <c r="J790" s="18" t="str">
        <f>VLOOKUP(N790,Revistas!$B$2:$H$63996,6,FALSE)</f>
        <v>NO</v>
      </c>
      <c r="K790" s="18" t="s">
        <v>175</v>
      </c>
      <c r="L790" s="18" t="s">
        <v>176</v>
      </c>
      <c r="M790" s="18">
        <v>0</v>
      </c>
      <c r="N790" s="18" t="s">
        <v>177</v>
      </c>
      <c r="O790" s="18" t="s">
        <v>178</v>
      </c>
      <c r="P790" s="18">
        <v>2017</v>
      </c>
      <c r="Q790" s="18">
        <v>65</v>
      </c>
      <c r="R790" s="18">
        <v>4</v>
      </c>
      <c r="S790" s="18">
        <v>157</v>
      </c>
      <c r="T790" s="18">
        <v>160</v>
      </c>
    </row>
    <row r="791" spans="2:49" ht="30">
      <c r="B791" s="36" t="s">
        <v>1223</v>
      </c>
      <c r="C791" s="36" t="s">
        <v>1224</v>
      </c>
      <c r="D791" s="17" t="s">
        <v>1177</v>
      </c>
      <c r="E791" s="18" t="s">
        <v>210</v>
      </c>
      <c r="F791" s="18">
        <f>VLOOKUP(N791,Revistas!$B$2:$H$63996,2,FALSE)</f>
        <v>3.569</v>
      </c>
      <c r="G791" s="18" t="str">
        <f>VLOOKUP(N791,Revistas!$B$2:$H$63996,3,FALSE)</f>
        <v>Q2</v>
      </c>
      <c r="H791" s="18" t="str">
        <f>VLOOKUP(N791,Revistas!$B$2:$H$63996,4,FALSE)</f>
        <v>HEMATOLOGY</v>
      </c>
      <c r="I791" s="18" t="str">
        <f>VLOOKUP(N791,Revistas!$B$2:$H$63996,5,FALSE)</f>
        <v>22/70</v>
      </c>
      <c r="J791" s="18" t="str">
        <f>VLOOKUP(N791,Revistas!$B$2:$H$63996,6,FALSE)</f>
        <v>NO</v>
      </c>
      <c r="K791" s="18" t="s">
        <v>1225</v>
      </c>
      <c r="L791" s="18" t="s">
        <v>1226</v>
      </c>
      <c r="M791" s="18">
        <v>3</v>
      </c>
      <c r="N791" s="18" t="s">
        <v>1180</v>
      </c>
      <c r="O791" s="18" t="s">
        <v>344</v>
      </c>
      <c r="P791" s="18">
        <v>2017</v>
      </c>
      <c r="Q791" s="18">
        <v>23</v>
      </c>
      <c r="R791" s="18"/>
      <c r="S791" s="18">
        <v>4</v>
      </c>
      <c r="T791" s="18">
        <v>13</v>
      </c>
      <c r="U791" s="23">
        <v>27990784</v>
      </c>
    </row>
    <row r="792" spans="2:49" ht="45">
      <c r="B792" s="36" t="s">
        <v>3526</v>
      </c>
      <c r="C792" s="36" t="s">
        <v>3527</v>
      </c>
      <c r="D792" s="17" t="s">
        <v>3419</v>
      </c>
      <c r="E792" s="18" t="s">
        <v>274</v>
      </c>
      <c r="F792" s="18">
        <f>VLOOKUP(N792,Revistas!$B$2:$H$63996,2,FALSE)</f>
        <v>5.3170000000000002</v>
      </c>
      <c r="G792" s="18" t="str">
        <f>VLOOKUP(N792,Revistas!$B$2:$H$63996,3,FALSE)</f>
        <v>Q1</v>
      </c>
      <c r="H792" s="18" t="str">
        <f>VLOOKUP(N792,Revistas!$B$2:$H$63996,4,FALSE)</f>
        <v>ALLERGY - SCIE;</v>
      </c>
      <c r="I792" s="18" t="str">
        <f>VLOOKUP(N792,Revistas!$B$2:$H$63996,5,FALSE)</f>
        <v>3 DE 26</v>
      </c>
      <c r="J792" s="18" t="str">
        <f>VLOOKUP(N792,Revistas!$B$2:$H$63996,6,FALSE)</f>
        <v>NO</v>
      </c>
      <c r="K792" s="18" t="s">
        <v>3528</v>
      </c>
      <c r="L792" s="18" t="s">
        <v>3529</v>
      </c>
      <c r="M792" s="18">
        <v>0</v>
      </c>
      <c r="N792" s="18" t="s">
        <v>3422</v>
      </c>
      <c r="O792" s="18" t="s">
        <v>768</v>
      </c>
      <c r="P792" s="18">
        <v>2017</v>
      </c>
      <c r="Q792" s="18">
        <v>5</v>
      </c>
      <c r="R792" s="18">
        <v>3</v>
      </c>
      <c r="S792" s="18">
        <v>842</v>
      </c>
      <c r="T792" s="18">
        <v>845</v>
      </c>
      <c r="U792" s="23">
        <v>28117272</v>
      </c>
    </row>
    <row r="793" spans="2:49" ht="60">
      <c r="B793" s="36" t="s">
        <v>2578</v>
      </c>
      <c r="C793" s="36" t="s">
        <v>2579</v>
      </c>
      <c r="D793" s="17" t="s">
        <v>217</v>
      </c>
      <c r="E793" s="18" t="s">
        <v>10</v>
      </c>
      <c r="F793" s="18">
        <f>VLOOKUP(N793,Revistas!$B$2:$H$63996,2,FALSE)</f>
        <v>2.806</v>
      </c>
      <c r="G793" s="18" t="str">
        <f>VLOOKUP(N793,Revistas!$B$2:$H$63996,3,FALSE)</f>
        <v>Q1</v>
      </c>
      <c r="H793" s="18" t="str">
        <f>VLOOKUP(N793,Revistas!$B$2:$H$63996,4,FALSE)</f>
        <v>MULTIDISCIPLINARY SCIENCES</v>
      </c>
      <c r="I793" s="18" t="str">
        <f>VLOOKUP(N793,Revistas!$B$2:$H$63996,5,FALSE)</f>
        <v>15/64</v>
      </c>
      <c r="J793" s="18" t="str">
        <f>VLOOKUP(N793,Revistas!$B$2:$H$63996,6,FALSE)</f>
        <v>NO</v>
      </c>
      <c r="K793" s="18" t="s">
        <v>2580</v>
      </c>
      <c r="L793" s="18" t="s">
        <v>2581</v>
      </c>
      <c r="M793" s="18">
        <v>5</v>
      </c>
      <c r="N793" s="18" t="s">
        <v>220</v>
      </c>
      <c r="O793" s="28">
        <v>42401</v>
      </c>
      <c r="P793" s="18">
        <v>2017</v>
      </c>
      <c r="Q793" s="18">
        <v>12</v>
      </c>
      <c r="R793" s="18">
        <v>2</v>
      </c>
      <c r="S793" s="18"/>
      <c r="T793" s="18" t="s">
        <v>2582</v>
      </c>
    </row>
    <row r="794" spans="2:49" ht="45">
      <c r="B794" s="36" t="s">
        <v>1709</v>
      </c>
      <c r="C794" s="36" t="s">
        <v>1710</v>
      </c>
      <c r="D794" s="17" t="s">
        <v>1673</v>
      </c>
      <c r="E794" s="18" t="s">
        <v>26</v>
      </c>
      <c r="F794" s="18">
        <f>VLOOKUP(N794,Revistas!$B$2:$H$63996,2,FALSE)</f>
        <v>6.9180000000000001</v>
      </c>
      <c r="G794" s="18" t="str">
        <f>VLOOKUP(N794,Revistas!$B$2:$H$63996,3,FALSE)</f>
        <v>Q1</v>
      </c>
      <c r="H794" s="18" t="str">
        <f>VLOOKUP(N794,Revistas!$B$2:$H$63996,4,FALSE)</f>
        <v>RHEUMATOLOGY - SCIE</v>
      </c>
      <c r="I794" s="18" t="str">
        <f>VLOOKUP(N794,Revistas!$B$2:$H$63996,5,FALSE)</f>
        <v>30 de 3</v>
      </c>
      <c r="J794" s="18" t="str">
        <f>VLOOKUP(N794,Revistas!$B$2:$H$63996,6,FALSE)</f>
        <v>SI</v>
      </c>
      <c r="K794" s="18" t="s">
        <v>1711</v>
      </c>
      <c r="L794" s="18"/>
      <c r="M794" s="18">
        <v>0</v>
      </c>
      <c r="N794" s="18" t="s">
        <v>1675</v>
      </c>
      <c r="O794" s="18" t="s">
        <v>129</v>
      </c>
      <c r="P794" s="18">
        <v>2017</v>
      </c>
      <c r="Q794" s="18">
        <v>69</v>
      </c>
      <c r="R794" s="18"/>
      <c r="S794" s="18"/>
      <c r="T794" s="18"/>
    </row>
    <row r="795" spans="2:49" ht="45">
      <c r="B795" s="36" t="s">
        <v>1816</v>
      </c>
      <c r="C795" s="36" t="s">
        <v>1817</v>
      </c>
      <c r="D795" s="17" t="s">
        <v>1660</v>
      </c>
      <c r="E795" s="18" t="s">
        <v>26</v>
      </c>
      <c r="F795" s="18">
        <f>VLOOKUP(N795,Revistas!$B$2:$H$63996,2,FALSE)</f>
        <v>12.811</v>
      </c>
      <c r="G795" s="18" t="str">
        <f>VLOOKUP(N795,Revistas!$B$2:$H$63996,3,FALSE)</f>
        <v>Q1</v>
      </c>
      <c r="H795" s="18" t="str">
        <f>VLOOKUP(N795,Revistas!$B$2:$H$63996,4,FALSE)</f>
        <v>RHEUMATOLOGY - SCIE</v>
      </c>
      <c r="I795" s="18" t="str">
        <f>VLOOKUP(N795,Revistas!$B$2:$H$63996,5,FALSE)</f>
        <v>1 DE 30</v>
      </c>
      <c r="J795" s="18" t="str">
        <f>VLOOKUP(N795,Revistas!$B$2:$H$63996,6,FALSE)</f>
        <v>SI</v>
      </c>
      <c r="K795" s="18" t="s">
        <v>1818</v>
      </c>
      <c r="L795" s="18"/>
      <c r="M795" s="18">
        <v>0</v>
      </c>
      <c r="N795" s="18" t="s">
        <v>1663</v>
      </c>
      <c r="O795" s="18" t="s">
        <v>226</v>
      </c>
      <c r="P795" s="18">
        <v>2017</v>
      </c>
      <c r="Q795" s="18">
        <v>76</v>
      </c>
      <c r="R795" s="18"/>
      <c r="S795" s="18">
        <v>1179</v>
      </c>
      <c r="T795" s="18">
        <v>1179</v>
      </c>
    </row>
    <row r="796" spans="2:49" ht="45">
      <c r="B796" s="36" t="s">
        <v>533</v>
      </c>
      <c r="C796" s="36" t="s">
        <v>534</v>
      </c>
      <c r="D796" s="17" t="s">
        <v>535</v>
      </c>
      <c r="E796" s="18" t="s">
        <v>10</v>
      </c>
      <c r="F796" s="18">
        <f>VLOOKUP(N796,Revistas!$B$2:$H$63996,2,FALSE)</f>
        <v>3.2669999999999999</v>
      </c>
      <c r="G796" s="18" t="str">
        <f>VLOOKUP(N796,Revistas!$B$2:$H$63996,3,FALSE)</f>
        <v>Q1</v>
      </c>
      <c r="H796" s="18" t="str">
        <f>VLOOKUP(N796,Revistas!$B$2:$H$63996,4,FALSE)</f>
        <v>ANATOMY &amp; MORPHOLOGY</v>
      </c>
      <c r="I796" s="18" t="str">
        <f>VLOOKUP(N796,Revistas!$B$2:$H$63996,5,FALSE)</f>
        <v>2 DE 21</v>
      </c>
      <c r="J796" s="18" t="str">
        <f>VLOOKUP(N796,Revistas!$B$2:$H$63996,6,FALSE)</f>
        <v>SI</v>
      </c>
      <c r="K796" s="18" t="s">
        <v>536</v>
      </c>
      <c r="L796" s="18" t="s">
        <v>537</v>
      </c>
      <c r="M796" s="18">
        <v>1</v>
      </c>
      <c r="N796" s="18" t="s">
        <v>538</v>
      </c>
      <c r="O796" s="28">
        <v>47239</v>
      </c>
      <c r="P796" s="18">
        <v>2017</v>
      </c>
      <c r="Q796" s="18">
        <v>11</v>
      </c>
      <c r="R796" s="18"/>
      <c r="S796" s="18"/>
      <c r="T796" s="18">
        <v>46</v>
      </c>
    </row>
    <row r="797" spans="2:49" ht="60">
      <c r="B797" s="36" t="s">
        <v>4417</v>
      </c>
      <c r="C797" s="36" t="s">
        <v>4418</v>
      </c>
      <c r="D797" s="17" t="s">
        <v>4419</v>
      </c>
      <c r="E797" s="18" t="s">
        <v>10</v>
      </c>
      <c r="F797" s="18">
        <f>VLOOKUP(N797,Revistas!$B$2:$H$63996,2,FALSE)</f>
        <v>3.65</v>
      </c>
      <c r="G797" s="18" t="str">
        <f>VLOOKUP(N797,Revistas!$B$2:$H$63996,3,FALSE)</f>
        <v>Q2</v>
      </c>
      <c r="H797" s="18" t="str">
        <f>VLOOKUP(N797,Revistas!$B$2:$H$63996,4,FALSE)</f>
        <v>ONCOLOGY</v>
      </c>
      <c r="I797" s="18" t="str">
        <f>VLOOKUP(N797,Revistas!$B$2:$H$63996,5,FALSE)</f>
        <v>81/217</v>
      </c>
      <c r="J797" s="18" t="str">
        <f>VLOOKUP(N797,Revistas!$B$2:$H$63996,6,FALSE)</f>
        <v>NO</v>
      </c>
      <c r="K797" s="18" t="s">
        <v>4420</v>
      </c>
      <c r="L797" s="18" t="s">
        <v>4421</v>
      </c>
      <c r="M797" s="18">
        <v>0</v>
      </c>
      <c r="N797" s="18" t="s">
        <v>4422</v>
      </c>
      <c r="O797" s="28">
        <v>42522</v>
      </c>
      <c r="P797" s="18">
        <v>2017</v>
      </c>
      <c r="Q797" s="18">
        <v>39</v>
      </c>
      <c r="R797" s="18">
        <v>6</v>
      </c>
      <c r="S797" s="18"/>
      <c r="T797" s="18" t="s">
        <v>4423</v>
      </c>
      <c r="U797" s="23">
        <v>28621236</v>
      </c>
    </row>
    <row r="798" spans="2:49" ht="60">
      <c r="B798" s="36" t="s">
        <v>4558</v>
      </c>
      <c r="C798" s="36" t="s">
        <v>4559</v>
      </c>
      <c r="D798" s="17" t="s">
        <v>2764</v>
      </c>
      <c r="E798" s="18" t="s">
        <v>26</v>
      </c>
      <c r="F798" s="18">
        <f>VLOOKUP(N798,Revistas!$B$2:$H$63996,2,FALSE)</f>
        <v>13.204000000000001</v>
      </c>
      <c r="G798" s="18" t="str">
        <f>VLOOKUP(N798,Revistas!$B$2:$H$63996,3,FALSE)</f>
        <v>Q1</v>
      </c>
      <c r="H798" s="18" t="str">
        <f>VLOOKUP(N798,Revistas!$B$2:$H$63996,4,FALSE)</f>
        <v>CRITICAL CARE MEDICINE - SCIE;</v>
      </c>
      <c r="I798" s="18" t="str">
        <f>VLOOKUP(N798,Revistas!$B$2:$H$63996,5,FALSE)</f>
        <v>2 DE 33</v>
      </c>
      <c r="J798" s="18" t="str">
        <f>VLOOKUP(N798,Revistas!$B$2:$H$63996,6,FALSE)</f>
        <v>SI</v>
      </c>
      <c r="K798" s="18" t="s">
        <v>4560</v>
      </c>
      <c r="L798" s="18"/>
      <c r="M798" s="18">
        <v>0</v>
      </c>
      <c r="N798" s="18" t="s">
        <v>2766</v>
      </c>
      <c r="O798" s="18"/>
      <c r="P798" s="18">
        <v>2017</v>
      </c>
      <c r="Q798" s="18">
        <v>195</v>
      </c>
      <c r="R798" s="18"/>
      <c r="S798" s="18"/>
      <c r="T798" s="18"/>
    </row>
    <row r="799" spans="2:49" ht="45">
      <c r="B799" s="36" t="s">
        <v>3486</v>
      </c>
      <c r="C799" s="36" t="s">
        <v>3487</v>
      </c>
      <c r="D799" s="17" t="s">
        <v>3488</v>
      </c>
      <c r="E799" s="18" t="s">
        <v>10</v>
      </c>
      <c r="F799" s="18">
        <f>VLOOKUP(N799,Revistas!$B$2:$H$63996,2,FALSE)</f>
        <v>2.9790000000000001</v>
      </c>
      <c r="G799" s="18" t="str">
        <f>VLOOKUP(N799,Revistas!$B$2:$H$63996,3,FALSE)</f>
        <v>Q2</v>
      </c>
      <c r="H799" s="18" t="str">
        <f>VLOOKUP(N799,Revistas!$B$2:$H$63996,4,FALSE)</f>
        <v>RESPIRATORY SYSTEM</v>
      </c>
      <c r="I799" s="18" t="str">
        <f>VLOOKUP(N799,Revistas!$B$2:$H$63996,5,FALSE)</f>
        <v>21/59</v>
      </c>
      <c r="J799" s="18" t="str">
        <f>VLOOKUP(N799,Revistas!$B$2:$H$63996,6,FALSE)</f>
        <v>NO</v>
      </c>
      <c r="K799" s="18" t="s">
        <v>3489</v>
      </c>
      <c r="L799" s="18" t="s">
        <v>3490</v>
      </c>
      <c r="M799" s="18">
        <v>1</v>
      </c>
      <c r="N799" s="18" t="s">
        <v>3491</v>
      </c>
      <c r="O799" s="18" t="s">
        <v>199</v>
      </c>
      <c r="P799" s="18">
        <v>2017</v>
      </c>
      <c r="Q799" s="18">
        <v>53</v>
      </c>
      <c r="R799" s="18">
        <v>8</v>
      </c>
      <c r="S799" s="18">
        <v>443</v>
      </c>
      <c r="T799" s="18">
        <v>449</v>
      </c>
      <c r="U799" s="23">
        <v>28495077</v>
      </c>
    </row>
    <row r="800" spans="2:49" ht="60">
      <c r="B800" s="36" t="s">
        <v>3221</v>
      </c>
      <c r="C800" s="36" t="s">
        <v>3222</v>
      </c>
      <c r="D800" s="17" t="s">
        <v>217</v>
      </c>
      <c r="E800" s="18" t="s">
        <v>10</v>
      </c>
      <c r="F800" s="18">
        <f>VLOOKUP(N800,Revistas!$B$2:$H$63996,2,FALSE)</f>
        <v>2.806</v>
      </c>
      <c r="G800" s="18" t="str">
        <f>VLOOKUP(N800,Revistas!$B$2:$H$63996,3,FALSE)</f>
        <v>Q1</v>
      </c>
      <c r="H800" s="18" t="str">
        <f>VLOOKUP(N800,Revistas!$B$2:$H$63996,4,FALSE)</f>
        <v>MULTIDISCIPLINARY SCIENCES</v>
      </c>
      <c r="I800" s="18" t="str">
        <f>VLOOKUP(N800,Revistas!$B$2:$H$63996,5,FALSE)</f>
        <v>15/64</v>
      </c>
      <c r="J800" s="18" t="str">
        <f>VLOOKUP(N800,Revistas!$B$2:$H$63996,6,FALSE)</f>
        <v>NO</v>
      </c>
      <c r="K800" s="18" t="s">
        <v>3223</v>
      </c>
      <c r="L800" s="18" t="s">
        <v>3224</v>
      </c>
      <c r="M800" s="18">
        <v>1</v>
      </c>
      <c r="N800" s="18" t="s">
        <v>220</v>
      </c>
      <c r="O800" s="28">
        <v>44621</v>
      </c>
      <c r="P800" s="18">
        <v>2017</v>
      </c>
      <c r="Q800" s="18">
        <v>12</v>
      </c>
      <c r="R800" s="18">
        <v>3</v>
      </c>
      <c r="S800" s="18"/>
      <c r="T800" s="18" t="s">
        <v>3225</v>
      </c>
      <c r="U800" s="23">
        <v>28328980</v>
      </c>
    </row>
    <row r="801" spans="2:21" ht="45">
      <c r="B801" s="36" t="s">
        <v>3622</v>
      </c>
      <c r="C801" s="36" t="s">
        <v>3623</v>
      </c>
      <c r="D801" s="17" t="s">
        <v>3624</v>
      </c>
      <c r="E801" s="18" t="s">
        <v>10</v>
      </c>
      <c r="F801" s="18">
        <f>VLOOKUP(N801,Revistas!$B$2:$H$63996,2,FALSE)</f>
        <v>3.0939999999999999</v>
      </c>
      <c r="G801" s="18" t="str">
        <f>VLOOKUP(N801,Revistas!$B$2:$H$63996,3,FALSE)</f>
        <v>Q2</v>
      </c>
      <c r="H801" s="18" t="str">
        <f>VLOOKUP(N801,Revistas!$B$2:$H$63996,4,FALSE)</f>
        <v>IMMUNOLOGY</v>
      </c>
      <c r="I801" s="18" t="str">
        <f>VLOOKUP(N801,Revistas!$B$2:$H$63996,5,FALSE)</f>
        <v>74/150</v>
      </c>
      <c r="J801" s="18" t="str">
        <f>VLOOKUP(N801,Revistas!$B$2:$H$63996,6,FALSE)</f>
        <v>NO</v>
      </c>
      <c r="K801" s="18" t="s">
        <v>3625</v>
      </c>
      <c r="L801" s="18" t="s">
        <v>3626</v>
      </c>
      <c r="M801" s="18">
        <v>0</v>
      </c>
      <c r="N801" s="18" t="s">
        <v>3627</v>
      </c>
      <c r="O801" s="18"/>
      <c r="P801" s="18">
        <v>2017</v>
      </c>
      <c r="Q801" s="18">
        <v>27</v>
      </c>
      <c r="R801" s="18">
        <v>4</v>
      </c>
      <c r="S801" s="18">
        <v>238</v>
      </c>
      <c r="T801" s="18">
        <v>245</v>
      </c>
    </row>
    <row r="802" spans="2:21" ht="45">
      <c r="B802" s="36" t="s">
        <v>746</v>
      </c>
      <c r="C802" s="36" t="s">
        <v>747</v>
      </c>
      <c r="D802" s="17" t="s">
        <v>748</v>
      </c>
      <c r="E802" s="18" t="s">
        <v>10</v>
      </c>
      <c r="F802" s="18">
        <f>VLOOKUP(N802,Revistas!$B$2:$H$63996,2,FALSE)</f>
        <v>2.7570000000000001</v>
      </c>
      <c r="G802" s="18" t="str">
        <f>VLOOKUP(N802,Revistas!$B$2:$H$63996,3,FALSE)</f>
        <v>Q2</v>
      </c>
      <c r="H802" s="18" t="str">
        <f>VLOOKUP(N802,Revistas!$B$2:$H$63996,4,FALSE)</f>
        <v>CARDIAC &amp; CARDIOVASCULAR SYSTEM</v>
      </c>
      <c r="I802" s="18" t="str">
        <f>VLOOKUP(N802,Revistas!$B$2:$H$63996,5,FALSE)</f>
        <v>56/126</v>
      </c>
      <c r="J802" s="18" t="str">
        <f>VLOOKUP(N802,Revistas!$B$2:$H$63996,6,FALSE)</f>
        <v>NO</v>
      </c>
      <c r="K802" s="18" t="s">
        <v>749</v>
      </c>
      <c r="L802" s="18" t="s">
        <v>750</v>
      </c>
      <c r="M802" s="18">
        <v>1</v>
      </c>
      <c r="N802" s="18" t="s">
        <v>751</v>
      </c>
      <c r="O802" s="18" t="s">
        <v>226</v>
      </c>
      <c r="P802" s="18">
        <v>2017</v>
      </c>
      <c r="Q802" s="18">
        <v>40</v>
      </c>
      <c r="R802" s="18">
        <v>6</v>
      </c>
      <c r="S802" s="18">
        <v>390</v>
      </c>
      <c r="T802" s="18">
        <v>398</v>
      </c>
    </row>
    <row r="803" spans="2:21" ht="30">
      <c r="B803" s="36" t="s">
        <v>3676</v>
      </c>
      <c r="C803" s="36" t="s">
        <v>3677</v>
      </c>
      <c r="D803" s="17" t="s">
        <v>3678</v>
      </c>
      <c r="E803" s="18" t="s">
        <v>10</v>
      </c>
      <c r="F803" s="18">
        <f>VLOOKUP(N803,Revistas!$B$2:$H$63996,2,FALSE)</f>
        <v>4.9589999999999996</v>
      </c>
      <c r="G803" s="18" t="str">
        <f>VLOOKUP(N803,Revistas!$B$2:$H$63996,3,FALSE)</f>
        <v>Q1</v>
      </c>
      <c r="H803" s="18" t="str">
        <f>VLOOKUP(N803,Revistas!$B$2:$H$63996,4,FALSE)</f>
        <v>OBSTETRICS &amp; GYNECOLOGY - SCIE</v>
      </c>
      <c r="I803" s="18" t="str">
        <f>VLOOKUP(N803,Revistas!$B$2:$H$63996,5,FALSE)</f>
        <v>6 DE 80</v>
      </c>
      <c r="J803" s="18" t="str">
        <f>VLOOKUP(N803,Revistas!$B$2:$H$63996,6,FALSE)</f>
        <v>SI</v>
      </c>
      <c r="K803" s="18" t="s">
        <v>3679</v>
      </c>
      <c r="L803" s="18" t="s">
        <v>3680</v>
      </c>
      <c r="M803" s="18">
        <v>0</v>
      </c>
      <c r="N803" s="18" t="s">
        <v>3681</v>
      </c>
      <c r="O803" s="18" t="s">
        <v>129</v>
      </c>
      <c r="P803" s="18">
        <v>2017</v>
      </c>
      <c r="Q803" s="18">
        <v>147</v>
      </c>
      <c r="R803" s="18">
        <v>1</v>
      </c>
      <c r="S803" s="18">
        <v>92</v>
      </c>
      <c r="T803" s="18">
        <v>97</v>
      </c>
      <c r="U803" s="23">
        <v>28797698</v>
      </c>
    </row>
    <row r="804" spans="2:21" ht="45">
      <c r="B804" s="36" t="s">
        <v>4795</v>
      </c>
      <c r="C804" s="36" t="s">
        <v>4796</v>
      </c>
      <c r="D804" s="17" t="s">
        <v>3923</v>
      </c>
      <c r="E804" s="18" t="s">
        <v>26</v>
      </c>
      <c r="F804" s="18">
        <f>VLOOKUP(N804,Revistas!$B$2:$H$63996,2,FALSE)</f>
        <v>2.8479999999999999</v>
      </c>
      <c r="G804" s="18" t="str">
        <f>VLOOKUP(N804,Revistas!$B$2:$H$63996,3,FALSE)</f>
        <v>Q2</v>
      </c>
      <c r="H804" s="18" t="str">
        <f>VLOOKUP(N804,Revistas!$B$2:$H$63996,4,FALSE)</f>
        <v>PATHOLOGY - SCIE</v>
      </c>
      <c r="I804" s="18" t="str">
        <f>VLOOKUP(N804,Revistas!$B$2:$H$63996,5,FALSE)</f>
        <v>20/79</v>
      </c>
      <c r="J804" s="18" t="str">
        <f>VLOOKUP(N804,Revistas!$B$2:$H$63996,6,FALSE)</f>
        <v>NO</v>
      </c>
      <c r="K804" s="18" t="s">
        <v>4797</v>
      </c>
      <c r="L804" s="18"/>
      <c r="M804" s="18">
        <v>0</v>
      </c>
      <c r="N804" s="18" t="s">
        <v>3925</v>
      </c>
      <c r="O804" s="18" t="s">
        <v>154</v>
      </c>
      <c r="P804" s="18">
        <v>2017</v>
      </c>
      <c r="Q804" s="18">
        <v>471</v>
      </c>
      <c r="R804" s="18"/>
      <c r="S804" s="18" t="s">
        <v>4798</v>
      </c>
      <c r="T804" s="18" t="s">
        <v>4798</v>
      </c>
    </row>
    <row r="805" spans="2:21" ht="75">
      <c r="B805" s="36" t="s">
        <v>4885</v>
      </c>
      <c r="C805" s="36" t="s">
        <v>4886</v>
      </c>
      <c r="D805" s="17" t="s">
        <v>4887</v>
      </c>
      <c r="E805" s="18" t="s">
        <v>10</v>
      </c>
      <c r="F805" s="18">
        <f>VLOOKUP(N805,Revistas!$B$2:$H$63996,2,FALSE)</f>
        <v>12.124000000000001</v>
      </c>
      <c r="G805" s="18" t="str">
        <f>VLOOKUP(N805,Revistas!$B$2:$H$63996,3,FALSE)</f>
        <v>Q1</v>
      </c>
      <c r="H805" s="18" t="str">
        <f>VLOOKUP(N805,Revistas!$B$2:$H$63996,4,FALSE)</f>
        <v>MULTIDISCIPLINARY SCIENCES - SCIE</v>
      </c>
      <c r="I805" s="18" t="str">
        <f>VLOOKUP(N805,Revistas!$B$2:$H$63996,5,FALSE)</f>
        <v>3 DE 64</v>
      </c>
      <c r="J805" s="18" t="str">
        <f>VLOOKUP(N805,Revistas!$B$2:$H$63996,6,FALSE)</f>
        <v>SI</v>
      </c>
      <c r="K805" s="18" t="s">
        <v>4888</v>
      </c>
      <c r="L805" s="18" t="s">
        <v>4889</v>
      </c>
      <c r="M805" s="18">
        <v>0</v>
      </c>
      <c r="N805" s="18" t="s">
        <v>4890</v>
      </c>
      <c r="O805" s="18" t="s">
        <v>1953</v>
      </c>
      <c r="P805" s="18">
        <v>2017</v>
      </c>
      <c r="Q805" s="18">
        <v>8</v>
      </c>
      <c r="R805" s="18"/>
      <c r="S805" s="18"/>
      <c r="T805" s="18">
        <v>2275</v>
      </c>
      <c r="U805" s="23">
        <v>29273751</v>
      </c>
    </row>
    <row r="806" spans="2:21" ht="45">
      <c r="B806" s="36" t="s">
        <v>3036</v>
      </c>
      <c r="C806" s="36" t="s">
        <v>3037</v>
      </c>
      <c r="D806" s="17" t="s">
        <v>3038</v>
      </c>
      <c r="E806" s="18" t="s">
        <v>10</v>
      </c>
      <c r="F806" s="18">
        <f>VLOOKUP(N806,Revistas!$B$2:$H$63996,2,FALSE)</f>
        <v>5.0629999999999997</v>
      </c>
      <c r="G806" s="18" t="str">
        <f>VLOOKUP(N806,Revistas!$B$2:$H$63996,3,FALSE)</f>
        <v>Q1</v>
      </c>
      <c r="H806" s="18" t="str">
        <f>VLOOKUP(N806,Revistas!$B$2:$H$63996,4,FALSE)</f>
        <v>MEDICINE, RESEARCH &amp; EXPERIMENTAL - SCIE;</v>
      </c>
      <c r="I806" s="18" t="str">
        <f>VLOOKUP(N806,Revistas!$B$2:$H$63996,5,FALSE)</f>
        <v>13/128</v>
      </c>
      <c r="J806" s="18" t="str">
        <f>VLOOKUP(N806,Revistas!$B$2:$H$63996,6,FALSE)</f>
        <v>NO</v>
      </c>
      <c r="K806" s="18" t="s">
        <v>3039</v>
      </c>
      <c r="L806" s="18" t="s">
        <v>3040</v>
      </c>
      <c r="M806" s="18">
        <v>0</v>
      </c>
      <c r="N806" s="18" t="s">
        <v>3041</v>
      </c>
      <c r="O806" s="18" t="s">
        <v>29</v>
      </c>
      <c r="P806" s="18">
        <v>2017</v>
      </c>
      <c r="Q806" s="18">
        <v>49</v>
      </c>
      <c r="R806" s="18"/>
      <c r="S806" s="18"/>
      <c r="T806" s="18" t="s">
        <v>3042</v>
      </c>
      <c r="U806" s="23">
        <v>28684863</v>
      </c>
    </row>
    <row r="807" spans="2:21" ht="30">
      <c r="B807" s="36" t="s">
        <v>3153</v>
      </c>
      <c r="C807" s="36" t="s">
        <v>3154</v>
      </c>
      <c r="D807" s="17" t="s">
        <v>3155</v>
      </c>
      <c r="E807" s="18" t="s">
        <v>10</v>
      </c>
      <c r="F807" s="18">
        <f>VLOOKUP(N807,Revistas!$B$2:$H$63996,2,FALSE)</f>
        <v>4.4989999999999997</v>
      </c>
      <c r="G807" s="18" t="str">
        <f>VLOOKUP(N807,Revistas!$B$2:$H$63996,3,FALSE)</f>
        <v>Q1</v>
      </c>
      <c r="H807" s="18" t="str">
        <f>VLOOKUP(N807,Revistas!$B$2:$H$63996,4,FALSE)</f>
        <v>MEDICINE, RESEARCH &amp; EXPERIMENTAL - SCIE;</v>
      </c>
      <c r="I807" s="18" t="str">
        <f>VLOOKUP(N807,Revistas!$B$2:$H$63996,5,FALSE)</f>
        <v>20/128</v>
      </c>
      <c r="J807" s="18" t="str">
        <f>VLOOKUP(N807,Revistas!$B$2:$H$63996,6,FALSE)</f>
        <v>NO</v>
      </c>
      <c r="K807" s="18" t="s">
        <v>3156</v>
      </c>
      <c r="L807" s="18" t="s">
        <v>3157</v>
      </c>
      <c r="M807" s="18">
        <v>2</v>
      </c>
      <c r="N807" s="18" t="s">
        <v>3158</v>
      </c>
      <c r="O807" s="18" t="s">
        <v>344</v>
      </c>
      <c r="P807" s="18">
        <v>2017</v>
      </c>
      <c r="Q807" s="18">
        <v>21</v>
      </c>
      <c r="R807" s="18">
        <v>1</v>
      </c>
      <c r="S807" s="18">
        <v>154</v>
      </c>
      <c r="T807" s="18">
        <v>164</v>
      </c>
      <c r="U807" s="23">
        <v>27599751</v>
      </c>
    </row>
    <row r="808" spans="2:21" ht="30">
      <c r="B808" s="36" t="s">
        <v>2913</v>
      </c>
      <c r="C808" s="36" t="s">
        <v>2914</v>
      </c>
      <c r="D808" s="17" t="s">
        <v>2915</v>
      </c>
      <c r="E808" s="18" t="s">
        <v>10</v>
      </c>
      <c r="F808" s="18" t="str">
        <f>VLOOKUP(N808,Revistas!$B$2:$H$63996,2,FALSE)</f>
        <v>NO TIENE</v>
      </c>
      <c r="G808" s="18" t="str">
        <f>VLOOKUP(N808,Revistas!$B$2:$H$63996,3,FALSE)</f>
        <v>NO TIENE</v>
      </c>
      <c r="H808" s="18" t="str">
        <f>VLOOKUP(N808,Revistas!$B$2:$H$63996,4,FALSE)</f>
        <v>NO TIENE</v>
      </c>
      <c r="I808" s="18" t="str">
        <f>VLOOKUP(N808,Revistas!$B$2:$H$63996,5,FALSE)</f>
        <v>NO TIENE</v>
      </c>
      <c r="J808" s="18" t="str">
        <f>VLOOKUP(N808,Revistas!$B$2:$H$63996,6,FALSE)</f>
        <v>NO</v>
      </c>
      <c r="K808" s="18" t="s">
        <v>2916</v>
      </c>
      <c r="L808" s="18" t="s">
        <v>2917</v>
      </c>
      <c r="M808" s="18">
        <v>0</v>
      </c>
      <c r="N808" s="18" t="s">
        <v>2918</v>
      </c>
      <c r="O808" s="18"/>
      <c r="P808" s="18">
        <v>2017</v>
      </c>
      <c r="Q808" s="18">
        <v>21</v>
      </c>
      <c r="R808" s="18"/>
      <c r="S808" s="18">
        <v>49</v>
      </c>
      <c r="T808" s="18">
        <v>51</v>
      </c>
      <c r="U808" s="23">
        <v>28393935</v>
      </c>
    </row>
    <row r="809" spans="2:21" ht="45">
      <c r="B809" s="36" t="s">
        <v>2550</v>
      </c>
      <c r="C809" s="36" t="s">
        <v>2551</v>
      </c>
      <c r="D809" s="17" t="s">
        <v>217</v>
      </c>
      <c r="E809" s="18" t="s">
        <v>10</v>
      </c>
      <c r="F809" s="18">
        <f>VLOOKUP(N809,Revistas!$B$2:$H$63996,2,FALSE)</f>
        <v>2.806</v>
      </c>
      <c r="G809" s="18" t="str">
        <f>VLOOKUP(N809,Revistas!$B$2:$H$63996,3,FALSE)</f>
        <v>Q1</v>
      </c>
      <c r="H809" s="18" t="str">
        <f>VLOOKUP(N809,Revistas!$B$2:$H$63996,4,FALSE)</f>
        <v>MULTIDISCIPLINARY SCIENCES</v>
      </c>
      <c r="I809" s="18" t="str">
        <f>VLOOKUP(N809,Revistas!$B$2:$H$63996,5,FALSE)</f>
        <v>15/64</v>
      </c>
      <c r="J809" s="18" t="str">
        <f>VLOOKUP(N809,Revistas!$B$2:$H$63996,6,FALSE)</f>
        <v>NO</v>
      </c>
      <c r="K809" s="18" t="s">
        <v>2552</v>
      </c>
      <c r="L809" s="18" t="s">
        <v>2553</v>
      </c>
      <c r="M809" s="18">
        <v>0</v>
      </c>
      <c r="N809" s="18" t="s">
        <v>220</v>
      </c>
      <c r="O809" s="18" t="s">
        <v>185</v>
      </c>
      <c r="P809" s="18">
        <v>2017</v>
      </c>
      <c r="Q809" s="18">
        <v>12</v>
      </c>
      <c r="R809" s="18">
        <v>8</v>
      </c>
      <c r="S809" s="18"/>
      <c r="T809" s="18" t="s">
        <v>2554</v>
      </c>
    </row>
    <row r="810" spans="2:21" ht="45">
      <c r="B810" s="36" t="s">
        <v>4388</v>
      </c>
      <c r="C810" s="36" t="s">
        <v>4389</v>
      </c>
      <c r="D810" s="17" t="s">
        <v>3847</v>
      </c>
      <c r="E810" s="18" t="s">
        <v>26</v>
      </c>
      <c r="F810" s="18">
        <f>VLOOKUP(N810,Revistas!$B$2:$H$63996,2,FALSE)</f>
        <v>11.855</v>
      </c>
      <c r="G810" s="18" t="str">
        <f>VLOOKUP(N810,Revistas!$B$2:$H$63996,3,FALSE)</f>
        <v>Q1</v>
      </c>
      <c r="H810" s="18" t="str">
        <f>VLOOKUP(N810,Revistas!$B$2:$H$63996,4,FALSE)</f>
        <v>ONCOLOGY</v>
      </c>
      <c r="I810" s="18" t="str">
        <f>VLOOKUP(N810,Revistas!$B$2:$H$63996,5,FALSE)</f>
        <v>10/217</v>
      </c>
      <c r="J810" s="18" t="str">
        <f>VLOOKUP(N810,Revistas!$B$2:$H$63996,6,FALSE)</f>
        <v>SI</v>
      </c>
      <c r="K810" s="18" t="s">
        <v>4390</v>
      </c>
      <c r="L810" s="18"/>
      <c r="M810" s="18">
        <v>0</v>
      </c>
      <c r="N810" s="18" t="s">
        <v>3849</v>
      </c>
      <c r="O810" s="18" t="s">
        <v>154</v>
      </c>
      <c r="P810" s="18">
        <v>2017</v>
      </c>
      <c r="Q810" s="18">
        <v>28</v>
      </c>
      <c r="R810" s="18"/>
      <c r="S810" s="18"/>
      <c r="T810" s="18"/>
    </row>
    <row r="811" spans="2:21" ht="45">
      <c r="B811" s="36" t="s">
        <v>4677</v>
      </c>
      <c r="C811" s="36" t="s">
        <v>4678</v>
      </c>
      <c r="D811" s="17" t="s">
        <v>3847</v>
      </c>
      <c r="E811" s="18" t="s">
        <v>26</v>
      </c>
      <c r="F811" s="18">
        <f>VLOOKUP(N811,Revistas!$B$2:$H$63996,2,FALSE)</f>
        <v>11.855</v>
      </c>
      <c r="G811" s="18" t="str">
        <f>VLOOKUP(N811,Revistas!$B$2:$H$63996,3,FALSE)</f>
        <v>Q1</v>
      </c>
      <c r="H811" s="18" t="str">
        <f>VLOOKUP(N811,Revistas!$B$2:$H$63996,4,FALSE)</f>
        <v>ONCOLOGY</v>
      </c>
      <c r="I811" s="18" t="str">
        <f>VLOOKUP(N811,Revistas!$B$2:$H$63996,5,FALSE)</f>
        <v>10/217</v>
      </c>
      <c r="J811" s="18" t="str">
        <f>VLOOKUP(N811,Revistas!$B$2:$H$63996,6,FALSE)</f>
        <v>SI</v>
      </c>
      <c r="K811" s="18" t="s">
        <v>4679</v>
      </c>
      <c r="L811" s="18"/>
      <c r="M811" s="18">
        <v>0</v>
      </c>
      <c r="N811" s="18" t="s">
        <v>3849</v>
      </c>
      <c r="O811" s="18" t="s">
        <v>154</v>
      </c>
      <c r="P811" s="18">
        <v>2017</v>
      </c>
      <c r="Q811" s="18">
        <v>28</v>
      </c>
      <c r="R811" s="18"/>
      <c r="S811" s="18"/>
      <c r="T811" s="18"/>
    </row>
    <row r="812" spans="2:21" ht="90">
      <c r="B812" s="36" t="s">
        <v>1374</v>
      </c>
      <c r="C812" s="36" t="s">
        <v>1375</v>
      </c>
      <c r="D812" s="17" t="s">
        <v>1376</v>
      </c>
      <c r="E812" s="18" t="s">
        <v>10</v>
      </c>
      <c r="F812" s="18">
        <f>VLOOKUP(N812,Revistas!$B$2:$H$63996,2,FALSE)</f>
        <v>8.2159999999999993</v>
      </c>
      <c r="G812" s="18" t="str">
        <f>VLOOKUP(N812,Revistas!$B$2:$H$63996,3,FALSE)</f>
        <v>Q1</v>
      </c>
      <c r="H812" s="18" t="str">
        <f>VLOOKUP(N812,Revistas!$B$2:$H$63996,4,FALSE)</f>
        <v>IMMUNOLOGY - SCIE;</v>
      </c>
      <c r="I812" s="18" t="str">
        <f>VLOOKUP(N812,Revistas!$B$2:$H$63996,5,FALSE)</f>
        <v>15/150</v>
      </c>
      <c r="J812" s="18" t="str">
        <f>VLOOKUP(N812,Revistas!$B$2:$H$63996,6,FALSE)</f>
        <v>SI</v>
      </c>
      <c r="K812" s="18" t="s">
        <v>1377</v>
      </c>
      <c r="L812" s="18" t="s">
        <v>1378</v>
      </c>
      <c r="M812" s="18">
        <v>0</v>
      </c>
      <c r="N812" s="18" t="s">
        <v>1379</v>
      </c>
      <c r="O812" s="18" t="s">
        <v>1380</v>
      </c>
      <c r="P812" s="18">
        <v>2017</v>
      </c>
      <c r="Q812" s="18">
        <v>65</v>
      </c>
      <c r="R812" s="18">
        <v>12</v>
      </c>
      <c r="S812" s="18">
        <v>2112</v>
      </c>
      <c r="T812" s="18">
        <v>2118</v>
      </c>
      <c r="U812" s="23">
        <v>29020293</v>
      </c>
    </row>
    <row r="813" spans="2:21">
      <c r="B813" s="36" t="s">
        <v>2419</v>
      </c>
      <c r="C813" s="36" t="s">
        <v>2420</v>
      </c>
      <c r="D813" s="17" t="s">
        <v>195</v>
      </c>
      <c r="E813" s="18" t="s">
        <v>571</v>
      </c>
      <c r="F813" s="18">
        <f>VLOOKUP(N813,Revistas!$B$2:$H$63996,2,FALSE)</f>
        <v>1.1399999999999999</v>
      </c>
      <c r="G813" s="18" t="str">
        <f>VLOOKUP(N813,Revistas!$B$2:$H$63996,3,FALSE)</f>
        <v>Q3</v>
      </c>
      <c r="H813" s="18" t="str">
        <f>VLOOKUP(N813,Revistas!$B$2:$H$63996,4,FALSE)</f>
        <v>PEDIATRICS - SCIE</v>
      </c>
      <c r="I813" s="18" t="str">
        <f>VLOOKUP(N813,Revistas!$B$2:$H$63996,5,FALSE)</f>
        <v>88/121/</v>
      </c>
      <c r="J813" s="18" t="str">
        <f>VLOOKUP(N813,Revistas!$B$2:$H$63996,6,FALSE)</f>
        <v>NO</v>
      </c>
      <c r="K813" s="18" t="s">
        <v>2421</v>
      </c>
      <c r="L813" s="18" t="s">
        <v>2422</v>
      </c>
      <c r="M813" s="18">
        <v>0</v>
      </c>
      <c r="N813" s="18" t="s">
        <v>198</v>
      </c>
      <c r="O813" s="18" t="s">
        <v>129</v>
      </c>
      <c r="P813" s="18">
        <v>2017</v>
      </c>
      <c r="Q813" s="18">
        <v>87</v>
      </c>
      <c r="R813" s="18">
        <v>4</v>
      </c>
      <c r="S813" s="18">
        <v>240</v>
      </c>
      <c r="T813" s="18">
        <v>241</v>
      </c>
      <c r="U813" s="23">
        <v>27899237</v>
      </c>
    </row>
    <row r="814" spans="2:21" ht="30">
      <c r="B814" s="36" t="s">
        <v>3798</v>
      </c>
      <c r="C814" s="36" t="s">
        <v>3799</v>
      </c>
      <c r="D814" s="17" t="s">
        <v>1219</v>
      </c>
      <c r="E814" s="18" t="s">
        <v>10</v>
      </c>
      <c r="F814" s="18">
        <f>VLOOKUP(N814,Revistas!$B$2:$H$63996,2,FALSE)</f>
        <v>1.607</v>
      </c>
      <c r="G814" s="18" t="str">
        <f>VLOOKUP(N814,Revistas!$B$2:$H$63996,3,FALSE)</f>
        <v>Q4</v>
      </c>
      <c r="H814" s="18" t="str">
        <f>VLOOKUP(N814,Revistas!$B$2:$H$63996,4,FALSE)</f>
        <v>HEMATOLOGY - SCIE</v>
      </c>
      <c r="I814" s="18" t="str">
        <f>VLOOKUP(N814,Revistas!$B$2:$H$63996,5,FALSE)</f>
        <v>54/70</v>
      </c>
      <c r="J814" s="18" t="str">
        <f>VLOOKUP(N814,Revistas!$B$2:$H$63996,6,FALSE)</f>
        <v>NO</v>
      </c>
      <c r="K814" s="18" t="s">
        <v>3800</v>
      </c>
      <c r="L814" s="18" t="s">
        <v>3801</v>
      </c>
      <c r="M814" s="18">
        <v>2</v>
      </c>
      <c r="N814" s="18" t="s">
        <v>1222</v>
      </c>
      <c r="O814" s="18"/>
      <c r="P814" s="18">
        <v>2017</v>
      </c>
      <c r="Q814" s="18">
        <v>15</v>
      </c>
      <c r="R814" s="18">
        <v>5</v>
      </c>
      <c r="S814" s="18">
        <v>438</v>
      </c>
      <c r="T814" s="18">
        <v>446</v>
      </c>
      <c r="U814" s="23">
        <v>28151394</v>
      </c>
    </row>
    <row r="815" spans="2:21" ht="45">
      <c r="B815" s="36" t="s">
        <v>3581</v>
      </c>
      <c r="C815" s="36" t="s">
        <v>3582</v>
      </c>
      <c r="D815" s="17" t="s">
        <v>3583</v>
      </c>
      <c r="E815" s="18" t="s">
        <v>210</v>
      </c>
      <c r="F815" s="18">
        <f>VLOOKUP(N815,Revistas!$B$2:$H$63996,2,FALSE)</f>
        <v>3.27</v>
      </c>
      <c r="G815" s="18" t="str">
        <f>VLOOKUP(N815,Revistas!$B$2:$H$63996,3,FALSE)</f>
        <v>Q2</v>
      </c>
      <c r="H815" s="18" t="str">
        <f>VLOOKUP(N815,Revistas!$B$2:$H$63996,4,FALSE)</f>
        <v>IMMUNOLOGY - SCIE</v>
      </c>
      <c r="I815" s="18" t="str">
        <f>VLOOKUP(N815,Revistas!$B$2:$H$63996,5,FALSE)</f>
        <v>63/150</v>
      </c>
      <c r="J815" s="18" t="str">
        <f>VLOOKUP(N815,Revistas!$B$2:$H$63996,6,FALSE)</f>
        <v>NO</v>
      </c>
      <c r="K815" s="18" t="s">
        <v>3584</v>
      </c>
      <c r="L815" s="18" t="s">
        <v>3585</v>
      </c>
      <c r="M815" s="18">
        <v>1</v>
      </c>
      <c r="N815" s="18" t="s">
        <v>3586</v>
      </c>
      <c r="O815" s="18" t="s">
        <v>300</v>
      </c>
      <c r="P815" s="18">
        <v>2017</v>
      </c>
      <c r="Q815" s="18">
        <v>13</v>
      </c>
      <c r="R815" s="18">
        <v>3</v>
      </c>
      <c r="S815" s="18">
        <v>271</v>
      </c>
      <c r="T815" s="18">
        <v>281</v>
      </c>
      <c r="U815" s="23">
        <v>27653257</v>
      </c>
    </row>
    <row r="816" spans="2:21" ht="75">
      <c r="B816" s="36" t="s">
        <v>3648</v>
      </c>
      <c r="C816" s="36" t="s">
        <v>3649</v>
      </c>
      <c r="D816" s="17" t="s">
        <v>3624</v>
      </c>
      <c r="E816" s="18" t="s">
        <v>571</v>
      </c>
      <c r="F816" s="18">
        <f>VLOOKUP(N816,Revistas!$B$2:$H$63996,2,FALSE)</f>
        <v>3.0939999999999999</v>
      </c>
      <c r="G816" s="18" t="str">
        <f>VLOOKUP(N816,Revistas!$B$2:$H$63996,3,FALSE)</f>
        <v>Q2</v>
      </c>
      <c r="H816" s="18" t="str">
        <f>VLOOKUP(N816,Revistas!$B$2:$H$63996,4,FALSE)</f>
        <v>IMMUNOLOGY</v>
      </c>
      <c r="I816" s="18" t="str">
        <f>VLOOKUP(N816,Revistas!$B$2:$H$63996,5,FALSE)</f>
        <v>74/150</v>
      </c>
      <c r="J816" s="18" t="str">
        <f>VLOOKUP(N816,Revistas!$B$2:$H$63996,6,FALSE)</f>
        <v>NO</v>
      </c>
      <c r="K816" s="18" t="s">
        <v>3650</v>
      </c>
      <c r="L816" s="18" t="s">
        <v>3651</v>
      </c>
      <c r="M816" s="18">
        <v>1</v>
      </c>
      <c r="N816" s="18" t="s">
        <v>3627</v>
      </c>
      <c r="O816" s="18"/>
      <c r="P816" s="18">
        <v>2017</v>
      </c>
      <c r="Q816" s="18">
        <v>27</v>
      </c>
      <c r="R816" s="18">
        <v>1</v>
      </c>
      <c r="S816" s="18">
        <v>69</v>
      </c>
      <c r="T816" s="18">
        <v>73</v>
      </c>
      <c r="U816" s="23">
        <v>28211351</v>
      </c>
    </row>
    <row r="817" spans="2:21" ht="30">
      <c r="B817" s="36" t="s">
        <v>3670</v>
      </c>
      <c r="C817" s="36" t="s">
        <v>3669</v>
      </c>
      <c r="D817" s="17" t="s">
        <v>3671</v>
      </c>
      <c r="E817" s="18" t="s">
        <v>210</v>
      </c>
      <c r="F817" s="18">
        <f>VLOOKUP(N817,Revistas!$B$2:$H$63996,2,FALSE)</f>
        <v>1.4390000000000001</v>
      </c>
      <c r="G817" s="18" t="str">
        <f>VLOOKUP(N817,Revistas!$B$2:$H$63996,3,FALSE)</f>
        <v>Q4</v>
      </c>
      <c r="H817" s="18" t="str">
        <f>VLOOKUP(N817,Revistas!$B$2:$H$63996,4,FALSE)</f>
        <v>IMMUNOLOGY - SCIE;</v>
      </c>
      <c r="I817" s="18" t="str">
        <f>VLOOKUP(N817,Revistas!$B$2:$H$63996,5,FALSE)</f>
        <v>132/150</v>
      </c>
      <c r="J817" s="18" t="str">
        <f>VLOOKUP(N817,Revistas!$B$2:$H$63996,6,FALSE)</f>
        <v>NO</v>
      </c>
      <c r="K817" s="18" t="s">
        <v>3675</v>
      </c>
      <c r="L817" s="18"/>
      <c r="M817" s="18" t="s">
        <v>586</v>
      </c>
      <c r="N817" s="18" t="s">
        <v>3580</v>
      </c>
      <c r="O817" s="18" t="s">
        <v>3674</v>
      </c>
      <c r="P817" s="18">
        <v>2017</v>
      </c>
      <c r="Q817" s="18" t="s">
        <v>3672</v>
      </c>
      <c r="R817" s="18"/>
      <c r="S817" s="18" t="s">
        <v>3673</v>
      </c>
      <c r="T817" s="18"/>
      <c r="U817" s="23">
        <v>29108767</v>
      </c>
    </row>
    <row r="818" spans="2:21" ht="30">
      <c r="B818" s="36" t="s">
        <v>2461</v>
      </c>
      <c r="C818" s="36" t="s">
        <v>2462</v>
      </c>
      <c r="D818" s="17" t="s">
        <v>1459</v>
      </c>
      <c r="E818" s="18" t="s">
        <v>10</v>
      </c>
      <c r="F818" s="18">
        <f>VLOOKUP(N818,Revistas!$B$2:$H$63996,2,FALSE)</f>
        <v>1.714</v>
      </c>
      <c r="G818" s="18" t="str">
        <f>VLOOKUP(N818,Revistas!$B$2:$H$63996,3,FALSE)</f>
        <v>Q3</v>
      </c>
      <c r="H818" s="18" t="str">
        <f>VLOOKUP(N818,Revistas!$B$2:$H$63996,4,FALSE)</f>
        <v>MICROBIOLOGY</v>
      </c>
      <c r="I818" s="18" t="str">
        <f>VLOOKUP(N818,Revistas!$B$2:$H$63996,5,FALSE)</f>
        <v>88/124</v>
      </c>
      <c r="J818" s="18" t="str">
        <f>VLOOKUP(N818,Revistas!$B$2:$H$63996,6,FALSE)</f>
        <v>NO</v>
      </c>
      <c r="K818" s="18" t="s">
        <v>2463</v>
      </c>
      <c r="L818" s="18" t="s">
        <v>2464</v>
      </c>
      <c r="M818" s="18">
        <v>1</v>
      </c>
      <c r="N818" s="18" t="s">
        <v>1462</v>
      </c>
      <c r="O818" s="18" t="s">
        <v>35</v>
      </c>
      <c r="P818" s="18">
        <v>2017</v>
      </c>
      <c r="Q818" s="18">
        <v>35</v>
      </c>
      <c r="R818" s="18">
        <v>4</v>
      </c>
      <c r="S818" s="18">
        <v>243</v>
      </c>
      <c r="T818" s="18">
        <v>245</v>
      </c>
    </row>
    <row r="819" spans="2:21" ht="30">
      <c r="B819" s="36" t="s">
        <v>2453</v>
      </c>
      <c r="C819" s="36" t="s">
        <v>2454</v>
      </c>
      <c r="D819" s="17" t="s">
        <v>1459</v>
      </c>
      <c r="E819" s="18" t="s">
        <v>274</v>
      </c>
      <c r="F819" s="18">
        <f>VLOOKUP(N819,Revistas!$B$2:$H$63996,2,FALSE)</f>
        <v>1.714</v>
      </c>
      <c r="G819" s="18" t="str">
        <f>VLOOKUP(N819,Revistas!$B$2:$H$63996,3,FALSE)</f>
        <v>Q3</v>
      </c>
      <c r="H819" s="18" t="str">
        <f>VLOOKUP(N819,Revistas!$B$2:$H$63996,4,FALSE)</f>
        <v>MICROBIOLOGY</v>
      </c>
      <c r="I819" s="18" t="str">
        <f>VLOOKUP(N819,Revistas!$B$2:$H$63996,5,FALSE)</f>
        <v>88/124</v>
      </c>
      <c r="J819" s="18" t="str">
        <f>VLOOKUP(N819,Revistas!$B$2:$H$63996,6,FALSE)</f>
        <v>NO</v>
      </c>
      <c r="K819" s="18" t="s">
        <v>2455</v>
      </c>
      <c r="L819" s="18" t="s">
        <v>2456</v>
      </c>
      <c r="M819" s="18">
        <v>0</v>
      </c>
      <c r="N819" s="18" t="s">
        <v>1462</v>
      </c>
      <c r="O819" s="18" t="s">
        <v>250</v>
      </c>
      <c r="P819" s="18">
        <v>2017</v>
      </c>
      <c r="Q819" s="18">
        <v>35</v>
      </c>
      <c r="R819" s="18">
        <v>5</v>
      </c>
      <c r="S819" s="18">
        <v>328</v>
      </c>
      <c r="T819" s="18">
        <v>329</v>
      </c>
    </row>
    <row r="820" spans="2:21" ht="60">
      <c r="B820" s="36" t="s">
        <v>1960</v>
      </c>
      <c r="C820" s="36" t="s">
        <v>1961</v>
      </c>
      <c r="D820" s="17" t="s">
        <v>469</v>
      </c>
      <c r="E820" s="18" t="s">
        <v>10</v>
      </c>
      <c r="F820" s="18">
        <f>VLOOKUP(N820,Revistas!$B$2:$H$63996,2,FALSE)</f>
        <v>6.3369999999999997</v>
      </c>
      <c r="G820" s="18" t="str">
        <f>VLOOKUP(N820,Revistas!$B$2:$H$63996,3,FALSE)</f>
        <v>Q1</v>
      </c>
      <c r="H820" s="18" t="str">
        <f>VLOOKUP(N820,Revistas!$B$2:$H$63996,4,FALSE)</f>
        <v>ENDOCRINOLOGY &amp; METABOLISM</v>
      </c>
      <c r="I820" s="18" t="str">
        <f>VLOOKUP(N820,Revistas!$B$2:$H$63996,5,FALSE)</f>
        <v>13/138</v>
      </c>
      <c r="J820" s="18" t="str">
        <f>VLOOKUP(N820,Revistas!$B$2:$H$63996,6,FALSE)</f>
        <v>SI</v>
      </c>
      <c r="K820" s="18" t="s">
        <v>1962</v>
      </c>
      <c r="L820" s="18" t="s">
        <v>1963</v>
      </c>
      <c r="M820" s="18">
        <v>0</v>
      </c>
      <c r="N820" s="18" t="s">
        <v>472</v>
      </c>
      <c r="O820" s="18" t="s">
        <v>1964</v>
      </c>
      <c r="P820" s="18">
        <v>2017</v>
      </c>
      <c r="Q820" s="18"/>
      <c r="R820" s="18"/>
      <c r="S820" s="18"/>
      <c r="T820" s="18"/>
    </row>
    <row r="821" spans="2:21" ht="90">
      <c r="B821" s="36" t="s">
        <v>2789</v>
      </c>
      <c r="C821" s="36" t="s">
        <v>2790</v>
      </c>
      <c r="D821" s="17" t="s">
        <v>2467</v>
      </c>
      <c r="E821" s="18" t="s">
        <v>10</v>
      </c>
      <c r="F821" s="18">
        <f>VLOOKUP(N821,Revistas!$B$2:$H$63996,2,FALSE)</f>
        <v>1.2310000000000001</v>
      </c>
      <c r="G821" s="18" t="str">
        <f>VLOOKUP(N821,Revistas!$B$2:$H$63996,3,FALSE)</f>
        <v>Q4</v>
      </c>
      <c r="H821" s="18" t="str">
        <f>VLOOKUP(N821,Revistas!$B$2:$H$63996,4,FALSE)</f>
        <v>CRITICAL CARE MEDICINE - SCIE</v>
      </c>
      <c r="I821" s="18" t="str">
        <f>VLOOKUP(N821,Revistas!$B$2:$H$63996,5,FALSE)</f>
        <v>31/33</v>
      </c>
      <c r="J821" s="18" t="str">
        <f>VLOOKUP(N821,Revistas!$B$2:$H$63996,6,FALSE)</f>
        <v>NO</v>
      </c>
      <c r="K821" s="18" t="s">
        <v>2791</v>
      </c>
      <c r="L821" s="18" t="s">
        <v>2792</v>
      </c>
      <c r="M821" s="18">
        <v>0</v>
      </c>
      <c r="N821" s="18" t="s">
        <v>2470</v>
      </c>
      <c r="O821" s="18" t="s">
        <v>300</v>
      </c>
      <c r="P821" s="18">
        <v>2017</v>
      </c>
      <c r="Q821" s="18">
        <v>41</v>
      </c>
      <c r="R821" s="18">
        <v>2</v>
      </c>
      <c r="S821" s="18">
        <v>94</v>
      </c>
      <c r="T821" s="18">
        <v>115</v>
      </c>
      <c r="U821" s="23">
        <v>28188061</v>
      </c>
    </row>
    <row r="822" spans="2:21" ht="90">
      <c r="B822" s="36" t="s">
        <v>2783</v>
      </c>
      <c r="C822" s="36" t="s">
        <v>2784</v>
      </c>
      <c r="D822" s="17" t="s">
        <v>2785</v>
      </c>
      <c r="E822" s="18" t="s">
        <v>10</v>
      </c>
      <c r="F822" s="18">
        <f>VLOOKUP(N822,Revistas!$B$2:$H$63996,2,FALSE)</f>
        <v>2.6480000000000001</v>
      </c>
      <c r="G822" s="18" t="str">
        <f>VLOOKUP(N822,Revistas!$B$2:$H$63996,3,FALSE)</f>
        <v>Q2</v>
      </c>
      <c r="H822" s="18" t="str">
        <f>VLOOKUP(N822,Revistas!$B$2:$H$63996,4,FALSE)</f>
        <v>CRITICAL CARE MEDICINE - SCIE</v>
      </c>
      <c r="I822" s="18" t="str">
        <f>VLOOKUP(N822,Revistas!$B$2:$H$63996,5,FALSE)</f>
        <v>15/33</v>
      </c>
      <c r="J822" s="18" t="str">
        <f>VLOOKUP(N822,Revistas!$B$2:$H$63996,6,FALSE)</f>
        <v>NO</v>
      </c>
      <c r="K822" s="18" t="s">
        <v>2786</v>
      </c>
      <c r="L822" s="18" t="s">
        <v>2787</v>
      </c>
      <c r="M822" s="18">
        <v>2</v>
      </c>
      <c r="N822" s="18" t="s">
        <v>2788</v>
      </c>
      <c r="O822" s="18" t="s">
        <v>35</v>
      </c>
      <c r="P822" s="18">
        <v>2017</v>
      </c>
      <c r="Q822" s="18">
        <v>38</v>
      </c>
      <c r="R822" s="18"/>
      <c r="S822" s="18">
        <v>304</v>
      </c>
      <c r="T822" s="18">
        <v>318</v>
      </c>
      <c r="U822" s="23">
        <v>28103536</v>
      </c>
    </row>
    <row r="823" spans="2:21" ht="75">
      <c r="B823" s="36" t="s">
        <v>2367</v>
      </c>
      <c r="C823" s="36" t="s">
        <v>2368</v>
      </c>
      <c r="D823" s="17" t="s">
        <v>2369</v>
      </c>
      <c r="E823" s="18" t="s">
        <v>10</v>
      </c>
      <c r="F823" s="18">
        <f>VLOOKUP(N823,Revistas!$B$2:$H$63996,2,FALSE)</f>
        <v>4.4800000000000004</v>
      </c>
      <c r="G823" s="18" t="str">
        <f>VLOOKUP(N823,Revistas!$B$2:$H$63996,3,FALSE)</f>
        <v>Q1</v>
      </c>
      <c r="H823" s="18" t="str">
        <f>VLOOKUP(N823,Revistas!$B$2:$H$63996,4,FALSE)</f>
        <v>PHARMACOLOGY &amp;PHARMACY</v>
      </c>
      <c r="I823" s="18" t="str">
        <f>VLOOKUP(N823,Revistas!$B$2:$H$63996,5,FALSE)</f>
        <v>31/256</v>
      </c>
      <c r="J823" s="18" t="str">
        <f>VLOOKUP(N823,Revistas!$B$2:$H$63996,6,FALSE)</f>
        <v>NO</v>
      </c>
      <c r="K823" s="18" t="s">
        <v>2370</v>
      </c>
      <c r="L823" s="18" t="s">
        <v>2371</v>
      </c>
      <c r="M823" s="18">
        <v>1</v>
      </c>
      <c r="N823" s="18" t="s">
        <v>2372</v>
      </c>
      <c r="O823" s="18" t="s">
        <v>344</v>
      </c>
      <c r="P823" s="18">
        <v>2017</v>
      </c>
      <c r="Q823" s="18">
        <v>115</v>
      </c>
      <c r="R823" s="18"/>
      <c r="S823" s="18">
        <v>168</v>
      </c>
      <c r="T823" s="18">
        <v>178</v>
      </c>
      <c r="U823" s="23">
        <v>27888155</v>
      </c>
    </row>
    <row r="824" spans="2:21" ht="45">
      <c r="B824" s="36" t="s">
        <v>2357</v>
      </c>
      <c r="C824" s="36" t="s">
        <v>2358</v>
      </c>
      <c r="D824" s="17" t="s">
        <v>2359</v>
      </c>
      <c r="E824" s="18" t="s">
        <v>10</v>
      </c>
      <c r="F824" s="18">
        <f>VLOOKUP(N824,Revistas!$B$2:$H$63996,2,FALSE)</f>
        <v>3.4929999999999999</v>
      </c>
      <c r="G824" s="18" t="str">
        <f>VLOOKUP(N824,Revistas!$B$2:$H$63996,3,FALSE)</f>
        <v>Q1</v>
      </c>
      <c r="H824" s="18" t="str">
        <f>VLOOKUP(N824,Revistas!$B$2:$H$63996,4,FALSE)</f>
        <v>PHARMACOLOGY &amp; PHARMACY - SCIE</v>
      </c>
      <c r="I824" s="18" t="str">
        <f>VLOOKUP(N824,Revistas!$B$2:$H$63996,5,FALSE)</f>
        <v>60/257</v>
      </c>
      <c r="J824" s="18" t="str">
        <f>VLOOKUP(N824,Revistas!$B$2:$H$63996,6,FALSE)</f>
        <v>NO</v>
      </c>
      <c r="K824" s="18" t="s">
        <v>2360</v>
      </c>
      <c r="L824" s="18" t="s">
        <v>2361</v>
      </c>
      <c r="M824" s="18">
        <v>1</v>
      </c>
      <c r="N824" s="18" t="s">
        <v>2362</v>
      </c>
      <c r="O824" s="18" t="s">
        <v>62</v>
      </c>
      <c r="P824" s="18">
        <v>2017</v>
      </c>
      <c r="Q824" s="18">
        <v>83</v>
      </c>
      <c r="R824" s="18">
        <v>2</v>
      </c>
      <c r="S824" s="18">
        <v>400</v>
      </c>
      <c r="T824" s="18">
        <v>415</v>
      </c>
      <c r="U824" s="23">
        <v>27543764</v>
      </c>
    </row>
    <row r="825" spans="2:21" ht="75">
      <c r="B825" s="36" t="s">
        <v>4385</v>
      </c>
      <c r="C825" s="36" t="s">
        <v>4386</v>
      </c>
      <c r="D825" s="17" t="s">
        <v>3847</v>
      </c>
      <c r="E825" s="18" t="s">
        <v>26</v>
      </c>
      <c r="F825" s="18">
        <f>VLOOKUP(N825,Revistas!$B$2:$H$63996,2,FALSE)</f>
        <v>11.855</v>
      </c>
      <c r="G825" s="18" t="str">
        <f>VLOOKUP(N825,Revistas!$B$2:$H$63996,3,FALSE)</f>
        <v>Q1</v>
      </c>
      <c r="H825" s="18" t="str">
        <f>VLOOKUP(N825,Revistas!$B$2:$H$63996,4,FALSE)</f>
        <v>ONCOLOGY</v>
      </c>
      <c r="I825" s="18" t="str">
        <f>VLOOKUP(N825,Revistas!$B$2:$H$63996,5,FALSE)</f>
        <v>10/217</v>
      </c>
      <c r="J825" s="18" t="str">
        <f>VLOOKUP(N825,Revistas!$B$2:$H$63996,6,FALSE)</f>
        <v>SI</v>
      </c>
      <c r="K825" s="18" t="s">
        <v>4387</v>
      </c>
      <c r="L825" s="18"/>
      <c r="M825" s="18">
        <v>0</v>
      </c>
      <c r="N825" s="18" t="s">
        <v>3849</v>
      </c>
      <c r="O825" s="18" t="s">
        <v>154</v>
      </c>
      <c r="P825" s="18">
        <v>2017</v>
      </c>
      <c r="Q825" s="18">
        <v>28</v>
      </c>
      <c r="R825" s="18"/>
      <c r="S825" s="18"/>
      <c r="T825" s="18"/>
    </row>
    <row r="826" spans="2:21" ht="30">
      <c r="B826" s="36" t="s">
        <v>3287</v>
      </c>
      <c r="C826" s="36" t="s">
        <v>3288</v>
      </c>
      <c r="D826" s="17" t="s">
        <v>3289</v>
      </c>
      <c r="E826" s="18" t="s">
        <v>10</v>
      </c>
      <c r="F826" s="18">
        <f>VLOOKUP(N826,Revistas!$B$2:$H$63996,2,FALSE)</f>
        <v>1.804</v>
      </c>
      <c r="G826" s="18" t="str">
        <f>VLOOKUP(N826,Revistas!$B$2:$H$63996,3,FALSE)</f>
        <v>Q2</v>
      </c>
      <c r="H826" s="18" t="str">
        <f>VLOOKUP(N826,Revistas!$B$2:$H$63996,4,FALSE)</f>
        <v>PRIMARY HEALTH CARE - SCIE;</v>
      </c>
      <c r="I826" s="18" t="str">
        <f>VLOOKUP(N826,Revistas!$B$2:$H$63996,5,FALSE)</f>
        <v>8 DE 20</v>
      </c>
      <c r="J826" s="18" t="str">
        <f>VLOOKUP(N826,Revistas!$B$2:$H$63996,6,FALSE)</f>
        <v>NO</v>
      </c>
      <c r="K826" s="18" t="s">
        <v>3290</v>
      </c>
      <c r="L826" s="18" t="s">
        <v>3291</v>
      </c>
      <c r="M826" s="18">
        <v>0</v>
      </c>
      <c r="N826" s="18" t="s">
        <v>3292</v>
      </c>
      <c r="O826" s="18" t="s">
        <v>14</v>
      </c>
      <c r="P826" s="18">
        <v>2017</v>
      </c>
      <c r="Q826" s="18">
        <v>34</v>
      </c>
      <c r="R826" s="18">
        <v>6</v>
      </c>
      <c r="S826" s="18">
        <v>679</v>
      </c>
      <c r="T826" s="18">
        <v>684</v>
      </c>
    </row>
    <row r="827" spans="2:21" ht="45">
      <c r="B827" s="36" t="s">
        <v>4891</v>
      </c>
      <c r="C827" s="36" t="s">
        <v>4892</v>
      </c>
      <c r="D827" s="17" t="s">
        <v>4510</v>
      </c>
      <c r="E827" s="18" t="s">
        <v>10</v>
      </c>
      <c r="F827" s="18">
        <f>VLOOKUP(N827,Revistas!$B$2:$H$63996,2,FALSE)</f>
        <v>2.1040000000000001</v>
      </c>
      <c r="G827" s="18" t="str">
        <f>VLOOKUP(N827,Revistas!$B$2:$H$63996,3,FALSE)</f>
        <v>Q1</v>
      </c>
      <c r="H827" s="18" t="str">
        <f>VLOOKUP(N827,Revistas!$B$2:$H$63996,4,FALSE)</f>
        <v>NURSING - SCIE;</v>
      </c>
      <c r="I827" s="18" t="str">
        <f>VLOOKUP(N827,Revistas!$B$2:$H$63996,5,FALSE)</f>
        <v>10/116</v>
      </c>
      <c r="J827" s="18" t="str">
        <f>VLOOKUP(N827,Revistas!$B$2:$H$63996,6,FALSE)</f>
        <v>SI</v>
      </c>
      <c r="K827" s="18" t="s">
        <v>4893</v>
      </c>
      <c r="L827" s="18" t="s">
        <v>4894</v>
      </c>
      <c r="M827" s="18">
        <v>0</v>
      </c>
      <c r="N827" s="18" t="s">
        <v>4513</v>
      </c>
      <c r="O827" s="18" t="s">
        <v>94</v>
      </c>
      <c r="P827" s="18">
        <v>2017</v>
      </c>
      <c r="Q827" s="18">
        <v>26</v>
      </c>
      <c r="R827" s="18">
        <v>6</v>
      </c>
      <c r="S827" s="18"/>
      <c r="T827" s="18" t="s">
        <v>4895</v>
      </c>
    </row>
    <row r="828" spans="2:21" ht="60">
      <c r="B828" s="36" t="s">
        <v>4917</v>
      </c>
      <c r="C828" s="36" t="s">
        <v>4918</v>
      </c>
      <c r="D828" s="17" t="s">
        <v>4919</v>
      </c>
      <c r="E828" s="18" t="s">
        <v>10</v>
      </c>
      <c r="F828" s="18">
        <f>VLOOKUP(N828,Revistas!$B$2:$H$63996,2,FALSE)</f>
        <v>5.2750000000000004</v>
      </c>
      <c r="G828" s="18" t="str">
        <f>VLOOKUP(N828,Revistas!$B$2:$H$63996,3,FALSE)</f>
        <v>Q1</v>
      </c>
      <c r="H828" s="18" t="str">
        <f>VLOOKUP(N828,Revistas!$B$2:$H$63996,4,FALSE)</f>
        <v>HEMATOLOGY - SCIE</v>
      </c>
      <c r="I828" s="18" t="str">
        <f>VLOOKUP(N828,Revistas!$B$2:$H$63996,5,FALSE)</f>
        <v>14/70</v>
      </c>
      <c r="J828" s="18" t="str">
        <f>VLOOKUP(N828,Revistas!$B$2:$H$63996,6,FALSE)</f>
        <v>NO</v>
      </c>
      <c r="K828" s="18" t="s">
        <v>4920</v>
      </c>
      <c r="L828" s="18" t="s">
        <v>4921</v>
      </c>
      <c r="M828" s="18">
        <v>0</v>
      </c>
      <c r="N828" s="18" t="s">
        <v>4922</v>
      </c>
      <c r="O828" s="18" t="s">
        <v>154</v>
      </c>
      <c r="P828" s="18">
        <v>2017</v>
      </c>
      <c r="Q828" s="18">
        <v>92</v>
      </c>
      <c r="R828" s="18">
        <v>9</v>
      </c>
      <c r="S828" s="18" t="s">
        <v>4923</v>
      </c>
      <c r="T828" s="18" t="s">
        <v>4924</v>
      </c>
      <c r="U828" s="23">
        <v>28612357</v>
      </c>
    </row>
    <row r="829" spans="2:21" ht="45">
      <c r="B829" s="36" t="s">
        <v>1330</v>
      </c>
      <c r="C829" s="36" t="s">
        <v>1331</v>
      </c>
      <c r="D829" s="17" t="s">
        <v>1287</v>
      </c>
      <c r="E829" s="18" t="s">
        <v>26</v>
      </c>
      <c r="F829" s="18">
        <f>VLOOKUP(N829,Revistas!$B$2:$H$63996,2,FALSE)</f>
        <v>3.1760000000000002</v>
      </c>
      <c r="G829" s="18" t="str">
        <f>VLOOKUP(N829,Revistas!$B$2:$H$63996,3,FALSE)</f>
        <v>Q2</v>
      </c>
      <c r="H829" s="18" t="str">
        <f>VLOOKUP(N829,Revistas!$B$2:$H$63996,4,FALSE)</f>
        <v>PHARMACOLOGY &amp; PHARMACY - SCIE;</v>
      </c>
      <c r="I829" s="18" t="str">
        <f>VLOOKUP(N829,Revistas!$B$2:$H$63996,5,FALSE)</f>
        <v>75/257</v>
      </c>
      <c r="J829" s="18" t="str">
        <f>VLOOKUP(N829,Revistas!$B$2:$H$63996,6,FALSE)</f>
        <v>NO</v>
      </c>
      <c r="K829" s="18" t="s">
        <v>1332</v>
      </c>
      <c r="L829" s="18"/>
      <c r="M829" s="18">
        <v>0</v>
      </c>
      <c r="N829" s="18" t="s">
        <v>1289</v>
      </c>
      <c r="O829" s="18" t="s">
        <v>199</v>
      </c>
      <c r="P829" s="18">
        <v>2017</v>
      </c>
      <c r="Q829" s="18">
        <v>121</v>
      </c>
      <c r="R829" s="18"/>
      <c r="S829" s="18">
        <v>71</v>
      </c>
      <c r="T829" s="18">
        <v>71</v>
      </c>
    </row>
    <row r="830" spans="2:21" ht="285">
      <c r="B830" s="36" t="s">
        <v>1850</v>
      </c>
      <c r="C830" s="36" t="s">
        <v>1851</v>
      </c>
      <c r="D830" s="17" t="s">
        <v>1852</v>
      </c>
      <c r="E830" s="18" t="s">
        <v>10</v>
      </c>
      <c r="F830" s="18">
        <f>VLOOKUP(N830,Revistas!$B$2:$H$63996,2,FALSE)</f>
        <v>2.3650000000000002</v>
      </c>
      <c r="G830" s="18" t="str">
        <f>VLOOKUP(N830,Revistas!$B$2:$H$63996,3,FALSE)</f>
        <v>Q3</v>
      </c>
      <c r="H830" s="18" t="str">
        <f>VLOOKUP(N830,Revistas!$B$2:$H$63996,4,FALSE)</f>
        <v>RHEUMATOLOGY - SCIE</v>
      </c>
      <c r="I830" s="18" t="str">
        <f>VLOOKUP(N830,Revistas!$B$2:$H$63996,5,FALSE)</f>
        <v>19/30</v>
      </c>
      <c r="J830" s="18" t="str">
        <f>VLOOKUP(N830,Revistas!$B$2:$H$63996,6,FALSE)</f>
        <v>NO</v>
      </c>
      <c r="K830" s="18" t="s">
        <v>1853</v>
      </c>
      <c r="L830" s="18" t="s">
        <v>1854</v>
      </c>
      <c r="M830" s="18">
        <v>1</v>
      </c>
      <c r="N830" s="18" t="s">
        <v>1855</v>
      </c>
      <c r="O830" s="18" t="s">
        <v>300</v>
      </c>
      <c r="P830" s="18">
        <v>2017</v>
      </c>
      <c r="Q830" s="18">
        <v>36</v>
      </c>
      <c r="R830" s="18">
        <v>3</v>
      </c>
      <c r="S830" s="18">
        <v>485</v>
      </c>
      <c r="T830" s="18">
        <v>497</v>
      </c>
      <c r="U830" s="23">
        <v>27995382</v>
      </c>
    </row>
    <row r="831" spans="2:21" ht="30">
      <c r="B831" s="36" t="s">
        <v>2842</v>
      </c>
      <c r="C831" s="36" t="s">
        <v>2843</v>
      </c>
      <c r="D831" s="17" t="s">
        <v>2844</v>
      </c>
      <c r="E831" s="18" t="s">
        <v>10</v>
      </c>
      <c r="F831" s="18">
        <f>VLOOKUP(N831,Revistas!$B$2:$H$63996,2,FALSE)</f>
        <v>0.89500000000000002</v>
      </c>
      <c r="G831" s="18" t="str">
        <f>VLOOKUP(N831,Revistas!$B$2:$H$63996,3,FALSE)</f>
        <v>Q3</v>
      </c>
      <c r="H831" s="18" t="str">
        <f>VLOOKUP(N831,Revistas!$B$2:$H$63996,4,FALSE)</f>
        <v>EMERGENCY MEDICINE - SCIE</v>
      </c>
      <c r="I831" s="18" t="str">
        <f>VLOOKUP(N831,Revistas!$B$2:$H$63996,5,FALSE)</f>
        <v>17/24</v>
      </c>
      <c r="J831" s="18" t="str">
        <f>VLOOKUP(N831,Revistas!$B$2:$H$63996,6,FALSE)</f>
        <v>NO</v>
      </c>
      <c r="K831" s="18" t="s">
        <v>2845</v>
      </c>
      <c r="L831" s="18"/>
      <c r="M831" s="18" t="s">
        <v>586</v>
      </c>
      <c r="N831" s="18" t="s">
        <v>2846</v>
      </c>
      <c r="O831" s="18" t="s">
        <v>2847</v>
      </c>
      <c r="P831" s="18">
        <v>2017</v>
      </c>
      <c r="Q831" s="18"/>
      <c r="R831" s="18"/>
      <c r="S831" s="18"/>
      <c r="T831" s="18"/>
      <c r="U831" s="23">
        <v>28980034</v>
      </c>
    </row>
    <row r="832" spans="2:21" ht="30">
      <c r="B832" s="36" t="s">
        <v>1001</v>
      </c>
      <c r="C832" s="36" t="s">
        <v>1002</v>
      </c>
      <c r="D832" s="17" t="s">
        <v>1003</v>
      </c>
      <c r="E832" s="18" t="s">
        <v>10</v>
      </c>
      <c r="F832" s="18">
        <f>VLOOKUP(N832,Revistas!$B$2:$H$63996,2,FALSE)</f>
        <v>4.9000000000000004</v>
      </c>
      <c r="G832" s="18" t="str">
        <f>VLOOKUP(N832,Revistas!$B$2:$H$63996,3,FALSE)</f>
        <v>Q1</v>
      </c>
      <c r="H832" s="18" t="str">
        <f>VLOOKUP(N832,Revistas!$B$2:$H$63996,4,FALSE)</f>
        <v>ENVIRONMENTAL SCIENCES - SCIE</v>
      </c>
      <c r="I832" s="18" t="str">
        <f>VLOOKUP(N832,Revistas!$B$2:$H$63996,5,FALSE)</f>
        <v>22/229</v>
      </c>
      <c r="J832" s="18" t="str">
        <f>VLOOKUP(N832,Revistas!$B$2:$H$63996,6,FALSE)</f>
        <v>SI</v>
      </c>
      <c r="K832" s="18" t="s">
        <v>1004</v>
      </c>
      <c r="L832" s="18" t="s">
        <v>1005</v>
      </c>
      <c r="M832" s="18">
        <v>1</v>
      </c>
      <c r="N832" s="18" t="s">
        <v>1006</v>
      </c>
      <c r="O832" s="28">
        <v>42186</v>
      </c>
      <c r="P832" s="18">
        <v>2017</v>
      </c>
      <c r="Q832" s="18">
        <v>590</v>
      </c>
      <c r="R832" s="18"/>
      <c r="S832" s="18">
        <v>171</v>
      </c>
      <c r="T832" s="18">
        <v>173</v>
      </c>
      <c r="U832" s="23">
        <v>28259438</v>
      </c>
    </row>
    <row r="833" spans="2:21" ht="60">
      <c r="B833" s="36" t="s">
        <v>4620</v>
      </c>
      <c r="C833" s="36" t="s">
        <v>4621</v>
      </c>
      <c r="D833" s="17" t="s">
        <v>4622</v>
      </c>
      <c r="E833" s="18" t="s">
        <v>10</v>
      </c>
      <c r="F833" s="18">
        <f>VLOOKUP(N833,Revistas!$B$2:$H$63996,2,FALSE)</f>
        <v>2.7370000000000001</v>
      </c>
      <c r="G833" s="18" t="str">
        <f>VLOOKUP(N833,Revistas!$B$2:$H$63996,3,FALSE)</f>
        <v>Q2</v>
      </c>
      <c r="H833" s="18" t="str">
        <f>VLOOKUP(N833,Revistas!$B$2:$H$63996,4,FALSE)</f>
        <v>PHARMACOLOGY &amp;PHARMACY</v>
      </c>
      <c r="I833" s="18" t="str">
        <f>VLOOKUP(N833,Revistas!$B$2:$H$63996,5,FALSE)</f>
        <v>112/256</v>
      </c>
      <c r="J833" s="18" t="str">
        <f>VLOOKUP(N833,Revistas!$B$2:$H$63996,6,FALSE)</f>
        <v>NO</v>
      </c>
      <c r="K833" s="18" t="s">
        <v>4623</v>
      </c>
      <c r="L833" s="18" t="s">
        <v>4624</v>
      </c>
      <c r="M833" s="18">
        <v>0</v>
      </c>
      <c r="N833" s="18" t="s">
        <v>4625</v>
      </c>
      <c r="O833" s="18" t="s">
        <v>14</v>
      </c>
      <c r="P833" s="18">
        <v>2017</v>
      </c>
      <c r="Q833" s="18">
        <v>80</v>
      </c>
      <c r="R833" s="18">
        <v>6</v>
      </c>
      <c r="S833" s="18">
        <v>1113</v>
      </c>
      <c r="T833" s="18">
        <v>1131</v>
      </c>
      <c r="U833" s="23">
        <v>29038849</v>
      </c>
    </row>
    <row r="834" spans="2:21" ht="45">
      <c r="B834" s="36" t="s">
        <v>1819</v>
      </c>
      <c r="C834" s="36" t="s">
        <v>1820</v>
      </c>
      <c r="D834" s="17" t="s">
        <v>1660</v>
      </c>
      <c r="E834" s="18" t="s">
        <v>26</v>
      </c>
      <c r="F834" s="18">
        <f>VLOOKUP(N834,Revistas!$B$2:$H$63996,2,FALSE)</f>
        <v>12.811</v>
      </c>
      <c r="G834" s="18" t="str">
        <f>VLOOKUP(N834,Revistas!$B$2:$H$63996,3,FALSE)</f>
        <v>Q1</v>
      </c>
      <c r="H834" s="18" t="str">
        <f>VLOOKUP(N834,Revistas!$B$2:$H$63996,4,FALSE)</f>
        <v>RHEUMATOLOGY - SCIE</v>
      </c>
      <c r="I834" s="18" t="str">
        <f>VLOOKUP(N834,Revistas!$B$2:$H$63996,5,FALSE)</f>
        <v>1 DE 30</v>
      </c>
      <c r="J834" s="18" t="str">
        <f>VLOOKUP(N834,Revistas!$B$2:$H$63996,6,FALSE)</f>
        <v>SI</v>
      </c>
      <c r="K834" s="18" t="s">
        <v>1821</v>
      </c>
      <c r="L834" s="18"/>
      <c r="M834" s="18">
        <v>0</v>
      </c>
      <c r="N834" s="18" t="s">
        <v>1663</v>
      </c>
      <c r="O834" s="18" t="s">
        <v>226</v>
      </c>
      <c r="P834" s="18">
        <v>2017</v>
      </c>
      <c r="Q834" s="18">
        <v>76</v>
      </c>
      <c r="R834" s="18"/>
      <c r="S834" s="18">
        <v>1293</v>
      </c>
      <c r="T834" s="18">
        <v>1293</v>
      </c>
    </row>
    <row r="835" spans="2:21" ht="45">
      <c r="B835" s="36" t="s">
        <v>1822</v>
      </c>
      <c r="C835" s="36" t="s">
        <v>1823</v>
      </c>
      <c r="D835" s="17" t="s">
        <v>1660</v>
      </c>
      <c r="E835" s="18" t="s">
        <v>26</v>
      </c>
      <c r="F835" s="18">
        <f>VLOOKUP(N835,Revistas!$B$2:$H$63996,2,FALSE)</f>
        <v>12.811</v>
      </c>
      <c r="G835" s="18" t="str">
        <f>VLOOKUP(N835,Revistas!$B$2:$H$63996,3,FALSE)</f>
        <v>Q1</v>
      </c>
      <c r="H835" s="18" t="str">
        <f>VLOOKUP(N835,Revistas!$B$2:$H$63996,4,FALSE)</f>
        <v>RHEUMATOLOGY - SCIE</v>
      </c>
      <c r="I835" s="18" t="str">
        <f>VLOOKUP(N835,Revistas!$B$2:$H$63996,5,FALSE)</f>
        <v>1 DE 30</v>
      </c>
      <c r="J835" s="18" t="str">
        <f>VLOOKUP(N835,Revistas!$B$2:$H$63996,6,FALSE)</f>
        <v>SI</v>
      </c>
      <c r="K835" s="18" t="s">
        <v>1824</v>
      </c>
      <c r="L835" s="18"/>
      <c r="M835" s="18">
        <v>0</v>
      </c>
      <c r="N835" s="18" t="s">
        <v>1663</v>
      </c>
      <c r="O835" s="18" t="s">
        <v>226</v>
      </c>
      <c r="P835" s="18">
        <v>2017</v>
      </c>
      <c r="Q835" s="18">
        <v>76</v>
      </c>
      <c r="R835" s="18"/>
      <c r="S835" s="18">
        <v>1294</v>
      </c>
      <c r="T835" s="18">
        <v>1294</v>
      </c>
    </row>
    <row r="836" spans="2:21" ht="45">
      <c r="B836" s="36" t="s">
        <v>1727</v>
      </c>
      <c r="C836" s="36" t="s">
        <v>1728</v>
      </c>
      <c r="D836" s="17" t="s">
        <v>181</v>
      </c>
      <c r="E836" s="18" t="s">
        <v>10</v>
      </c>
      <c r="F836" s="18">
        <f>VLOOKUP(N836,Revistas!$B$2:$H$63996,2,FALSE)</f>
        <v>4.2590000000000003</v>
      </c>
      <c r="G836" s="18" t="str">
        <f>VLOOKUP(N836,Revistas!$B$2:$H$63996,3,FALSE)</f>
        <v>Q1</v>
      </c>
      <c r="H836" s="18" t="str">
        <f>VLOOKUP(N836,Revistas!$B$2:$H$63996,4,FALSE)</f>
        <v>MULTIDISCIPLINARY SCIENCES</v>
      </c>
      <c r="I836" s="18" t="str">
        <f>VLOOKUP(N836,Revistas!$B$2:$H$63996,5,FALSE)</f>
        <v>10 DE 64</v>
      </c>
      <c r="J836" s="18" t="str">
        <f>VLOOKUP(N836,Revistas!$B$2:$H$63996,6,FALSE)</f>
        <v>NO</v>
      </c>
      <c r="K836" s="18" t="s">
        <v>1729</v>
      </c>
      <c r="L836" s="18" t="s">
        <v>1730</v>
      </c>
      <c r="M836" s="18">
        <v>0</v>
      </c>
      <c r="N836" s="18" t="s">
        <v>184</v>
      </c>
      <c r="O836" s="28">
        <v>44075</v>
      </c>
      <c r="P836" s="18">
        <v>2017</v>
      </c>
      <c r="Q836" s="18">
        <v>7</v>
      </c>
      <c r="R836" s="18"/>
      <c r="S836" s="18"/>
      <c r="T836" s="18">
        <v>12023</v>
      </c>
      <c r="U836" s="23">
        <v>28931886</v>
      </c>
    </row>
    <row r="837" spans="2:21" ht="30">
      <c r="B837" s="36" t="s">
        <v>527</v>
      </c>
      <c r="C837" s="36" t="s">
        <v>528</v>
      </c>
      <c r="D837" s="17" t="s">
        <v>529</v>
      </c>
      <c r="E837" s="18" t="s">
        <v>10</v>
      </c>
      <c r="F837" s="18">
        <f>VLOOKUP(N837,Revistas!$B$2:$H$63996,2,FALSE)</f>
        <v>6.5590000000000002</v>
      </c>
      <c r="G837" s="18" t="str">
        <f>VLOOKUP(N837,Revistas!$B$2:$H$63996,3,FALSE)</f>
        <v>Q1</v>
      </c>
      <c r="H837" s="18" t="str">
        <f>VLOOKUP(N837,Revistas!$B$2:$H$63996,4,FALSE)</f>
        <v>NEUROSCIENCES - SCIE</v>
      </c>
      <c r="I837" s="18" t="str">
        <f>VLOOKUP(N837,Revistas!$B$2:$H$63996,5,FALSE)</f>
        <v>21/259</v>
      </c>
      <c r="J837" s="18" t="str">
        <f>VLOOKUP(N837,Revistas!$B$2:$H$63996,6,FALSE)</f>
        <v>SI</v>
      </c>
      <c r="K837" s="18" t="s">
        <v>530</v>
      </c>
      <c r="L837" s="18" t="s">
        <v>531</v>
      </c>
      <c r="M837" s="18">
        <v>0</v>
      </c>
      <c r="N837" s="18" t="s">
        <v>532</v>
      </c>
      <c r="O837" s="18" t="s">
        <v>154</v>
      </c>
      <c r="P837" s="18">
        <v>2017</v>
      </c>
      <c r="Q837" s="18">
        <v>27</v>
      </c>
      <c r="R837" s="18">
        <v>9</v>
      </c>
      <c r="S837" s="18">
        <v>4586</v>
      </c>
      <c r="T837" s="18">
        <v>4606</v>
      </c>
    </row>
    <row r="838" spans="2:21" ht="30">
      <c r="B838" s="36" t="s">
        <v>2474</v>
      </c>
      <c r="C838" s="36" t="s">
        <v>2475</v>
      </c>
      <c r="D838" s="17" t="s">
        <v>1459</v>
      </c>
      <c r="E838" s="18" t="s">
        <v>274</v>
      </c>
      <c r="F838" s="18">
        <f>VLOOKUP(N838,Revistas!$B$2:$H$63996,2,FALSE)</f>
        <v>1.714</v>
      </c>
      <c r="G838" s="18" t="str">
        <f>VLOOKUP(N838,Revistas!$B$2:$H$63996,3,FALSE)</f>
        <v>Q3</v>
      </c>
      <c r="H838" s="18" t="str">
        <f>VLOOKUP(N838,Revistas!$B$2:$H$63996,4,FALSE)</f>
        <v>MICROBIOLOGY</v>
      </c>
      <c r="I838" s="18" t="str">
        <f>VLOOKUP(N838,Revistas!$B$2:$H$63996,5,FALSE)</f>
        <v>88/124</v>
      </c>
      <c r="J838" s="18" t="str">
        <f>VLOOKUP(N838,Revistas!$B$2:$H$63996,6,FALSE)</f>
        <v>NO</v>
      </c>
      <c r="K838" s="18" t="s">
        <v>2476</v>
      </c>
      <c r="L838" s="18" t="s">
        <v>2477</v>
      </c>
      <c r="M838" s="18">
        <v>0</v>
      </c>
      <c r="N838" s="18" t="s">
        <v>1462</v>
      </c>
      <c r="O838" s="18" t="s">
        <v>62</v>
      </c>
      <c r="P838" s="18">
        <v>2017</v>
      </c>
      <c r="Q838" s="18">
        <v>35</v>
      </c>
      <c r="R838" s="18">
        <v>2</v>
      </c>
      <c r="S838" s="18">
        <v>133</v>
      </c>
      <c r="T838" s="18">
        <v>135</v>
      </c>
      <c r="U838" s="23">
        <v>27345950</v>
      </c>
    </row>
    <row r="839" spans="2:21" ht="30">
      <c r="B839" s="36" t="s">
        <v>2411</v>
      </c>
      <c r="C839" s="36" t="s">
        <v>2412</v>
      </c>
      <c r="D839" s="17" t="s">
        <v>195</v>
      </c>
      <c r="E839" s="18" t="s">
        <v>274</v>
      </c>
      <c r="F839" s="18">
        <f>VLOOKUP(N839,Revistas!$B$2:$H$63996,2,FALSE)</f>
        <v>1.1399999999999999</v>
      </c>
      <c r="G839" s="18" t="str">
        <f>VLOOKUP(N839,Revistas!$B$2:$H$63996,3,FALSE)</f>
        <v>Q3</v>
      </c>
      <c r="H839" s="18" t="str">
        <f>VLOOKUP(N839,Revistas!$B$2:$H$63996,4,FALSE)</f>
        <v>PEDIATRICS - SCIE</v>
      </c>
      <c r="I839" s="18" t="str">
        <f>VLOOKUP(N839,Revistas!$B$2:$H$63996,5,FALSE)</f>
        <v>88/121/</v>
      </c>
      <c r="J839" s="18" t="str">
        <f>VLOOKUP(N839,Revistas!$B$2:$H$63996,6,FALSE)</f>
        <v>NO</v>
      </c>
      <c r="K839" s="18" t="s">
        <v>2413</v>
      </c>
      <c r="L839" s="18" t="s">
        <v>2414</v>
      </c>
      <c r="M839" s="18">
        <v>0</v>
      </c>
      <c r="N839" s="18" t="s">
        <v>198</v>
      </c>
      <c r="O839" s="18" t="s">
        <v>94</v>
      </c>
      <c r="P839" s="18">
        <v>2017</v>
      </c>
      <c r="Q839" s="18">
        <v>87</v>
      </c>
      <c r="R839" s="18">
        <v>5</v>
      </c>
      <c r="S839" s="18">
        <v>289</v>
      </c>
      <c r="T839" s="18">
        <v>290</v>
      </c>
      <c r="U839" s="23">
        <v>28215717</v>
      </c>
    </row>
    <row r="840" spans="2:21" ht="30">
      <c r="B840" s="36" t="s">
        <v>2411</v>
      </c>
      <c r="C840" s="36" t="s">
        <v>2471</v>
      </c>
      <c r="D840" s="17" t="s">
        <v>195</v>
      </c>
      <c r="E840" s="18" t="s">
        <v>274</v>
      </c>
      <c r="F840" s="18">
        <f>VLOOKUP(N840,Revistas!$B$2:$H$63996,2,FALSE)</f>
        <v>1.1399999999999999</v>
      </c>
      <c r="G840" s="18" t="str">
        <f>VLOOKUP(N840,Revistas!$B$2:$H$63996,3,FALSE)</f>
        <v>Q3</v>
      </c>
      <c r="H840" s="18" t="str">
        <f>VLOOKUP(N840,Revistas!$B$2:$H$63996,4,FALSE)</f>
        <v>PEDIATRICS - SCIE</v>
      </c>
      <c r="I840" s="18" t="str">
        <f>VLOOKUP(N840,Revistas!$B$2:$H$63996,5,FALSE)</f>
        <v>88/121/</v>
      </c>
      <c r="J840" s="18" t="str">
        <f>VLOOKUP(N840,Revistas!$B$2:$H$63996,6,FALSE)</f>
        <v>NO</v>
      </c>
      <c r="K840" s="18" t="s">
        <v>2472</v>
      </c>
      <c r="L840" s="18" t="s">
        <v>2473</v>
      </c>
      <c r="M840" s="18">
        <v>0</v>
      </c>
      <c r="N840" s="18" t="s">
        <v>198</v>
      </c>
      <c r="O840" s="18" t="s">
        <v>300</v>
      </c>
      <c r="P840" s="18">
        <v>2017</v>
      </c>
      <c r="Q840" s="18">
        <v>86</v>
      </c>
      <c r="R840" s="18">
        <v>3</v>
      </c>
      <c r="S840" s="18">
        <v>158</v>
      </c>
      <c r="T840" s="18">
        <v>159</v>
      </c>
      <c r="U840" s="23">
        <v>27321712</v>
      </c>
    </row>
    <row r="841" spans="2:21" ht="45">
      <c r="B841" s="36" t="s">
        <v>1828</v>
      </c>
      <c r="C841" s="36" t="s">
        <v>1829</v>
      </c>
      <c r="D841" s="17" t="s">
        <v>1739</v>
      </c>
      <c r="E841" s="18" t="s">
        <v>10</v>
      </c>
      <c r="F841" s="18">
        <f>VLOOKUP(N841,Revistas!$B$2:$H$63996,2,FALSE)</f>
        <v>2.835</v>
      </c>
      <c r="G841" s="18" t="str">
        <f>VLOOKUP(N841,Revistas!$B$2:$H$63996,3,FALSE)</f>
        <v>Q2</v>
      </c>
      <c r="H841" s="18" t="str">
        <f>VLOOKUP(N841,Revistas!$B$2:$H$63996,4,FALSE)</f>
        <v>PHARMACOLOGY &amp; PHARMACY - SCIE;</v>
      </c>
      <c r="I841" s="18" t="str">
        <f>VLOOKUP(N841,Revistas!$B$2:$H$63996,5,FALSE)</f>
        <v>100/257</v>
      </c>
      <c r="J841" s="18" t="str">
        <f>VLOOKUP(N841,Revistas!$B$2:$H$63996,6,FALSE)</f>
        <v>NO</v>
      </c>
      <c r="K841" s="18" t="s">
        <v>1830</v>
      </c>
      <c r="L841" s="18" t="s">
        <v>1831</v>
      </c>
      <c r="M841" s="18">
        <v>2</v>
      </c>
      <c r="N841" s="18" t="s">
        <v>1742</v>
      </c>
      <c r="O841" s="18" t="s">
        <v>226</v>
      </c>
      <c r="P841" s="18">
        <v>2017</v>
      </c>
      <c r="Q841" s="18">
        <v>31</v>
      </c>
      <c r="R841" s="18">
        <v>3</v>
      </c>
      <c r="S841" s="18">
        <v>223</v>
      </c>
      <c r="T841" s="18">
        <v>237</v>
      </c>
      <c r="U841" s="23">
        <v>28497221</v>
      </c>
    </row>
    <row r="842" spans="2:21" ht="60">
      <c r="B842" s="36" t="s">
        <v>4500</v>
      </c>
      <c r="C842" s="36" t="s">
        <v>4501</v>
      </c>
      <c r="D842" s="17" t="s">
        <v>4431</v>
      </c>
      <c r="E842" s="18" t="s">
        <v>10</v>
      </c>
      <c r="F842" s="18">
        <f>VLOOKUP(N842,Revistas!$B$2:$H$63996,2,FALSE)</f>
        <v>2.3530000000000002</v>
      </c>
      <c r="G842" s="18" t="str">
        <f>VLOOKUP(N842,Revistas!$B$2:$H$63996,3,FALSE)</f>
        <v>Q3</v>
      </c>
      <c r="H842" s="18" t="str">
        <f>VLOOKUP(N842,Revistas!$B$2:$H$63996,4,FALSE)</f>
        <v>ONCOLOGY</v>
      </c>
      <c r="I842" s="18" t="str">
        <f>VLOOKUP(N842,Revistas!$B$2:$H$63996,5,FALSE)</f>
        <v>141/217</v>
      </c>
      <c r="J842" s="18" t="str">
        <f>VLOOKUP(N842,Revistas!$B$2:$H$63996,6,FALSE)</f>
        <v>NO</v>
      </c>
      <c r="K842" s="18" t="s">
        <v>4502</v>
      </c>
      <c r="L842" s="18" t="s">
        <v>4503</v>
      </c>
      <c r="M842" s="18">
        <v>0</v>
      </c>
      <c r="N842" s="18" t="s">
        <v>4434</v>
      </c>
      <c r="O842" s="18" t="s">
        <v>14</v>
      </c>
      <c r="P842" s="18">
        <v>2017</v>
      </c>
      <c r="Q842" s="18">
        <v>19</v>
      </c>
      <c r="R842" s="18">
        <v>12</v>
      </c>
      <c r="S842" s="18">
        <v>1537</v>
      </c>
      <c r="T842" s="18">
        <v>1542</v>
      </c>
      <c r="U842" s="23">
        <v>28660482</v>
      </c>
    </row>
    <row r="843" spans="2:21" ht="45">
      <c r="B843" s="36" t="s">
        <v>4119</v>
      </c>
      <c r="C843" s="36" t="s">
        <v>4118</v>
      </c>
      <c r="D843" s="17" t="s">
        <v>4132</v>
      </c>
      <c r="E843" s="18" t="s">
        <v>10</v>
      </c>
      <c r="F843" s="18">
        <f>VLOOKUP(N843,Revistas!$B$2:$H$63996,2,FALSE)</f>
        <v>1.8260000000000001</v>
      </c>
      <c r="G843" s="18" t="str">
        <f>VLOOKUP(N843,Revistas!$B$2:$H$63996,3,FALSE)</f>
        <v>Q3</v>
      </c>
      <c r="H843" s="18" t="str">
        <f>VLOOKUP(N843,Revistas!$B$2:$H$63996,4,FALSE)</f>
        <v>OBSTETRICS &amp; GYNECOLOGY - SCIE</v>
      </c>
      <c r="I843" s="18" t="str">
        <f>VLOOKUP(N843,Revistas!$B$2:$H$63996,5,FALSE)</f>
        <v>45/80</v>
      </c>
      <c r="J843" s="18" t="str">
        <f>VLOOKUP(N843,Revistas!$B$2:$H$63996,6,FALSE)</f>
        <v>NO</v>
      </c>
      <c r="K843" s="18" t="s">
        <v>4120</v>
      </c>
      <c r="L843" s="18"/>
      <c r="M843" s="18" t="s">
        <v>586</v>
      </c>
      <c r="N843" s="18" t="s">
        <v>2606</v>
      </c>
      <c r="O843" s="18" t="s">
        <v>3187</v>
      </c>
      <c r="P843" s="18">
        <v>2017</v>
      </c>
      <c r="Q843" s="18"/>
      <c r="R843" s="18"/>
      <c r="S843" s="18">
        <v>1</v>
      </c>
      <c r="T843" s="18">
        <v>6</v>
      </c>
      <c r="U843" s="23">
        <v>28502201</v>
      </c>
    </row>
    <row r="844" spans="2:21" ht="45">
      <c r="B844" s="36" t="s">
        <v>4744</v>
      </c>
      <c r="C844" s="36" t="s">
        <v>4745</v>
      </c>
      <c r="D844" s="17" t="s">
        <v>4490</v>
      </c>
      <c r="E844" s="18" t="s">
        <v>26</v>
      </c>
      <c r="F844" s="18">
        <f>VLOOKUP(N844,Revistas!$B$2:$H$63996,2,FALSE)</f>
        <v>4.1870000000000003</v>
      </c>
      <c r="G844" s="18" t="str">
        <f>VLOOKUP(N844,Revistas!$B$2:$H$63996,3,FALSE)</f>
        <v>Q1</v>
      </c>
      <c r="H844" s="18" t="str">
        <f>VLOOKUP(N844,Revistas!$B$2:$H$63996,4,FALSE)</f>
        <v>BIOTECHNOLOGY &amp; APPLIED MICROBIOLOGY - SCIE;</v>
      </c>
      <c r="I844" s="18" t="str">
        <f>VLOOKUP(N844,Revistas!$B$2:$H$63996,5,FALSE)</f>
        <v>26/160</v>
      </c>
      <c r="J844" s="18" t="str">
        <f>VLOOKUP(N844,Revistas!$B$2:$H$63996,6,FALSE)</f>
        <v>NO</v>
      </c>
      <c r="K844" s="18" t="s">
        <v>4746</v>
      </c>
      <c r="L844" s="18"/>
      <c r="M844" s="18">
        <v>0</v>
      </c>
      <c r="N844" s="18" t="s">
        <v>4492</v>
      </c>
      <c r="O844" s="18" t="s">
        <v>14</v>
      </c>
      <c r="P844" s="18">
        <v>2017</v>
      </c>
      <c r="Q844" s="18">
        <v>28</v>
      </c>
      <c r="R844" s="18">
        <v>12</v>
      </c>
      <c r="S844" s="18" t="s">
        <v>4747</v>
      </c>
      <c r="T844" s="18" t="s">
        <v>4747</v>
      </c>
    </row>
    <row r="845" spans="2:21" ht="180">
      <c r="B845" s="36" t="s">
        <v>5044</v>
      </c>
      <c r="C845" s="36" t="s">
        <v>5045</v>
      </c>
      <c r="D845" s="17" t="s">
        <v>5046</v>
      </c>
      <c r="E845" s="18" t="s">
        <v>10</v>
      </c>
      <c r="F845" s="18">
        <f>VLOOKUP(N845,Revistas!$B$2:$H$63996,2,FALSE)</f>
        <v>1.571</v>
      </c>
      <c r="G845" s="18" t="str">
        <f>VLOOKUP(N845,Revistas!$B$2:$H$63996,3,FALSE)</f>
        <v>Q3</v>
      </c>
      <c r="H845" s="18" t="str">
        <f>VLOOKUP(N845,Revistas!$B$2:$H$63996,4,FALSE)</f>
        <v>PEDIATRICS - SCIE;</v>
      </c>
      <c r="I845" s="18" t="str">
        <f>VLOOKUP(N845,Revistas!$B$2:$H$63996,5,FALSE)</f>
        <v>65/121</v>
      </c>
      <c r="J845" s="18" t="str">
        <f>VLOOKUP(N845,Revistas!$B$2:$H$63996,6,FALSE)</f>
        <v>NO</v>
      </c>
      <c r="K845" s="18" t="s">
        <v>5047</v>
      </c>
      <c r="L845" s="18" t="s">
        <v>5048</v>
      </c>
      <c r="M845" s="18">
        <v>2</v>
      </c>
      <c r="N845" s="18" t="s">
        <v>5049</v>
      </c>
      <c r="O845" s="18" t="s">
        <v>226</v>
      </c>
      <c r="P845" s="18">
        <v>2017</v>
      </c>
      <c r="Q845" s="18">
        <v>48</v>
      </c>
      <c r="R845" s="18">
        <v>3</v>
      </c>
      <c r="S845" s="18">
        <v>166</v>
      </c>
      <c r="T845" s="18">
        <v>184</v>
      </c>
      <c r="U845" s="23">
        <v>28561207</v>
      </c>
    </row>
    <row r="846" spans="2:21">
      <c r="B846" s="36" t="s">
        <v>3937</v>
      </c>
      <c r="C846" s="36" t="s">
        <v>3938</v>
      </c>
      <c r="D846" s="17" t="s">
        <v>3939</v>
      </c>
      <c r="E846" s="18" t="s">
        <v>571</v>
      </c>
      <c r="F846" s="18">
        <f>VLOOKUP(N846,Revistas!$B$2:$H$63996,2,FALSE)</f>
        <v>16.265000000000001</v>
      </c>
      <c r="G846" s="18" t="str">
        <f>VLOOKUP(N846,Revistas!$B$2:$H$63996,3,FALSE)</f>
        <v>Q1</v>
      </c>
      <c r="H846" s="18" t="str">
        <f>VLOOKUP(N846,Revistas!$B$2:$H$63996,4,FALSE)</f>
        <v>UROLOGY &amp; NEPHROLOGY - SCIE</v>
      </c>
      <c r="I846" s="18" t="str">
        <f>VLOOKUP(N846,Revistas!$B$2:$H$63996,5,FALSE)</f>
        <v>1 DE 76</v>
      </c>
      <c r="J846" s="18" t="str">
        <f>VLOOKUP(N846,Revistas!$B$2:$H$63996,6,FALSE)</f>
        <v>SI</v>
      </c>
      <c r="K846" s="18" t="s">
        <v>3940</v>
      </c>
      <c r="L846" s="18" t="s">
        <v>3941</v>
      </c>
      <c r="M846" s="18">
        <v>0</v>
      </c>
      <c r="N846" s="18" t="s">
        <v>3942</v>
      </c>
      <c r="O846" s="18" t="s">
        <v>199</v>
      </c>
      <c r="P846" s="18">
        <v>2017</v>
      </c>
      <c r="Q846" s="18">
        <v>72</v>
      </c>
      <c r="R846" s="18">
        <v>2</v>
      </c>
      <c r="S846" s="18">
        <v>318</v>
      </c>
      <c r="T846" s="18">
        <v>319</v>
      </c>
      <c r="U846" s="23">
        <v>28336080</v>
      </c>
    </row>
    <row r="847" spans="2:21" ht="30">
      <c r="B847" s="36" t="s">
        <v>3933</v>
      </c>
      <c r="C847" s="36" t="s">
        <v>3934</v>
      </c>
      <c r="D847" s="17" t="s">
        <v>3899</v>
      </c>
      <c r="E847" s="18" t="s">
        <v>10</v>
      </c>
      <c r="F847" s="18">
        <f>VLOOKUP(N847,Revistas!$B$2:$H$63996,2,FALSE)</f>
        <v>0.32300000000000001</v>
      </c>
      <c r="G847" s="18" t="str">
        <f>VLOOKUP(N847,Revistas!$B$2:$H$63996,3,FALSE)</f>
        <v>Q4</v>
      </c>
      <c r="H847" s="18" t="str">
        <f>VLOOKUP(N847,Revistas!$B$2:$H$63996,4,FALSE)</f>
        <v>UROLOGY &amp; NEPHROLOGY - SCIE</v>
      </c>
      <c r="I847" s="18" t="str">
        <f>VLOOKUP(N847,Revistas!$B$2:$H$63996,5,FALSE)</f>
        <v>73/76</v>
      </c>
      <c r="J847" s="18" t="str">
        <f>VLOOKUP(N847,Revistas!$B$2:$H$63996,6,FALSE)</f>
        <v>NO</v>
      </c>
      <c r="K847" s="18" t="s">
        <v>3935</v>
      </c>
      <c r="L847" s="18" t="s">
        <v>3936</v>
      </c>
      <c r="M847" s="18">
        <v>0</v>
      </c>
      <c r="N847" s="18" t="s">
        <v>3902</v>
      </c>
      <c r="O847" s="18" t="s">
        <v>154</v>
      </c>
      <c r="P847" s="18">
        <v>2017</v>
      </c>
      <c r="Q847" s="18">
        <v>70</v>
      </c>
      <c r="R847" s="18">
        <v>7</v>
      </c>
      <c r="S847" s="18">
        <v>675</v>
      </c>
      <c r="T847" s="18">
        <v>678</v>
      </c>
      <c r="U847" s="23">
        <v>28891800</v>
      </c>
    </row>
    <row r="848" spans="2:21" ht="30">
      <c r="B848" s="36" t="s">
        <v>3985</v>
      </c>
      <c r="C848" s="36" t="s">
        <v>3986</v>
      </c>
      <c r="D848" s="17" t="s">
        <v>3987</v>
      </c>
      <c r="E848" s="18" t="s">
        <v>210</v>
      </c>
      <c r="F848" s="18" t="str">
        <f>VLOOKUP(N848,Revistas!$B$2:$H$63996,2,FALSE)</f>
        <v>NO TIENE</v>
      </c>
      <c r="G848" s="18" t="str">
        <f>VLOOKUP(N848,Revistas!$B$2:$H$63996,3,FALSE)</f>
        <v>NO TIENE</v>
      </c>
      <c r="H848" s="18" t="str">
        <f>VLOOKUP(N848,Revistas!$B$2:$H$63996,4,FALSE)</f>
        <v>NO TIENE</v>
      </c>
      <c r="I848" s="18" t="str">
        <f>VLOOKUP(N848,Revistas!$B$2:$H$63996,5,FALSE)</f>
        <v>NO TIENE</v>
      </c>
      <c r="J848" s="18" t="str">
        <f>VLOOKUP(N848,Revistas!$B$2:$H$63996,6,FALSE)</f>
        <v>NO</v>
      </c>
      <c r="K848" s="18" t="s">
        <v>3988</v>
      </c>
      <c r="L848" s="18" t="s">
        <v>3989</v>
      </c>
      <c r="M848" s="18">
        <v>1</v>
      </c>
      <c r="N848" s="18" t="s">
        <v>3990</v>
      </c>
      <c r="O848" s="18" t="s">
        <v>300</v>
      </c>
      <c r="P848" s="18">
        <v>2017</v>
      </c>
      <c r="Q848" s="18">
        <v>28</v>
      </c>
      <c r="R848" s="18">
        <v>1</v>
      </c>
      <c r="S848" s="18">
        <v>2</v>
      </c>
      <c r="T848" s="18">
        <v>5</v>
      </c>
    </row>
    <row r="849" spans="2:45">
      <c r="B849" s="36" t="s">
        <v>3962</v>
      </c>
      <c r="C849" s="36" t="s">
        <v>3963</v>
      </c>
      <c r="D849" s="17" t="s">
        <v>3899</v>
      </c>
      <c r="E849" s="18" t="s">
        <v>10</v>
      </c>
      <c r="F849" s="18">
        <f>VLOOKUP(N849,Revistas!$B$2:$H$63996,2,FALSE)</f>
        <v>0.32300000000000001</v>
      </c>
      <c r="G849" s="18" t="str">
        <f>VLOOKUP(N849,Revistas!$B$2:$H$63996,3,FALSE)</f>
        <v>Q4</v>
      </c>
      <c r="H849" s="18" t="str">
        <f>VLOOKUP(N849,Revistas!$B$2:$H$63996,4,FALSE)</f>
        <v>UROLOGY &amp; NEPHROLOGY - SCIE</v>
      </c>
      <c r="I849" s="18" t="str">
        <f>VLOOKUP(N849,Revistas!$B$2:$H$63996,5,FALSE)</f>
        <v>73/76</v>
      </c>
      <c r="J849" s="18" t="str">
        <f>VLOOKUP(N849,Revistas!$B$2:$H$63996,6,FALSE)</f>
        <v>NO</v>
      </c>
      <c r="K849" s="18" t="s">
        <v>3964</v>
      </c>
      <c r="L849" s="18" t="s">
        <v>3965</v>
      </c>
      <c r="M849" s="18">
        <v>0</v>
      </c>
      <c r="N849" s="18" t="s">
        <v>3902</v>
      </c>
      <c r="O849" s="18" t="s">
        <v>250</v>
      </c>
      <c r="P849" s="18">
        <v>2017</v>
      </c>
      <c r="Q849" s="18">
        <v>70</v>
      </c>
      <c r="R849" s="18">
        <v>4</v>
      </c>
      <c r="S849" s="18">
        <v>379</v>
      </c>
      <c r="T849" s="18">
        <v>384</v>
      </c>
      <c r="U849" s="23">
        <v>28530617</v>
      </c>
    </row>
    <row r="850" spans="2:45" ht="30">
      <c r="B850" s="36" t="s">
        <v>4982</v>
      </c>
      <c r="C850" s="36" t="s">
        <v>4983</v>
      </c>
      <c r="D850" s="17" t="s">
        <v>4984</v>
      </c>
      <c r="E850" s="18" t="s">
        <v>10</v>
      </c>
      <c r="F850" s="18">
        <f>VLOOKUP(N850,Revistas!$B$2:$H$63996,2,FALSE)</f>
        <v>3.7690000000000001</v>
      </c>
      <c r="G850" s="18" t="str">
        <f>VLOOKUP(N850,Revistas!$B$2:$H$63996,3,FALSE)</f>
        <v>Q1</v>
      </c>
      <c r="H850" s="18" t="str">
        <f>VLOOKUP(N850,Revistas!$B$2:$H$63996,4,FALSE)</f>
        <v>MEDICINE, RESEARCH &amp; EXPERIMENTAL - SCIE;</v>
      </c>
      <c r="I850" s="18" t="str">
        <f>VLOOKUP(N850,Revistas!$B$2:$H$63996,5,FALSE)</f>
        <v>31/128</v>
      </c>
      <c r="J850" s="18" t="str">
        <f>VLOOKUP(N850,Revistas!$B$2:$H$63996,6,FALSE)</f>
        <v>NO</v>
      </c>
      <c r="K850" s="18" t="s">
        <v>4985</v>
      </c>
      <c r="L850" s="18" t="s">
        <v>4986</v>
      </c>
      <c r="M850" s="18">
        <v>0</v>
      </c>
      <c r="N850" s="18" t="s">
        <v>4987</v>
      </c>
      <c r="O850" s="18" t="s">
        <v>21</v>
      </c>
      <c r="P850" s="18">
        <v>2017</v>
      </c>
      <c r="Q850" s="18">
        <v>122</v>
      </c>
      <c r="R850" s="27">
        <v>43132</v>
      </c>
      <c r="S850" s="18">
        <v>43</v>
      </c>
      <c r="T850" s="18">
        <v>50</v>
      </c>
      <c r="U850" s="23">
        <v>28774709</v>
      </c>
    </row>
    <row r="851" spans="2:45" ht="45">
      <c r="B851" s="36" t="s">
        <v>5028</v>
      </c>
      <c r="C851" s="36" t="s">
        <v>5029</v>
      </c>
      <c r="D851" s="17" t="s">
        <v>181</v>
      </c>
      <c r="E851" s="18" t="s">
        <v>10</v>
      </c>
      <c r="F851" s="18">
        <f>VLOOKUP(N851,Revistas!$B$2:$H$63996,2,FALSE)</f>
        <v>4.2590000000000003</v>
      </c>
      <c r="G851" s="18" t="str">
        <f>VLOOKUP(N851,Revistas!$B$2:$H$63996,3,FALSE)</f>
        <v>Q1</v>
      </c>
      <c r="H851" s="18" t="str">
        <f>VLOOKUP(N851,Revistas!$B$2:$H$63996,4,FALSE)</f>
        <v>MULTIDISCIPLINARY SCIENCES</v>
      </c>
      <c r="I851" s="18" t="str">
        <f>VLOOKUP(N851,Revistas!$B$2:$H$63996,5,FALSE)</f>
        <v>10 DE 64</v>
      </c>
      <c r="J851" s="18" t="str">
        <f>VLOOKUP(N851,Revistas!$B$2:$H$63996,6,FALSE)</f>
        <v>NO</v>
      </c>
      <c r="K851" s="18" t="s">
        <v>5030</v>
      </c>
      <c r="L851" s="18" t="s">
        <v>5031</v>
      </c>
      <c r="M851" s="18">
        <v>2</v>
      </c>
      <c r="N851" s="18" t="s">
        <v>184</v>
      </c>
      <c r="O851" s="28">
        <v>43282</v>
      </c>
      <c r="P851" s="18">
        <v>2017</v>
      </c>
      <c r="Q851" s="18">
        <v>7</v>
      </c>
      <c r="R851" s="18"/>
      <c r="S851" s="18"/>
      <c r="T851" s="18">
        <v>5727</v>
      </c>
      <c r="U851" s="23">
        <v>28720782</v>
      </c>
    </row>
    <row r="852" spans="2:45">
      <c r="B852" s="36" t="s">
        <v>5032</v>
      </c>
      <c r="C852" s="36" t="s">
        <v>5033</v>
      </c>
      <c r="D852" s="17" t="s">
        <v>4996</v>
      </c>
      <c r="E852" s="18" t="s">
        <v>10</v>
      </c>
      <c r="F852" s="18">
        <f>VLOOKUP(N852,Revistas!$B$2:$H$63996,2,FALSE)</f>
        <v>3.97</v>
      </c>
      <c r="G852" s="18" t="str">
        <f>VLOOKUP(N852,Revistas!$B$2:$H$63996,3,FALSE)</f>
        <v>Q1</v>
      </c>
      <c r="H852" s="18" t="str">
        <f>VLOOKUP(N852,Revistas!$B$2:$H$63996,4,FALSE)</f>
        <v>MEDICINE, RESEARCH &amp; EXPERIMENTAL - SCIE;</v>
      </c>
      <c r="I852" s="18" t="str">
        <f>VLOOKUP(N852,Revistas!$B$2:$H$63996,5,FALSE)</f>
        <v>25/128</v>
      </c>
      <c r="J852" s="18" t="str">
        <f>VLOOKUP(N852,Revistas!$B$2:$H$63996,6,FALSE)</f>
        <v>NO</v>
      </c>
      <c r="K852" s="18" t="s">
        <v>5034</v>
      </c>
      <c r="L852" s="18" t="s">
        <v>5035</v>
      </c>
      <c r="M852" s="18">
        <v>0</v>
      </c>
      <c r="N852" s="18" t="s">
        <v>4999</v>
      </c>
      <c r="O852" s="18" t="s">
        <v>29</v>
      </c>
      <c r="P852" s="18">
        <v>2017</v>
      </c>
      <c r="Q852" s="18">
        <v>40</v>
      </c>
      <c r="R852" s="18">
        <v>4</v>
      </c>
      <c r="S852" s="18">
        <v>471</v>
      </c>
      <c r="T852" s="18">
        <v>480</v>
      </c>
      <c r="U852" s="23">
        <v>28229250</v>
      </c>
    </row>
    <row r="853" spans="2:45" ht="45">
      <c r="B853" s="36" t="s">
        <v>4302</v>
      </c>
      <c r="C853" s="36" t="s">
        <v>4303</v>
      </c>
      <c r="D853" s="17" t="s">
        <v>4304</v>
      </c>
      <c r="E853" s="18" t="s">
        <v>10</v>
      </c>
      <c r="F853" s="18" t="str">
        <f>VLOOKUP(N853,Revistas!$B$2:$H$63996,2,FALSE)</f>
        <v>NO TIENE</v>
      </c>
      <c r="G853" s="18" t="str">
        <f>VLOOKUP(N853,Revistas!$B$2:$H$63996,3,FALSE)</f>
        <v>NO TIENE</v>
      </c>
      <c r="H853" s="18" t="str">
        <f>VLOOKUP(N853,Revistas!$B$2:$H$63996,4,FALSE)</f>
        <v>NO TIENE</v>
      </c>
      <c r="I853" s="18" t="str">
        <f>VLOOKUP(N853,Revistas!$B$2:$H$63996,5,FALSE)</f>
        <v>NO TIENE</v>
      </c>
      <c r="J853" s="18" t="str">
        <f>VLOOKUP(N853,Revistas!$B$2:$H$63996,6,FALSE)</f>
        <v>NO</v>
      </c>
      <c r="K853" s="18" t="s">
        <v>4305</v>
      </c>
      <c r="L853" s="18" t="s">
        <v>4306</v>
      </c>
      <c r="M853" s="18">
        <v>0</v>
      </c>
      <c r="N853" s="18" t="s">
        <v>4307</v>
      </c>
      <c r="O853" s="18"/>
      <c r="P853" s="18">
        <v>2017</v>
      </c>
      <c r="Q853" s="18">
        <v>8</v>
      </c>
      <c r="R853" s="18">
        <v>1</v>
      </c>
      <c r="S853" s="18">
        <v>30</v>
      </c>
      <c r="T853" s="18">
        <v>35</v>
      </c>
      <c r="U853" s="23">
        <v>28232780</v>
      </c>
    </row>
    <row r="854" spans="2:45" ht="60">
      <c r="B854" s="36" t="s">
        <v>1500</v>
      </c>
      <c r="C854" s="36" t="s">
        <v>1501</v>
      </c>
      <c r="D854" s="17" t="s">
        <v>1459</v>
      </c>
      <c r="E854" s="18" t="s">
        <v>10</v>
      </c>
      <c r="F854" s="18">
        <f>VLOOKUP(N854,Revistas!$B$2:$H$63996,2,FALSE)</f>
        <v>1.714</v>
      </c>
      <c r="G854" s="18" t="str">
        <f>VLOOKUP(N854,Revistas!$B$2:$H$63996,3,FALSE)</f>
        <v>Q3</v>
      </c>
      <c r="H854" s="18" t="str">
        <f>VLOOKUP(N854,Revistas!$B$2:$H$63996,4,FALSE)</f>
        <v>MICROBIOLOGY</v>
      </c>
      <c r="I854" s="18" t="str">
        <f>VLOOKUP(N854,Revistas!$B$2:$H$63996,5,FALSE)</f>
        <v>88/124</v>
      </c>
      <c r="J854" s="18" t="str">
        <f>VLOOKUP(N854,Revistas!$B$2:$H$63996,6,FALSE)</f>
        <v>NO</v>
      </c>
      <c r="K854" s="18" t="s">
        <v>1502</v>
      </c>
      <c r="L854" s="18"/>
      <c r="M854" s="18">
        <v>1</v>
      </c>
      <c r="N854" s="18" t="s">
        <v>1462</v>
      </c>
      <c r="O854" s="18" t="s">
        <v>62</v>
      </c>
      <c r="P854" s="18">
        <v>2017</v>
      </c>
      <c r="Q854" s="18">
        <v>35</v>
      </c>
      <c r="R854" s="18">
        <v>2</v>
      </c>
      <c r="S854" s="18">
        <v>88</v>
      </c>
      <c r="T854" s="18">
        <v>99</v>
      </c>
      <c r="U854" s="23">
        <v>27459919</v>
      </c>
    </row>
    <row r="855" spans="2:45" ht="45">
      <c r="B855" s="36" t="s">
        <v>1302</v>
      </c>
      <c r="C855" s="36" t="s">
        <v>1303</v>
      </c>
      <c r="D855" s="17" t="s">
        <v>1304</v>
      </c>
      <c r="E855" s="18" t="s">
        <v>10</v>
      </c>
      <c r="F855" s="18">
        <f>VLOOKUP(N855,Revistas!$B$2:$H$63996,2,FALSE)</f>
        <v>3.835</v>
      </c>
      <c r="G855" s="18" t="str">
        <f>VLOOKUP(N855,Revistas!$B$2:$H$63996,3,FALSE)</f>
        <v>Q1</v>
      </c>
      <c r="H855" s="18" t="str">
        <f>VLOOKUP(N855,Revistas!$B$2:$H$63996,4,FALSE)</f>
        <v>ENVIRONMENTAL SCIENCES - SCIE;</v>
      </c>
      <c r="I855" s="18" t="str">
        <f>VLOOKUP(N855,Revistas!$B$2:$H$63996,5,FALSE)</f>
        <v>44/229</v>
      </c>
      <c r="J855" s="18" t="str">
        <f>VLOOKUP(N855,Revistas!$B$2:$H$63996,6,FALSE)</f>
        <v>NO</v>
      </c>
      <c r="K855" s="18" t="s">
        <v>1305</v>
      </c>
      <c r="L855" s="18" t="s">
        <v>1306</v>
      </c>
      <c r="M855" s="18">
        <v>1</v>
      </c>
      <c r="N855" s="18" t="s">
        <v>1307</v>
      </c>
      <c r="O855" s="18" t="s">
        <v>250</v>
      </c>
      <c r="P855" s="18">
        <v>2017</v>
      </c>
      <c r="Q855" s="18">
        <v>155</v>
      </c>
      <c r="R855" s="18"/>
      <c r="S855" s="18">
        <v>182</v>
      </c>
      <c r="T855" s="18">
        <v>192</v>
      </c>
      <c r="U855" s="23">
        <v>28222365</v>
      </c>
    </row>
    <row r="856" spans="2:45" ht="30">
      <c r="B856" s="36" t="s">
        <v>448</v>
      </c>
      <c r="C856" s="36" t="s">
        <v>449</v>
      </c>
      <c r="D856" s="17" t="s">
        <v>440</v>
      </c>
      <c r="E856" s="18" t="s">
        <v>10</v>
      </c>
      <c r="F856" s="18">
        <f>VLOOKUP(N856,Revistas!$B$2:$H$63996,2,FALSE)</f>
        <v>6.3369999999999997</v>
      </c>
      <c r="G856" s="18" t="str">
        <f>VLOOKUP(N856,Revistas!$B$2:$H$63996,3,FALSE)</f>
        <v>Q1</v>
      </c>
      <c r="H856" s="18" t="str">
        <f>VLOOKUP(N856,Revistas!$B$2:$H$63996,4,FALSE)</f>
        <v>BIOCHEMISTRY &amp; MOLECULAR BIOLOGY - SCIE</v>
      </c>
      <c r="I856" s="18" t="str">
        <f>VLOOKUP(N856,Revistas!$B$2:$H$63996,5,FALSE)</f>
        <v>34/290</v>
      </c>
      <c r="J856" s="18" t="str">
        <f>VLOOKUP(N856,Revistas!$B$2:$H$63996,6,FALSE)</f>
        <v>NO</v>
      </c>
      <c r="K856" s="18" t="s">
        <v>450</v>
      </c>
      <c r="L856" s="18" t="s">
        <v>451</v>
      </c>
      <c r="M856" s="18">
        <v>0</v>
      </c>
      <c r="N856" s="18" t="s">
        <v>443</v>
      </c>
      <c r="O856" s="18" t="s">
        <v>129</v>
      </c>
      <c r="P856" s="18">
        <v>2017</v>
      </c>
      <c r="Q856" s="18">
        <v>13</v>
      </c>
      <c r="R856" s="18"/>
      <c r="S856" s="18">
        <v>393</v>
      </c>
      <c r="T856" s="18">
        <v>401</v>
      </c>
    </row>
    <row r="857" spans="2:45" ht="30">
      <c r="B857" s="36" t="s">
        <v>2281</v>
      </c>
      <c r="C857" s="36" t="s">
        <v>2280</v>
      </c>
      <c r="D857" s="17" t="s">
        <v>1645</v>
      </c>
      <c r="E857" s="18" t="s">
        <v>274</v>
      </c>
      <c r="F857" s="18">
        <f>VLOOKUP(N857,Revistas!$B$2:$H$63996,2,FALSE)</f>
        <v>1.714</v>
      </c>
      <c r="G857" s="18" t="str">
        <f>VLOOKUP(N857,Revistas!$B$2:$H$63996,3,FALSE)</f>
        <v>Q3</v>
      </c>
      <c r="H857" s="18" t="str">
        <f>VLOOKUP(N857,Revistas!$B$2:$H$63996,4,FALSE)</f>
        <v>MICROBIOLOGY</v>
      </c>
      <c r="I857" s="18" t="str">
        <f>VLOOKUP(N857,Revistas!$B$2:$H$63996,5,FALSE)</f>
        <v>88/124</v>
      </c>
      <c r="J857" s="18" t="str">
        <f>VLOOKUP(N857,Revistas!$B$2:$H$63996,6,FALSE)</f>
        <v>NO</v>
      </c>
      <c r="K857" s="18" t="s">
        <v>2282</v>
      </c>
      <c r="L857" s="18"/>
      <c r="M857" s="18" t="s">
        <v>586</v>
      </c>
      <c r="N857" s="18" t="s">
        <v>1463</v>
      </c>
      <c r="O857" s="18" t="s">
        <v>1918</v>
      </c>
      <c r="P857" s="18">
        <v>2017</v>
      </c>
      <c r="Q857" s="18"/>
      <c r="R857" s="18"/>
      <c r="S857" s="18"/>
      <c r="T857" s="18"/>
      <c r="U857" s="23">
        <v>29110929</v>
      </c>
      <c r="AS857" s="25"/>
    </row>
    <row r="858" spans="2:45" ht="30">
      <c r="B858" s="36" t="s">
        <v>2710</v>
      </c>
      <c r="C858" s="36" t="s">
        <v>2711</v>
      </c>
      <c r="D858" s="17" t="s">
        <v>1660</v>
      </c>
      <c r="E858" s="18" t="s">
        <v>26</v>
      </c>
      <c r="F858" s="18">
        <f>VLOOKUP(N858,Revistas!$B$2:$H$63996,2,FALSE)</f>
        <v>12.811</v>
      </c>
      <c r="G858" s="18" t="str">
        <f>VLOOKUP(N858,Revistas!$B$2:$H$63996,3,FALSE)</f>
        <v>Q1</v>
      </c>
      <c r="H858" s="18" t="str">
        <f>VLOOKUP(N858,Revistas!$B$2:$H$63996,4,FALSE)</f>
        <v>RHEUMATOLOGY - SCIE</v>
      </c>
      <c r="I858" s="18" t="str">
        <f>VLOOKUP(N858,Revistas!$B$2:$H$63996,5,FALSE)</f>
        <v>1 DE 30</v>
      </c>
      <c r="J858" s="18" t="str">
        <f>VLOOKUP(N858,Revistas!$B$2:$H$63996,6,FALSE)</f>
        <v>SI</v>
      </c>
      <c r="K858" s="18" t="s">
        <v>2712</v>
      </c>
      <c r="L858" s="18"/>
      <c r="M858" s="18">
        <v>0</v>
      </c>
      <c r="N858" s="18" t="s">
        <v>1663</v>
      </c>
      <c r="O858" s="18" t="s">
        <v>226</v>
      </c>
      <c r="P858" s="18">
        <v>2017</v>
      </c>
      <c r="Q858" s="18">
        <v>76</v>
      </c>
      <c r="R858" s="18"/>
      <c r="S858" s="18">
        <v>873</v>
      </c>
      <c r="T858" s="18">
        <v>874</v>
      </c>
    </row>
    <row r="859" spans="2:45" ht="45">
      <c r="B859" s="36" t="s">
        <v>1547</v>
      </c>
      <c r="C859" s="36" t="s">
        <v>1548</v>
      </c>
      <c r="D859" s="17" t="s">
        <v>1549</v>
      </c>
      <c r="E859" s="18" t="s">
        <v>10</v>
      </c>
      <c r="F859" s="18">
        <f>VLOOKUP(N859,Revistas!$B$2:$H$63996,2,FALSE)</f>
        <v>2.2090000000000001</v>
      </c>
      <c r="G859" s="18" t="str">
        <f>VLOOKUP(N859,Revistas!$B$2:$H$63996,3,FALSE)</f>
        <v>Q2</v>
      </c>
      <c r="H859" s="18" t="str">
        <f>VLOOKUP(N859,Revistas!$B$2:$H$63996,4,FALSE)</f>
        <v>PUBLIC, ENVIRONMENTAL &amp; OCCUPATIONAL HEALTH - SCIE;</v>
      </c>
      <c r="I859" s="18" t="str">
        <f>VLOOKUP(N859,Revistas!$B$2:$H$63996,5,FALSE)</f>
        <v>64/176</v>
      </c>
      <c r="J859" s="18" t="str">
        <f>VLOOKUP(N859,Revistas!$B$2:$H$63996,6,FALSE)</f>
        <v>NO</v>
      </c>
      <c r="K859" s="18" t="s">
        <v>1550</v>
      </c>
      <c r="L859" s="18" t="s">
        <v>1551</v>
      </c>
      <c r="M859" s="18">
        <v>0</v>
      </c>
      <c r="N859" s="18" t="s">
        <v>1552</v>
      </c>
      <c r="O859" s="18" t="s">
        <v>608</v>
      </c>
      <c r="P859" s="18">
        <v>2017</v>
      </c>
      <c r="Q859" s="18">
        <v>45</v>
      </c>
      <c r="R859" s="18">
        <v>12</v>
      </c>
      <c r="S859" s="18">
        <v>1356</v>
      </c>
      <c r="T859" s="18">
        <v>1362</v>
      </c>
      <c r="U859" s="23">
        <v>28893449</v>
      </c>
    </row>
    <row r="860" spans="2:45" ht="45">
      <c r="B860" s="36" t="s">
        <v>5423</v>
      </c>
      <c r="C860" s="36" t="s">
        <v>5424</v>
      </c>
      <c r="D860" s="17" t="s">
        <v>674</v>
      </c>
      <c r="E860" s="18" t="s">
        <v>274</v>
      </c>
      <c r="F860" s="18">
        <f>VLOOKUP(N860,Revistas!$B$2:$H$63996,2,FALSE)</f>
        <v>4.4850000000000003</v>
      </c>
      <c r="G860" s="18" t="str">
        <f>VLOOKUP(N860,Revistas!$B$2:$H$63996,3,FALSE)</f>
        <v>Q2</v>
      </c>
      <c r="H860" s="18" t="str">
        <f>VLOOKUP(N860,Revistas!$B$2:$H$63996,4,FALSE)</f>
        <v>CARDIAC &amp; CARDIOVASCULAR SYSTEM</v>
      </c>
      <c r="I860" s="18" t="str">
        <f>VLOOKUP(N860,Revistas!$B$2:$H$63996,5,FALSE)</f>
        <v>33/126</v>
      </c>
      <c r="J860" s="18" t="str">
        <f>VLOOKUP(N860,Revistas!$B$2:$H$63996,6,FALSE)</f>
        <v>NO</v>
      </c>
      <c r="K860" s="18" t="s">
        <v>5425</v>
      </c>
      <c r="L860" s="18" t="s">
        <v>5426</v>
      </c>
      <c r="M860" s="18">
        <v>0</v>
      </c>
      <c r="N860" s="18" t="s">
        <v>677</v>
      </c>
      <c r="O860" s="18" t="s">
        <v>199</v>
      </c>
      <c r="P860" s="18">
        <v>2017</v>
      </c>
      <c r="Q860" s="18">
        <v>70</v>
      </c>
      <c r="R860" s="18">
        <v>8</v>
      </c>
      <c r="S860" s="18">
        <v>675</v>
      </c>
      <c r="T860" s="18">
        <v>677</v>
      </c>
      <c r="U860" s="23">
        <v>28342794</v>
      </c>
    </row>
    <row r="861" spans="2:45">
      <c r="B861" s="36" t="s">
        <v>1315</v>
      </c>
      <c r="C861" s="36" t="s">
        <v>1314</v>
      </c>
      <c r="D861" s="17" t="s">
        <v>1316</v>
      </c>
      <c r="E861" s="18" t="s">
        <v>10</v>
      </c>
      <c r="F861" s="18" t="str">
        <f>VLOOKUP(N861,Revistas!$B$2:$H$63996,2,FALSE)</f>
        <v>NO TIENE</v>
      </c>
      <c r="G861" s="18" t="str">
        <f>VLOOKUP(N861,Revistas!$B$2:$H$63996,3,FALSE)</f>
        <v>NO TIENE</v>
      </c>
      <c r="H861" s="18" t="str">
        <f>VLOOKUP(N861,Revistas!$B$2:$H$63996,4,FALSE)</f>
        <v>NO TIENE</v>
      </c>
      <c r="I861" s="18" t="str">
        <f>VLOOKUP(N861,Revistas!$B$2:$H$63996,5,FALSE)</f>
        <v>NO TIENE</v>
      </c>
      <c r="J861" s="18" t="str">
        <f>VLOOKUP(N861,Revistas!$B$2:$H$63996,6,FALSE)</f>
        <v>NO</v>
      </c>
      <c r="K861" s="18" t="s">
        <v>1318</v>
      </c>
      <c r="L861" s="18"/>
      <c r="M861" s="18" t="s">
        <v>586</v>
      </c>
      <c r="N861" s="18" t="s">
        <v>1319</v>
      </c>
      <c r="O861" s="18">
        <v>2017</v>
      </c>
      <c r="P861" s="18">
        <v>2017</v>
      </c>
      <c r="Q861" s="18">
        <v>29</v>
      </c>
      <c r="R861" s="18">
        <v>5</v>
      </c>
      <c r="S861" s="18" t="s">
        <v>1317</v>
      </c>
      <c r="T861" s="18"/>
      <c r="U861" s="23">
        <v>28923168</v>
      </c>
    </row>
    <row r="862" spans="2:45" ht="75">
      <c r="B862" s="36" t="s">
        <v>2820</v>
      </c>
      <c r="C862" s="36" t="s">
        <v>2821</v>
      </c>
      <c r="D862" s="17" t="s">
        <v>2822</v>
      </c>
      <c r="E862" s="18" t="s">
        <v>10</v>
      </c>
      <c r="F862" s="18">
        <f>VLOOKUP(N862,Revistas!$B$2:$H$63996,2,FALSE)</f>
        <v>1.7330000000000001</v>
      </c>
      <c r="G862" s="18" t="str">
        <f>VLOOKUP(N862,Revistas!$B$2:$H$63996,3,FALSE)</f>
        <v>Q4</v>
      </c>
      <c r="H862" s="18" t="str">
        <f>VLOOKUP(N862,Revistas!$B$2:$H$63996,4,FALSE)</f>
        <v>CRITICAL CARE MEDICINE - SCIE;</v>
      </c>
      <c r="I862" s="18" t="str">
        <f>VLOOKUP(N862,Revistas!$B$2:$H$63996,5,FALSE)</f>
        <v>28/33</v>
      </c>
      <c r="J862" s="18" t="str">
        <f>VLOOKUP(N862,Revistas!$B$2:$H$63996,6,FALSE)</f>
        <v>NO</v>
      </c>
      <c r="K862" s="18" t="s">
        <v>2823</v>
      </c>
      <c r="L862" s="18" t="s">
        <v>2824</v>
      </c>
      <c r="M862" s="18">
        <v>0</v>
      </c>
      <c r="N862" s="18" t="s">
        <v>2825</v>
      </c>
      <c r="O862" s="18" t="s">
        <v>129</v>
      </c>
      <c r="P862" s="18">
        <v>2017</v>
      </c>
      <c r="Q862" s="18">
        <v>62</v>
      </c>
      <c r="R862" s="18">
        <v>10</v>
      </c>
      <c r="S862" s="18">
        <v>1307</v>
      </c>
      <c r="T862" s="18">
        <v>1315</v>
      </c>
      <c r="U862" s="23">
        <v>28698265</v>
      </c>
    </row>
    <row r="863" spans="2:45" ht="45">
      <c r="B863" s="36" t="s">
        <v>4190</v>
      </c>
      <c r="C863" s="36" t="s">
        <v>4191</v>
      </c>
      <c r="D863" s="17" t="s">
        <v>4192</v>
      </c>
      <c r="E863" s="18" t="s">
        <v>10</v>
      </c>
      <c r="F863" s="18">
        <f>VLOOKUP(N863,Revistas!$B$2:$H$63996,2,FALSE)</f>
        <v>2.427</v>
      </c>
      <c r="G863" s="18" t="str">
        <f>VLOOKUP(N863,Revistas!$B$2:$H$63996,3,FALSE)</f>
        <v>Q2</v>
      </c>
      <c r="H863" s="18" t="str">
        <f>VLOOKUP(N863,Revistas!$B$2:$H$63996,4,FALSE)</f>
        <v>ANDROLOGY</v>
      </c>
      <c r="I863" s="18" t="str">
        <f>VLOOKUP(N863,Revistas!$B$2:$H$63996,5,FALSE)</f>
        <v>2 DE 5</v>
      </c>
      <c r="J863" s="18" t="str">
        <f>VLOOKUP(N863,Revistas!$B$2:$H$63996,6,FALSE)</f>
        <v>NO</v>
      </c>
      <c r="K863" s="18" t="s">
        <v>4193</v>
      </c>
      <c r="L863" s="18" t="s">
        <v>4194</v>
      </c>
      <c r="M863" s="18">
        <v>0</v>
      </c>
      <c r="N863" s="18" t="s">
        <v>4195</v>
      </c>
      <c r="O863" s="18" t="s">
        <v>154</v>
      </c>
      <c r="P863" s="18">
        <v>2017</v>
      </c>
      <c r="Q863" s="18">
        <v>5</v>
      </c>
      <c r="R863" s="18">
        <v>5</v>
      </c>
      <c r="S863" s="18">
        <v>923</v>
      </c>
      <c r="T863" s="18">
        <v>930</v>
      </c>
      <c r="U863" s="23">
        <v>28914499</v>
      </c>
    </row>
    <row r="864" spans="2:45" ht="45">
      <c r="B864" s="36" t="s">
        <v>4285</v>
      </c>
      <c r="C864" s="36" t="s">
        <v>4286</v>
      </c>
      <c r="D864" s="17" t="s">
        <v>4287</v>
      </c>
      <c r="E864" s="18" t="s">
        <v>26</v>
      </c>
      <c r="F864" s="18">
        <f>VLOOKUP(N864,Revistas!$B$2:$H$63996,2,FALSE)</f>
        <v>1.8440000000000001</v>
      </c>
      <c r="G864" s="18" t="str">
        <f>VLOOKUP(N864,Revistas!$B$2:$H$63996,3,FALSE)</f>
        <v>Q2</v>
      </c>
      <c r="H864" s="18" t="str">
        <f>VLOOKUP(N864,Revistas!$B$2:$H$63996,4,FALSE)</f>
        <v>PEDIATRICS - SCIE;</v>
      </c>
      <c r="I864" s="18" t="str">
        <f>VLOOKUP(N864,Revistas!$B$2:$H$63996,5,FALSE)</f>
        <v>54/121</v>
      </c>
      <c r="J864" s="18" t="str">
        <f>VLOOKUP(N864,Revistas!$B$2:$H$63996,6,FALSE)</f>
        <v>NO</v>
      </c>
      <c r="K864" s="18" t="s">
        <v>4288</v>
      </c>
      <c r="L864" s="18"/>
      <c r="M864" s="18">
        <v>0</v>
      </c>
      <c r="N864" s="18" t="s">
        <v>4289</v>
      </c>
      <c r="O864" s="18"/>
      <c r="P864" s="18">
        <v>2017</v>
      </c>
      <c r="Q864" s="18">
        <v>88</v>
      </c>
      <c r="R864" s="18"/>
      <c r="S864" s="18">
        <v>12</v>
      </c>
      <c r="T864" s="18">
        <v>12</v>
      </c>
    </row>
    <row r="865" spans="2:21" ht="45">
      <c r="B865" s="36" t="s">
        <v>2066</v>
      </c>
      <c r="C865" s="36" t="s">
        <v>2067</v>
      </c>
      <c r="D865" s="17" t="s">
        <v>2068</v>
      </c>
      <c r="E865" s="18" t="s">
        <v>10</v>
      </c>
      <c r="F865" s="18">
        <f>VLOOKUP(N865,Revistas!$B$2:$H$63996,2,FALSE)</f>
        <v>3.7010000000000001</v>
      </c>
      <c r="G865" s="18" t="str">
        <f>VLOOKUP(N865,Revistas!$B$2:$H$63996,3,FALSE)</f>
        <v>Q2</v>
      </c>
      <c r="H865" s="18" t="str">
        <f>VLOOKUP(N865,Revistas!$B$2:$H$63996,4,FALSE)</f>
        <v>IMMUNOLOGY - SCIE</v>
      </c>
      <c r="I865" s="18" t="str">
        <f>VLOOKUP(N865,Revistas!$B$2:$H$63996,5,FALSE)</f>
        <v>54/151</v>
      </c>
      <c r="J865" s="18" t="str">
        <f>VLOOKUP(N865,Revistas!$B$2:$H$63996,6,FALSE)</f>
        <v>NO</v>
      </c>
      <c r="K865" s="18" t="s">
        <v>2069</v>
      </c>
      <c r="L865" s="18" t="s">
        <v>2070</v>
      </c>
      <c r="M865" s="18">
        <v>2</v>
      </c>
      <c r="N865" s="18" t="s">
        <v>2071</v>
      </c>
      <c r="O865" s="18" t="s">
        <v>62</v>
      </c>
      <c r="P865" s="18">
        <v>2017</v>
      </c>
      <c r="Q865" s="18">
        <v>150</v>
      </c>
      <c r="R865" s="18">
        <v>2</v>
      </c>
      <c r="S865" s="18">
        <v>184</v>
      </c>
      <c r="T865" s="18">
        <v>198</v>
      </c>
      <c r="U865" s="23">
        <v>27709605</v>
      </c>
    </row>
    <row r="866" spans="2:21" ht="30">
      <c r="B866" s="36" t="s">
        <v>207</v>
      </c>
      <c r="C866" s="36" t="s">
        <v>208</v>
      </c>
      <c r="D866" s="17" t="s">
        <v>209</v>
      </c>
      <c r="E866" s="18" t="s">
        <v>210</v>
      </c>
      <c r="F866" s="18">
        <f>VLOOKUP(N866,Revistas!$B$2:$H$63996,2,FALSE)</f>
        <v>1.339</v>
      </c>
      <c r="G866" s="18" t="str">
        <f>VLOOKUP(N866,Revistas!$B$2:$H$63996,3,FALSE)</f>
        <v>Q3</v>
      </c>
      <c r="H866" s="18" t="str">
        <f>VLOOKUP(N866,Revistas!$B$2:$H$63996,4,FALSE)</f>
        <v>PSYCHIATRY - SCIE;</v>
      </c>
      <c r="I866" s="18" t="str">
        <f>VLOOKUP(N866,Revistas!$B$2:$H$63996,5,FALSE)</f>
        <v>106/142</v>
      </c>
      <c r="J866" s="18" t="str">
        <f>VLOOKUP(N866,Revistas!$B$2:$H$63996,6,FALSE)</f>
        <v>NO</v>
      </c>
      <c r="K866" s="18" t="s">
        <v>211</v>
      </c>
      <c r="L866" s="18" t="s">
        <v>212</v>
      </c>
      <c r="M866" s="18">
        <v>0</v>
      </c>
      <c r="N866" s="18" t="s">
        <v>213</v>
      </c>
      <c r="O866" s="18" t="s">
        <v>214</v>
      </c>
      <c r="P866" s="18">
        <v>2017</v>
      </c>
      <c r="Q866" s="18">
        <v>45</v>
      </c>
      <c r="R866" s="18">
        <v>4</v>
      </c>
      <c r="S866" s="18">
        <v>167</v>
      </c>
      <c r="T866" s="18">
        <v>178</v>
      </c>
    </row>
    <row r="867" spans="2:21" ht="30">
      <c r="B867" s="36" t="s">
        <v>4738</v>
      </c>
      <c r="C867" s="36" t="s">
        <v>4739</v>
      </c>
      <c r="D867" s="17" t="s">
        <v>4740</v>
      </c>
      <c r="E867" s="18" t="s">
        <v>210</v>
      </c>
      <c r="F867" s="18">
        <f>VLOOKUP(N867,Revistas!$B$2:$H$63996,2,FALSE)</f>
        <v>4.5039999999999996</v>
      </c>
      <c r="G867" s="18" t="str">
        <f>VLOOKUP(N867,Revistas!$B$2:$H$63996,3,FALSE)</f>
        <v>Q1</v>
      </c>
      <c r="H867" s="18" t="str">
        <f>VLOOKUP(N867,Revistas!$B$2:$H$63996,4,FALSE)</f>
        <v>GERIATRICS &amp; GERONTOLOGY</v>
      </c>
      <c r="I867" s="18" t="str">
        <f>VLOOKUP(N867,Revistas!$B$2:$H$63996,5,FALSE)</f>
        <v>7 DE 49</v>
      </c>
      <c r="J867" s="18" t="str">
        <f>VLOOKUP(N867,Revistas!$B$2:$H$63996,6,FALSE)</f>
        <v>NO</v>
      </c>
      <c r="K867" s="18" t="s">
        <v>4741</v>
      </c>
      <c r="L867" s="18" t="s">
        <v>4742</v>
      </c>
      <c r="M867" s="18">
        <v>0</v>
      </c>
      <c r="N867" s="18" t="s">
        <v>4743</v>
      </c>
      <c r="O867" s="18" t="s">
        <v>594</v>
      </c>
      <c r="P867" s="18">
        <v>2017</v>
      </c>
      <c r="Q867" s="18">
        <v>9</v>
      </c>
      <c r="R867" s="18"/>
      <c r="S867" s="18"/>
      <c r="T867" s="18">
        <v>411</v>
      </c>
      <c r="U867" s="23">
        <v>29311900</v>
      </c>
    </row>
    <row r="868" spans="2:21" ht="45">
      <c r="B868" s="36" t="s">
        <v>2176</v>
      </c>
      <c r="C868" s="36" t="s">
        <v>2177</v>
      </c>
      <c r="D868" s="17" t="s">
        <v>2178</v>
      </c>
      <c r="E868" s="18" t="s">
        <v>10</v>
      </c>
      <c r="F868" s="18" t="str">
        <f>VLOOKUP(N868,Revistas!$B$2:$H$63996,2,FALSE)</f>
        <v>NO TIENE</v>
      </c>
      <c r="G868" s="18" t="str">
        <f>VLOOKUP(N868,Revistas!$B$2:$H$63996,3,FALSE)</f>
        <v>NO TIENE</v>
      </c>
      <c r="H868" s="18" t="str">
        <f>VLOOKUP(N868,Revistas!$B$2:$H$63996,4,FALSE)</f>
        <v>NO TIENE</v>
      </c>
      <c r="I868" s="18" t="str">
        <f>VLOOKUP(N868,Revistas!$B$2:$H$63996,5,FALSE)</f>
        <v>NO TIENE</v>
      </c>
      <c r="J868" s="18" t="str">
        <f>VLOOKUP(N868,Revistas!$B$2:$H$63996,6,FALSE)</f>
        <v>NO</v>
      </c>
      <c r="K868" s="18" t="s">
        <v>2179</v>
      </c>
      <c r="L868" s="18" t="s">
        <v>2180</v>
      </c>
      <c r="M868" s="18">
        <v>0</v>
      </c>
      <c r="N868" s="18" t="s">
        <v>2181</v>
      </c>
      <c r="O868" s="18" t="s">
        <v>300</v>
      </c>
      <c r="P868" s="18">
        <v>2017</v>
      </c>
      <c r="Q868" s="18">
        <v>10</v>
      </c>
      <c r="R868" s="18"/>
      <c r="S868" s="18">
        <v>52</v>
      </c>
      <c r="T868" s="18">
        <v>55</v>
      </c>
      <c r="U868" s="23">
        <v>28116244</v>
      </c>
    </row>
    <row r="869" spans="2:21" ht="30">
      <c r="B869" s="36" t="s">
        <v>539</v>
      </c>
      <c r="C869" s="36" t="s">
        <v>540</v>
      </c>
      <c r="D869" s="17" t="s">
        <v>535</v>
      </c>
      <c r="E869" s="18" t="s">
        <v>10</v>
      </c>
      <c r="F869" s="18">
        <f>VLOOKUP(N869,Revistas!$B$2:$H$63996,2,FALSE)</f>
        <v>3.2669999999999999</v>
      </c>
      <c r="G869" s="18" t="str">
        <f>VLOOKUP(N869,Revistas!$B$2:$H$63996,3,FALSE)</f>
        <v>Q1</v>
      </c>
      <c r="H869" s="18" t="str">
        <f>VLOOKUP(N869,Revistas!$B$2:$H$63996,4,FALSE)</f>
        <v>ANATOMY &amp; MORPHOLOGY</v>
      </c>
      <c r="I869" s="18" t="str">
        <f>VLOOKUP(N869,Revistas!$B$2:$H$63996,5,FALSE)</f>
        <v>2 DE 21</v>
      </c>
      <c r="J869" s="18" t="str">
        <f>VLOOKUP(N869,Revistas!$B$2:$H$63996,6,FALSE)</f>
        <v>SI</v>
      </c>
      <c r="K869" s="18" t="s">
        <v>541</v>
      </c>
      <c r="L869" s="18" t="s">
        <v>542</v>
      </c>
      <c r="M869" s="18">
        <v>0</v>
      </c>
      <c r="N869" s="18" t="s">
        <v>538</v>
      </c>
      <c r="O869" s="28">
        <v>46447</v>
      </c>
      <c r="P869" s="18">
        <v>2017</v>
      </c>
      <c r="Q869" s="18">
        <v>11</v>
      </c>
      <c r="R869" s="18"/>
      <c r="S869" s="18"/>
      <c r="T869" s="18">
        <v>25</v>
      </c>
    </row>
    <row r="870" spans="2:21" ht="30">
      <c r="B870" s="36" t="s">
        <v>1130</v>
      </c>
      <c r="C870" s="36" t="s">
        <v>1131</v>
      </c>
      <c r="D870" s="17" t="s">
        <v>790</v>
      </c>
      <c r="E870" s="18" t="s">
        <v>571</v>
      </c>
      <c r="F870" s="18">
        <f>VLOOKUP(N870,Revistas!$B$2:$H$63996,2,FALSE)</f>
        <v>5.7750000000000004</v>
      </c>
      <c r="G870" s="18" t="str">
        <f>VLOOKUP(N870,Revistas!$B$2:$H$63996,3,FALSE)</f>
        <v>Q1</v>
      </c>
      <c r="H870" s="18" t="str">
        <f>VLOOKUP(N870,Revistas!$B$2:$H$63996,4,FALSE)</f>
        <v>GERIATRICS &amp; GERONTOLOGY</v>
      </c>
      <c r="I870" s="18" t="str">
        <f>VLOOKUP(N870,Revistas!$B$2:$H$63996,5,FALSE)</f>
        <v>4 DE 49</v>
      </c>
      <c r="J870" s="18" t="str">
        <f>VLOOKUP(N870,Revistas!$B$2:$H$63996,6,FALSE)</f>
        <v>SI</v>
      </c>
      <c r="K870" s="18" t="s">
        <v>1132</v>
      </c>
      <c r="L870" s="18" t="s">
        <v>1133</v>
      </c>
      <c r="M870" s="18">
        <v>2</v>
      </c>
      <c r="N870" s="18" t="s">
        <v>793</v>
      </c>
      <c r="O870" s="18" t="s">
        <v>344</v>
      </c>
      <c r="P870" s="18">
        <v>2017</v>
      </c>
      <c r="Q870" s="18">
        <v>18</v>
      </c>
      <c r="R870" s="18">
        <v>1</v>
      </c>
      <c r="S870" s="18">
        <v>8</v>
      </c>
      <c r="T870" s="18">
        <v>9</v>
      </c>
      <c r="U870" s="23">
        <v>27887892</v>
      </c>
    </row>
    <row r="871" spans="2:21">
      <c r="B871" s="36" t="s">
        <v>5316</v>
      </c>
      <c r="C871" s="36" t="s">
        <v>5317</v>
      </c>
      <c r="D871" s="17" t="s">
        <v>5318</v>
      </c>
      <c r="E871" s="18" t="s">
        <v>274</v>
      </c>
      <c r="F871" s="18">
        <f>VLOOKUP(N871,Revistas!$B$2:$H$63996,2,FALSE)</f>
        <v>1.143</v>
      </c>
      <c r="G871" s="18" t="str">
        <f>VLOOKUP(N871,Revistas!$B$2:$H$63996,3,FALSE)</f>
        <v>Q3</v>
      </c>
      <c r="H871" s="18" t="str">
        <f>VLOOKUP(N871,Revistas!$B$2:$H$63996,4,FALSE)</f>
        <v>ORTHOPEDICS - SCIE</v>
      </c>
      <c r="I871" s="18" t="str">
        <f>VLOOKUP(N871,Revistas!$B$2:$H$63996,5,FALSE)</f>
        <v>49/76</v>
      </c>
      <c r="J871" s="18" t="str">
        <f>VLOOKUP(N871,Revistas!$B$2:$H$63996,6,FALSE)</f>
        <v>NO</v>
      </c>
      <c r="K871" s="18"/>
      <c r="L871" s="18"/>
      <c r="M871" s="18">
        <v>0</v>
      </c>
      <c r="N871" s="18" t="s">
        <v>5319</v>
      </c>
      <c r="O871" s="18" t="s">
        <v>295</v>
      </c>
      <c r="P871" s="18">
        <v>2017</v>
      </c>
      <c r="Q871" s="18">
        <v>40</v>
      </c>
      <c r="R871" s="18">
        <v>2</v>
      </c>
      <c r="S871" s="18">
        <v>70</v>
      </c>
      <c r="T871" s="18">
        <v>70</v>
      </c>
    </row>
    <row r="872" spans="2:21">
      <c r="B872" s="36" t="s">
        <v>5354</v>
      </c>
      <c r="C872" s="36" t="s">
        <v>5390</v>
      </c>
      <c r="D872" s="17" t="s">
        <v>7246</v>
      </c>
      <c r="E872" s="18" t="s">
        <v>210</v>
      </c>
      <c r="F872" s="18" t="str">
        <f>VLOOKUP(N872,Revistas!$B$2:$H$63996,2,FALSE)</f>
        <v>NO TIENE</v>
      </c>
      <c r="G872" s="18" t="str">
        <f>VLOOKUP(N872,Revistas!$B$2:$H$63996,3,FALSE)</f>
        <v>NO TIENE</v>
      </c>
      <c r="H872" s="18" t="str">
        <f>VLOOKUP(N872,Revistas!$B$2:$H$63996,4,FALSE)</f>
        <v>NO TIENE</v>
      </c>
      <c r="I872" s="18" t="str">
        <f>VLOOKUP(N872,Revistas!$B$2:$H$63996,5,FALSE)</f>
        <v>NO TIENE</v>
      </c>
      <c r="J872" s="18" t="str">
        <f>VLOOKUP(N872,Revistas!$B$2:$H$63996,6,FALSE)</f>
        <v>NO</v>
      </c>
      <c r="K872" s="18" t="s">
        <v>5393</v>
      </c>
      <c r="L872" s="18"/>
      <c r="M872" s="18" t="s">
        <v>586</v>
      </c>
      <c r="N872" s="18" t="s">
        <v>5394</v>
      </c>
      <c r="O872" s="18" t="s">
        <v>5392</v>
      </c>
      <c r="P872" s="18">
        <v>2017</v>
      </c>
      <c r="Q872" s="18">
        <v>5</v>
      </c>
      <c r="R872" s="18">
        <v>4</v>
      </c>
      <c r="S872" s="18" t="s">
        <v>5391</v>
      </c>
      <c r="T872" s="18"/>
      <c r="U872" s="23">
        <v>28913376</v>
      </c>
    </row>
    <row r="873" spans="2:21">
      <c r="B873" s="36" t="s">
        <v>5354</v>
      </c>
      <c r="C873" s="36" t="s">
        <v>5374</v>
      </c>
      <c r="D873" s="17" t="s">
        <v>1245</v>
      </c>
      <c r="E873" s="18" t="s">
        <v>210</v>
      </c>
      <c r="F873" s="18">
        <f>VLOOKUP(N873,Revistas!$B$2:$H$63996,2,FALSE)</f>
        <v>6.3419999999999996</v>
      </c>
      <c r="G873" s="18" t="str">
        <f>VLOOKUP(N873,Revistas!$B$2:$H$63996,3,FALSE)</f>
        <v>Q1</v>
      </c>
      <c r="H873" s="18" t="str">
        <f>VLOOKUP(N873,Revistas!$B$2:$H$63996,4,FALSE)</f>
        <v>HEMATOLOGY - SCIE</v>
      </c>
      <c r="I873" s="18" t="str">
        <f>VLOOKUP(N873,Revistas!$B$2:$H$63996,5,FALSE)</f>
        <v>70 DE 8</v>
      </c>
      <c r="J873" s="18" t="str">
        <f>VLOOKUP(N873,Revistas!$B$2:$H$63996,6,FALSE)</f>
        <v>NO</v>
      </c>
      <c r="K873" s="18" t="s">
        <v>5376</v>
      </c>
      <c r="L873" s="18"/>
      <c r="M873" s="18" t="s">
        <v>586</v>
      </c>
      <c r="N873" s="18" t="s">
        <v>1248</v>
      </c>
      <c r="O873" s="18" t="s">
        <v>5375</v>
      </c>
      <c r="P873" s="18">
        <v>2017</v>
      </c>
      <c r="Q873" s="18"/>
      <c r="R873" s="18"/>
      <c r="S873" s="18"/>
      <c r="T873" s="18"/>
      <c r="U873" s="23">
        <v>28943040</v>
      </c>
    </row>
    <row r="874" spans="2:21">
      <c r="B874" s="36" t="s">
        <v>5354</v>
      </c>
      <c r="C874" s="36" t="s">
        <v>5399</v>
      </c>
      <c r="D874" s="17" t="s">
        <v>5385</v>
      </c>
      <c r="E874" s="18" t="s">
        <v>10</v>
      </c>
      <c r="F874" s="18" t="str">
        <f>VLOOKUP(N874,Revistas!$B$2:$H$63996,2,FALSE)</f>
        <v>NO TIENE</v>
      </c>
      <c r="G874" s="18" t="str">
        <f>VLOOKUP(N874,Revistas!$B$2:$H$63996,3,FALSE)</f>
        <v>NO TIENE</v>
      </c>
      <c r="H874" s="18" t="str">
        <f>VLOOKUP(N874,Revistas!$B$2:$H$63996,4,FALSE)</f>
        <v>NO TIENE</v>
      </c>
      <c r="I874" s="18" t="str">
        <f>VLOOKUP(N874,Revistas!$B$2:$H$63996,5,FALSE)</f>
        <v>NO TIENE</v>
      </c>
      <c r="J874" s="18" t="str">
        <f>VLOOKUP(N874,Revistas!$B$2:$H$63996,6,FALSE)</f>
        <v>NO</v>
      </c>
      <c r="K874" s="18" t="s">
        <v>5401</v>
      </c>
      <c r="L874" s="18"/>
      <c r="M874" s="18" t="s">
        <v>586</v>
      </c>
      <c r="N874" s="18" t="s">
        <v>5389</v>
      </c>
      <c r="O874" s="18">
        <v>2017</v>
      </c>
      <c r="P874" s="18">
        <v>2017</v>
      </c>
      <c r="Q874" s="18">
        <v>17</v>
      </c>
      <c r="R874" s="18">
        <v>2</v>
      </c>
      <c r="S874" s="18" t="s">
        <v>5400</v>
      </c>
      <c r="T874" s="18"/>
      <c r="U874" s="23">
        <v>28891453</v>
      </c>
    </row>
    <row r="875" spans="2:21" ht="45">
      <c r="B875" s="36" t="s">
        <v>5354</v>
      </c>
      <c r="C875" s="36" t="s">
        <v>5384</v>
      </c>
      <c r="D875" s="17" t="s">
        <v>5385</v>
      </c>
      <c r="E875" s="18" t="s">
        <v>10</v>
      </c>
      <c r="F875" s="18" t="str">
        <f>VLOOKUP(N875,Revistas!$B$2:$H$63996,2,FALSE)</f>
        <v>NO TIENE</v>
      </c>
      <c r="G875" s="18" t="str">
        <f>VLOOKUP(N875,Revistas!$B$2:$H$63996,3,FALSE)</f>
        <v>NO TIENE</v>
      </c>
      <c r="H875" s="18" t="str">
        <f>VLOOKUP(N875,Revistas!$B$2:$H$63996,4,FALSE)</f>
        <v>NO TIENE</v>
      </c>
      <c r="I875" s="18" t="str">
        <f>VLOOKUP(N875,Revistas!$B$2:$H$63996,5,FALSE)</f>
        <v>NO TIENE</v>
      </c>
      <c r="J875" s="18" t="str">
        <f>VLOOKUP(N875,Revistas!$B$2:$H$63996,6,FALSE)</f>
        <v>NO</v>
      </c>
      <c r="K875" s="18" t="s">
        <v>5388</v>
      </c>
      <c r="L875" s="18"/>
      <c r="M875" s="18" t="s">
        <v>586</v>
      </c>
      <c r="N875" s="18" t="s">
        <v>5389</v>
      </c>
      <c r="O875" s="18" t="s">
        <v>5387</v>
      </c>
      <c r="P875" s="18">
        <v>2017</v>
      </c>
      <c r="Q875" s="18">
        <v>17</v>
      </c>
      <c r="R875" s="18">
        <v>1</v>
      </c>
      <c r="S875" s="18" t="s">
        <v>5386</v>
      </c>
      <c r="T875" s="18"/>
      <c r="U875" s="23">
        <v>28044933</v>
      </c>
    </row>
    <row r="876" spans="2:21">
      <c r="B876" s="36" t="s">
        <v>5354</v>
      </c>
      <c r="C876" s="36" t="s">
        <v>5353</v>
      </c>
      <c r="D876" s="17" t="s">
        <v>5355</v>
      </c>
      <c r="E876" s="18" t="s">
        <v>210</v>
      </c>
      <c r="F876" s="18" t="str">
        <f>VLOOKUP(N876,Revistas!$B$2:$H$63996,2,FALSE)</f>
        <v>NO TIENE</v>
      </c>
      <c r="G876" s="18" t="str">
        <f>VLOOKUP(N876,Revistas!$B$2:$H$63996,3,FALSE)</f>
        <v>NO TIENE</v>
      </c>
      <c r="H876" s="18" t="str">
        <f>VLOOKUP(N876,Revistas!$B$2:$H$63996,4,FALSE)</f>
        <v>NO TIENE</v>
      </c>
      <c r="I876" s="18" t="str">
        <f>VLOOKUP(N876,Revistas!$B$2:$H$63996,5,FALSE)</f>
        <v>NO TIENE</v>
      </c>
      <c r="J876" s="18" t="str">
        <f>VLOOKUP(N876,Revistas!$B$2:$H$63996,6,FALSE)</f>
        <v>NO</v>
      </c>
      <c r="K876" s="18" t="s">
        <v>5358</v>
      </c>
      <c r="L876" s="18"/>
      <c r="M876" s="18" t="s">
        <v>586</v>
      </c>
      <c r="N876" s="18" t="s">
        <v>5359</v>
      </c>
      <c r="O876" s="18" t="s">
        <v>5357</v>
      </c>
      <c r="P876" s="18">
        <v>2017</v>
      </c>
      <c r="Q876" s="18">
        <v>45</v>
      </c>
      <c r="R876" s="18">
        <v>5</v>
      </c>
      <c r="S876" s="18" t="s">
        <v>5356</v>
      </c>
      <c r="T876" s="18"/>
      <c r="U876" s="23">
        <v>28942686</v>
      </c>
    </row>
    <row r="877" spans="2:21" ht="30">
      <c r="B877" s="36" t="s">
        <v>5354</v>
      </c>
      <c r="C877" s="36" t="s">
        <v>5360</v>
      </c>
      <c r="D877" s="17" t="s">
        <v>5355</v>
      </c>
      <c r="E877" s="18" t="s">
        <v>10</v>
      </c>
      <c r="F877" s="18" t="str">
        <f>VLOOKUP(N877,Revistas!$B$2:$H$63996,2,FALSE)</f>
        <v>NO TIENE</v>
      </c>
      <c r="G877" s="18" t="str">
        <f>VLOOKUP(N877,Revistas!$B$2:$H$63996,3,FALSE)</f>
        <v>NO TIENE</v>
      </c>
      <c r="H877" s="18" t="str">
        <f>VLOOKUP(N877,Revistas!$B$2:$H$63996,4,FALSE)</f>
        <v>NO TIENE</v>
      </c>
      <c r="I877" s="18" t="str">
        <f>VLOOKUP(N877,Revistas!$B$2:$H$63996,5,FALSE)</f>
        <v>NO TIENE</v>
      </c>
      <c r="J877" s="18" t="str">
        <f>VLOOKUP(N877,Revistas!$B$2:$H$63996,6,FALSE)</f>
        <v>NO</v>
      </c>
      <c r="K877" s="18" t="s">
        <v>5358</v>
      </c>
      <c r="L877" s="18"/>
      <c r="M877" s="18" t="s">
        <v>586</v>
      </c>
      <c r="N877" s="18" t="s">
        <v>5359</v>
      </c>
      <c r="O877" s="18" t="s">
        <v>5361</v>
      </c>
      <c r="P877" s="18">
        <v>2017</v>
      </c>
      <c r="Q877" s="18"/>
      <c r="R877" s="18"/>
      <c r="S877" s="27">
        <v>43191</v>
      </c>
      <c r="T877" s="18"/>
      <c r="U877" s="23">
        <v>29172843</v>
      </c>
    </row>
    <row r="878" spans="2:21" ht="30">
      <c r="B878" s="36" t="s">
        <v>5280</v>
      </c>
      <c r="C878" s="36" t="s">
        <v>5327</v>
      </c>
      <c r="D878" s="17" t="s">
        <v>3808</v>
      </c>
      <c r="E878" s="18" t="s">
        <v>210</v>
      </c>
      <c r="F878" s="18">
        <f>VLOOKUP(N878,Revistas!$B$2:$H$63996,2,FALSE)</f>
        <v>2.246</v>
      </c>
      <c r="G878" s="18" t="str">
        <f>VLOOKUP(N878,Revistas!$B$2:$H$63996,3,FALSE)</f>
        <v>Q3</v>
      </c>
      <c r="H878" s="18" t="str">
        <f>VLOOKUP(N878,Revistas!$B$2:$H$63996,4,FALSE)</f>
        <v>HEMATOLOGY - SCIE</v>
      </c>
      <c r="I878" s="18" t="str">
        <f>VLOOKUP(N878,Revistas!$B$2:$H$63996,5,FALSE)</f>
        <v>40/70</v>
      </c>
      <c r="J878" s="18" t="str">
        <f>VLOOKUP(N878,Revistas!$B$2:$H$63996,6,FALSE)</f>
        <v>NO</v>
      </c>
      <c r="K878" s="18" t="s">
        <v>5328</v>
      </c>
      <c r="L878" s="18" t="s">
        <v>5329</v>
      </c>
      <c r="M878" s="18">
        <v>0</v>
      </c>
      <c r="N878" s="18" t="s">
        <v>3811</v>
      </c>
      <c r="O878" s="18"/>
      <c r="P878" s="18">
        <v>2017</v>
      </c>
      <c r="Q878" s="18">
        <v>10</v>
      </c>
      <c r="R878" s="18">
        <v>10</v>
      </c>
      <c r="S878" s="18">
        <v>847</v>
      </c>
      <c r="T878" s="18">
        <v>851</v>
      </c>
      <c r="U878" s="23">
        <v>28724345</v>
      </c>
    </row>
    <row r="879" spans="2:21" ht="30">
      <c r="B879" s="36" t="s">
        <v>5280</v>
      </c>
      <c r="C879" s="36" t="s">
        <v>5281</v>
      </c>
      <c r="D879" s="17" t="s">
        <v>1177</v>
      </c>
      <c r="E879" s="18" t="s">
        <v>274</v>
      </c>
      <c r="F879" s="18">
        <f>VLOOKUP(N879,Revistas!$B$2:$H$63996,2,FALSE)</f>
        <v>3.569</v>
      </c>
      <c r="G879" s="18" t="str">
        <f>VLOOKUP(N879,Revistas!$B$2:$H$63996,3,FALSE)</f>
        <v>Q2</v>
      </c>
      <c r="H879" s="18" t="str">
        <f>VLOOKUP(N879,Revistas!$B$2:$H$63996,4,FALSE)</f>
        <v>HEMATOLOGY</v>
      </c>
      <c r="I879" s="18" t="str">
        <f>VLOOKUP(N879,Revistas!$B$2:$H$63996,5,FALSE)</f>
        <v>22/70</v>
      </c>
      <c r="J879" s="18" t="str">
        <f>VLOOKUP(N879,Revistas!$B$2:$H$63996,6,FALSE)</f>
        <v>NO</v>
      </c>
      <c r="K879" s="18" t="s">
        <v>5282</v>
      </c>
      <c r="L879" s="18" t="s">
        <v>5283</v>
      </c>
      <c r="M879" s="18">
        <v>0</v>
      </c>
      <c r="N879" s="18" t="s">
        <v>1180</v>
      </c>
      <c r="O879" s="18" t="s">
        <v>154</v>
      </c>
      <c r="P879" s="18">
        <v>2017</v>
      </c>
      <c r="Q879" s="18">
        <v>23</v>
      </c>
      <c r="R879" s="18">
        <v>5</v>
      </c>
      <c r="S879" s="18" t="s">
        <v>5285</v>
      </c>
      <c r="T879" s="18" t="s">
        <v>5286</v>
      </c>
      <c r="U879" s="23">
        <v>28840633</v>
      </c>
    </row>
    <row r="880" spans="2:21">
      <c r="B880" s="36" t="s">
        <v>5324</v>
      </c>
      <c r="C880" s="36" t="s">
        <v>5325</v>
      </c>
      <c r="D880" s="17" t="s">
        <v>3808</v>
      </c>
      <c r="E880" s="18" t="s">
        <v>210</v>
      </c>
      <c r="F880" s="18">
        <f>VLOOKUP(N880,Revistas!$B$2:$H$63996,2,FALSE)</f>
        <v>2.246</v>
      </c>
      <c r="G880" s="18" t="str">
        <f>VLOOKUP(N880,Revistas!$B$2:$H$63996,3,FALSE)</f>
        <v>Q3</v>
      </c>
      <c r="H880" s="18" t="str">
        <f>VLOOKUP(N880,Revistas!$B$2:$H$63996,4,FALSE)</f>
        <v>HEMATOLOGY - SCIE</v>
      </c>
      <c r="I880" s="18" t="str">
        <f>VLOOKUP(N880,Revistas!$B$2:$H$63996,5,FALSE)</f>
        <v>40/70</v>
      </c>
      <c r="J880" s="18" t="str">
        <f>VLOOKUP(N880,Revistas!$B$2:$H$63996,6,FALSE)</f>
        <v>NO</v>
      </c>
      <c r="K880" s="18" t="s">
        <v>5326</v>
      </c>
      <c r="L880" s="18" t="s">
        <v>5303</v>
      </c>
      <c r="M880" s="18">
        <v>0</v>
      </c>
      <c r="N880" s="18" t="s">
        <v>3811</v>
      </c>
      <c r="O880" s="18"/>
      <c r="P880" s="18">
        <v>2017</v>
      </c>
      <c r="Q880" s="18">
        <v>10</v>
      </c>
      <c r="R880" s="18">
        <v>12</v>
      </c>
      <c r="S880" s="18">
        <v>1029</v>
      </c>
      <c r="T880" s="18">
        <v>1032</v>
      </c>
      <c r="U880" s="23">
        <v>29020808</v>
      </c>
    </row>
    <row r="881" spans="2:47" ht="30">
      <c r="B881" s="36" t="s">
        <v>5330</v>
      </c>
      <c r="C881" s="36" t="s">
        <v>5331</v>
      </c>
      <c r="D881" s="17" t="s">
        <v>3808</v>
      </c>
      <c r="E881" s="18" t="s">
        <v>210</v>
      </c>
      <c r="F881" s="18">
        <f>VLOOKUP(N881,Revistas!$B$2:$H$63996,2,FALSE)</f>
        <v>2.246</v>
      </c>
      <c r="G881" s="18" t="str">
        <f>VLOOKUP(N881,Revistas!$B$2:$H$63996,3,FALSE)</f>
        <v>Q3</v>
      </c>
      <c r="H881" s="18" t="str">
        <f>VLOOKUP(N881,Revistas!$B$2:$H$63996,4,FALSE)</f>
        <v>HEMATOLOGY - SCIE</v>
      </c>
      <c r="I881" s="18" t="str">
        <f>VLOOKUP(N881,Revistas!$B$2:$H$63996,5,FALSE)</f>
        <v>40/70</v>
      </c>
      <c r="J881" s="18" t="str">
        <f>VLOOKUP(N881,Revistas!$B$2:$H$63996,6,FALSE)</f>
        <v>NO</v>
      </c>
      <c r="K881" s="18" t="s">
        <v>5332</v>
      </c>
      <c r="L881" s="18" t="s">
        <v>5303</v>
      </c>
      <c r="M881" s="18">
        <v>0</v>
      </c>
      <c r="N881" s="18" t="s">
        <v>3811</v>
      </c>
      <c r="O881" s="18"/>
      <c r="P881" s="18">
        <v>2017</v>
      </c>
      <c r="Q881" s="18">
        <v>10</v>
      </c>
      <c r="R881" s="18">
        <v>7</v>
      </c>
      <c r="S881" s="18">
        <v>587</v>
      </c>
      <c r="T881" s="18">
        <v>594</v>
      </c>
      <c r="U881" s="23">
        <v>28586248</v>
      </c>
    </row>
    <row r="882" spans="2:47">
      <c r="B882" s="36" t="s">
        <v>5339</v>
      </c>
      <c r="C882" s="36" t="s">
        <v>5340</v>
      </c>
      <c r="D882" s="17" t="s">
        <v>5341</v>
      </c>
      <c r="E882" s="18" t="s">
        <v>210</v>
      </c>
      <c r="F882" s="18">
        <f>VLOOKUP(N882,Revistas!$B$2:$H$63996,2,FALSE)</f>
        <v>0.55900000000000005</v>
      </c>
      <c r="G882" s="18" t="str">
        <f>VLOOKUP(N882,Revistas!$B$2:$H$63996,3,FALSE)</f>
        <v>Q4</v>
      </c>
      <c r="H882" s="18" t="str">
        <f>VLOOKUP(N882,Revistas!$B$2:$H$63996,4,FALSE)</f>
        <v>PHARMACOLOGY &amp; PHARMACY - SCIE</v>
      </c>
      <c r="I882" s="18" t="str">
        <f>VLOOKUP(N882,Revistas!$B$2:$H$63996,5,FALSE)</f>
        <v>247/257</v>
      </c>
      <c r="J882" s="18" t="str">
        <f>VLOOKUP(N882,Revistas!$B$2:$H$63996,6,FALSE)</f>
        <v>NO</v>
      </c>
      <c r="K882" s="18" t="s">
        <v>5342</v>
      </c>
      <c r="L882" s="18" t="s">
        <v>5329</v>
      </c>
      <c r="M882" s="18">
        <v>1</v>
      </c>
      <c r="N882" s="18" t="s">
        <v>5343</v>
      </c>
      <c r="O882" s="18"/>
      <c r="P882" s="18">
        <v>2017</v>
      </c>
      <c r="Q882" s="18">
        <v>5</v>
      </c>
      <c r="R882" s="18">
        <v>2</v>
      </c>
      <c r="S882" s="18">
        <v>173</v>
      </c>
      <c r="T882" s="18">
        <v>179</v>
      </c>
    </row>
    <row r="883" spans="2:47" ht="30">
      <c r="B883" s="36" t="s">
        <v>5339</v>
      </c>
      <c r="C883" s="36" t="s">
        <v>5344</v>
      </c>
      <c r="D883" s="17" t="s">
        <v>5341</v>
      </c>
      <c r="E883" s="18" t="s">
        <v>356</v>
      </c>
      <c r="F883" s="18">
        <f>VLOOKUP(N883,Revistas!$B$2:$H$63996,2,FALSE)</f>
        <v>0.55900000000000005</v>
      </c>
      <c r="G883" s="18" t="str">
        <f>VLOOKUP(N883,Revistas!$B$2:$H$63996,3,FALSE)</f>
        <v>Q4</v>
      </c>
      <c r="H883" s="18" t="str">
        <f>VLOOKUP(N883,Revistas!$B$2:$H$63996,4,FALSE)</f>
        <v>PHARMACOLOGY &amp; PHARMACY - SCIE</v>
      </c>
      <c r="I883" s="18" t="str">
        <f>VLOOKUP(N883,Revistas!$B$2:$H$63996,5,FALSE)</f>
        <v>247/257</v>
      </c>
      <c r="J883" s="18" t="str">
        <f>VLOOKUP(N883,Revistas!$B$2:$H$63996,6,FALSE)</f>
        <v>NO</v>
      </c>
      <c r="K883" s="18" t="s">
        <v>5345</v>
      </c>
      <c r="L883" s="18" t="s">
        <v>5346</v>
      </c>
      <c r="M883" s="18">
        <v>0</v>
      </c>
      <c r="N883" s="18" t="s">
        <v>5343</v>
      </c>
      <c r="O883" s="18"/>
      <c r="P883" s="18">
        <v>2017</v>
      </c>
      <c r="Q883" s="18">
        <v>5</v>
      </c>
      <c r="R883" s="18">
        <v>2</v>
      </c>
      <c r="S883" s="18"/>
      <c r="T883" s="18"/>
    </row>
    <row r="884" spans="2:47" ht="45">
      <c r="B884" s="36" t="s">
        <v>544</v>
      </c>
      <c r="C884" s="36" t="s">
        <v>543</v>
      </c>
      <c r="D884" s="17" t="s">
        <v>588</v>
      </c>
      <c r="E884" s="18" t="s">
        <v>10</v>
      </c>
      <c r="F884" s="18">
        <f>VLOOKUP(N884,Revistas!$B$2:$H$63996,2,FALSE)</f>
        <v>6.5590000000000002</v>
      </c>
      <c r="G884" s="18" t="str">
        <f>VLOOKUP(N884,Revistas!$B$2:$H$63996,3,FALSE)</f>
        <v>Q1</v>
      </c>
      <c r="H884" s="18" t="str">
        <f>VLOOKUP(N884,Revistas!$B$2:$H$63996,4,FALSE)</f>
        <v>NEUROSCIENCES - SCIE</v>
      </c>
      <c r="I884" s="18" t="str">
        <f>VLOOKUP(N884,Revistas!$B$2:$H$63996,5,FALSE)</f>
        <v>21/259</v>
      </c>
      <c r="J884" s="18" t="str">
        <f>VLOOKUP(N884,Revistas!$B$2:$H$63996,6,FALSE)</f>
        <v>SI</v>
      </c>
      <c r="K884" s="18" t="s">
        <v>546</v>
      </c>
      <c r="L884" s="18"/>
      <c r="M884" s="18" t="s">
        <v>587</v>
      </c>
      <c r="N884" s="18" t="s">
        <v>402</v>
      </c>
      <c r="O884" s="18" t="s">
        <v>545</v>
      </c>
      <c r="P884" s="18">
        <v>2017</v>
      </c>
      <c r="Q884" s="28"/>
      <c r="R884" s="18"/>
      <c r="S884" s="18">
        <v>1</v>
      </c>
      <c r="T884" s="18">
        <v>17</v>
      </c>
      <c r="U884" s="23">
        <v>28968773</v>
      </c>
      <c r="AU884" s="25"/>
    </row>
    <row r="885" spans="2:47" ht="120">
      <c r="B885" s="36" t="s">
        <v>296</v>
      </c>
      <c r="C885" s="36" t="s">
        <v>297</v>
      </c>
      <c r="D885" s="17" t="s">
        <v>25</v>
      </c>
      <c r="E885" s="18" t="s">
        <v>10</v>
      </c>
      <c r="F885" s="18">
        <f>VLOOKUP(N885,Revistas!$B$2:$H$63996,2,FALSE)</f>
        <v>3.988</v>
      </c>
      <c r="G885" s="18" t="str">
        <f>VLOOKUP(N885,Revistas!$B$2:$H$63996,3,FALSE)</f>
        <v>Q1</v>
      </c>
      <c r="H885" s="18" t="str">
        <f>VLOOKUP(N885,Revistas!$B$2:$H$63996,4,FALSE)</f>
        <v>CLINICAL NEUROLOGY</v>
      </c>
      <c r="I885" s="18" t="str">
        <f>VLOOKUP(N885,Revistas!$B$2:$H$63996,5,FALSE)</f>
        <v>40/194</v>
      </c>
      <c r="J885" s="18" t="str">
        <f>VLOOKUP(N885,Revistas!$B$2:$H$63996,6,FALSE)</f>
        <v>NO</v>
      </c>
      <c r="K885" s="18" t="s">
        <v>298</v>
      </c>
      <c r="L885" s="18" t="s">
        <v>299</v>
      </c>
      <c r="M885" s="18">
        <v>1</v>
      </c>
      <c r="N885" s="18" t="s">
        <v>28</v>
      </c>
      <c r="O885" s="18" t="s">
        <v>300</v>
      </c>
      <c r="P885" s="18">
        <v>2017</v>
      </c>
      <c r="Q885" s="18">
        <v>24</v>
      </c>
      <c r="R885" s="18">
        <v>3</v>
      </c>
      <c r="S885" s="18">
        <v>509</v>
      </c>
      <c r="T885" s="18">
        <v>515</v>
      </c>
    </row>
    <row r="886" spans="2:47" ht="30">
      <c r="B886" s="36" t="s">
        <v>251</v>
      </c>
      <c r="C886" s="36" t="s">
        <v>252</v>
      </c>
      <c r="D886" s="17" t="s">
        <v>253</v>
      </c>
      <c r="E886" s="18" t="s">
        <v>210</v>
      </c>
      <c r="F886" s="18">
        <f>VLOOKUP(N886,Revistas!$B$2:$H$63996,2,FALSE)</f>
        <v>2.8159999999999998</v>
      </c>
      <c r="G886" s="18" t="str">
        <f>VLOOKUP(N886,Revistas!$B$2:$H$63996,3,FALSE)</f>
        <v>Q2</v>
      </c>
      <c r="H886" s="18" t="str">
        <f>VLOOKUP(N886,Revistas!$B$2:$H$63996,4,FALSE)</f>
        <v>CLINICAL NEUROLOGY</v>
      </c>
      <c r="I886" s="18" t="str">
        <f>VLOOKUP(N886,Revistas!$B$2:$H$63996,5,FALSE)</f>
        <v>79/194</v>
      </c>
      <c r="J886" s="18" t="str">
        <f>VLOOKUP(N886,Revistas!$B$2:$H$63996,6,FALSE)</f>
        <v>NO</v>
      </c>
      <c r="K886" s="18" t="s">
        <v>254</v>
      </c>
      <c r="L886" s="18" t="s">
        <v>255</v>
      </c>
      <c r="M886" s="18">
        <v>0</v>
      </c>
      <c r="N886" s="18" t="s">
        <v>256</v>
      </c>
      <c r="O886" s="18" t="s">
        <v>250</v>
      </c>
      <c r="P886" s="18">
        <v>2017</v>
      </c>
      <c r="Q886" s="18">
        <v>57</v>
      </c>
      <c r="R886" s="18">
        <v>5</v>
      </c>
      <c r="S886" s="18">
        <v>699</v>
      </c>
      <c r="T886" s="18">
        <v>708</v>
      </c>
    </row>
    <row r="887" spans="2:47" ht="60">
      <c r="B887" s="36" t="s">
        <v>1041</v>
      </c>
      <c r="C887" s="36" t="s">
        <v>1042</v>
      </c>
      <c r="D887" s="17" t="s">
        <v>604</v>
      </c>
      <c r="E887" s="18" t="s">
        <v>10</v>
      </c>
      <c r="F887" s="18">
        <f>VLOOKUP(N887,Revistas!$B$2:$H$63996,2,FALSE)</f>
        <v>6.1890000000000001</v>
      </c>
      <c r="G887" s="18" t="str">
        <f>VLOOKUP(N887,Revistas!$B$2:$H$63996,3,FALSE)</f>
        <v>Q1</v>
      </c>
      <c r="H887" s="18" t="str">
        <f>VLOOKUP(N887,Revistas!$B$2:$H$63996,4,FALSE)</f>
        <v>CARDIAC &amp; CARDIOVASCULAR SYSTEM</v>
      </c>
      <c r="I887" s="18" t="str">
        <f>VLOOKUP(N887,Revistas!$B$2:$H$63996,5,FALSE)</f>
        <v>16/126</v>
      </c>
      <c r="J887" s="18" t="str">
        <f>VLOOKUP(N887,Revistas!$B$2:$H$63996,6,FALSE)</f>
        <v>NO</v>
      </c>
      <c r="K887" s="18" t="s">
        <v>1043</v>
      </c>
      <c r="L887" s="18" t="s">
        <v>1044</v>
      </c>
      <c r="M887" s="18">
        <v>2</v>
      </c>
      <c r="N887" s="18" t="s">
        <v>607</v>
      </c>
      <c r="O887" s="28">
        <v>37043</v>
      </c>
      <c r="P887" s="18">
        <v>2017</v>
      </c>
      <c r="Q887" s="18">
        <v>236</v>
      </c>
      <c r="R887" s="18"/>
      <c r="S887" s="18">
        <v>296</v>
      </c>
      <c r="T887" s="18">
        <v>303</v>
      </c>
      <c r="U887" s="23">
        <v>28215465</v>
      </c>
    </row>
    <row r="888" spans="2:47" ht="30">
      <c r="B888" s="36" t="s">
        <v>4482</v>
      </c>
      <c r="C888" s="36" t="s">
        <v>4483</v>
      </c>
      <c r="D888" s="17" t="s">
        <v>4437</v>
      </c>
      <c r="E888" s="18" t="s">
        <v>210</v>
      </c>
      <c r="F888" s="18">
        <f>VLOOKUP(N888,Revistas!$B$2:$H$63996,2,FALSE)</f>
        <v>4.9710000000000001</v>
      </c>
      <c r="G888" s="18" t="str">
        <f>VLOOKUP(N888,Revistas!$B$2:$H$63996,3,FALSE)</f>
        <v>Q1</v>
      </c>
      <c r="H888" s="18" t="str">
        <f>VLOOKUP(N888,Revistas!$B$2:$H$63996,4,FALSE)</f>
        <v>ONCOLOGY</v>
      </c>
      <c r="I888" s="18" t="str">
        <f>VLOOKUP(N888,Revistas!$B$2:$H$63996,5,FALSE)</f>
        <v>50/217</v>
      </c>
      <c r="J888" s="18" t="str">
        <f>VLOOKUP(N888,Revistas!$B$2:$H$63996,6,FALSE)</f>
        <v>NO</v>
      </c>
      <c r="K888" s="18" t="s">
        <v>4484</v>
      </c>
      <c r="L888" s="18" t="s">
        <v>4485</v>
      </c>
      <c r="M888" s="18">
        <v>6</v>
      </c>
      <c r="N888" s="18" t="s">
        <v>4440</v>
      </c>
      <c r="O888" s="18" t="s">
        <v>344</v>
      </c>
      <c r="P888" s="18">
        <v>2017</v>
      </c>
      <c r="Q888" s="18">
        <v>109</v>
      </c>
      <c r="R888" s="18"/>
      <c r="S888" s="18">
        <v>9</v>
      </c>
      <c r="T888" s="18">
        <v>19</v>
      </c>
      <c r="U888" s="23">
        <v>28010901</v>
      </c>
    </row>
    <row r="889" spans="2:47" ht="30">
      <c r="B889" s="36" t="s">
        <v>3343</v>
      </c>
      <c r="C889" s="36" t="s">
        <v>3344</v>
      </c>
      <c r="D889" s="17" t="s">
        <v>3330</v>
      </c>
      <c r="E889" s="18" t="s">
        <v>274</v>
      </c>
      <c r="F889" s="18" t="str">
        <f>VLOOKUP(N889,Revistas!$B$2:$H$63996,2,FALSE)</f>
        <v>NO TIENE</v>
      </c>
      <c r="G889" s="18" t="str">
        <f>VLOOKUP(N889,Revistas!$B$2:$H$63996,3,FALSE)</f>
        <v>NO TIENE</v>
      </c>
      <c r="H889" s="18" t="str">
        <f>VLOOKUP(N889,Revistas!$B$2:$H$63996,4,FALSE)</f>
        <v>NO TIENE</v>
      </c>
      <c r="I889" s="18" t="str">
        <f>VLOOKUP(N889,Revistas!$B$2:$H$63996,5,FALSE)</f>
        <v>NO TIENE</v>
      </c>
      <c r="J889" s="18" t="str">
        <f>VLOOKUP(N889,Revistas!$B$2:$H$63996,6,FALSE)</f>
        <v>NO</v>
      </c>
      <c r="K889" s="18" t="s">
        <v>3345</v>
      </c>
      <c r="L889" s="18"/>
      <c r="M889" s="18" t="s">
        <v>586</v>
      </c>
      <c r="N889" s="18" t="s">
        <v>1642</v>
      </c>
      <c r="O889" s="18" t="s">
        <v>3346</v>
      </c>
      <c r="P889" s="18">
        <v>2017</v>
      </c>
      <c r="Q889" s="18">
        <v>52</v>
      </c>
      <c r="R889" s="18">
        <v>3</v>
      </c>
      <c r="S889" s="18" t="s">
        <v>3347</v>
      </c>
      <c r="T889" s="18"/>
    </row>
    <row r="890" spans="2:47" ht="60">
      <c r="B890" s="36" t="s">
        <v>2123</v>
      </c>
      <c r="C890" s="36" t="s">
        <v>2124</v>
      </c>
      <c r="D890" s="17" t="s">
        <v>2125</v>
      </c>
      <c r="E890" s="18" t="s">
        <v>10</v>
      </c>
      <c r="F890" s="18">
        <f>VLOOKUP(N890,Revistas!$B$2:$H$63996,2,FALSE)</f>
        <v>2.403</v>
      </c>
      <c r="G890" s="18" t="str">
        <f>VLOOKUP(N890,Revistas!$B$2:$H$63996,3,FALSE)</f>
        <v>Q2</v>
      </c>
      <c r="H890" s="18" t="str">
        <f>VLOOKUP(N890,Revistas!$B$2:$H$63996,4,FALSE)</f>
        <v>ENGINEERING, BIOMEDICAL - SCIE;</v>
      </c>
      <c r="I890" s="18" t="str">
        <f>VLOOKUP(N890,Revistas!$B$2:$H$63996,5,FALSE)</f>
        <v>28/77</v>
      </c>
      <c r="J890" s="18" t="str">
        <f>VLOOKUP(N890,Revistas!$B$2:$H$63996,6,FALSE)</f>
        <v>NO</v>
      </c>
      <c r="K890" s="18" t="s">
        <v>2126</v>
      </c>
      <c r="L890" s="18" t="s">
        <v>2127</v>
      </c>
      <c r="M890" s="18">
        <v>0</v>
      </c>
      <c r="N890" s="18" t="s">
        <v>2128</v>
      </c>
      <c r="O890" s="18" t="s">
        <v>94</v>
      </c>
      <c r="P890" s="18">
        <v>2017</v>
      </c>
      <c r="Q890" s="18">
        <v>41</v>
      </c>
      <c r="R890" s="18">
        <v>11</v>
      </c>
      <c r="S890" s="18" t="s">
        <v>2129</v>
      </c>
      <c r="T890" s="18" t="s">
        <v>2130</v>
      </c>
      <c r="U890" s="23">
        <v>28722144</v>
      </c>
    </row>
    <row r="891" spans="2:47" ht="60">
      <c r="B891" s="36" t="s">
        <v>3943</v>
      </c>
      <c r="C891" s="36" t="s">
        <v>3944</v>
      </c>
      <c r="D891" s="17" t="s">
        <v>3945</v>
      </c>
      <c r="E891" s="18" t="s">
        <v>10</v>
      </c>
      <c r="F891" s="18">
        <f>VLOOKUP(N891,Revistas!$B$2:$H$63996,2,FALSE)</f>
        <v>1.181</v>
      </c>
      <c r="G891" s="18" t="str">
        <f>VLOOKUP(N891,Revistas!$B$2:$H$63996,3,FALSE)</f>
        <v>Q4</v>
      </c>
      <c r="H891" s="18" t="str">
        <f>VLOOKUP(N891,Revistas!$B$2:$H$63996,4,FALSE)</f>
        <v>UROLOGY &amp; NEPHROLOGY - SCIE</v>
      </c>
      <c r="I891" s="18" t="str">
        <f>VLOOKUP(N891,Revistas!$B$2:$H$63996,5,FALSE)</f>
        <v>60/76</v>
      </c>
      <c r="J891" s="18" t="str">
        <f>VLOOKUP(N891,Revistas!$B$2:$H$63996,6,FALSE)</f>
        <v>NO</v>
      </c>
      <c r="K891" s="18" t="s">
        <v>3946</v>
      </c>
      <c r="L891" s="18" t="s">
        <v>3947</v>
      </c>
      <c r="M891" s="18">
        <v>0</v>
      </c>
      <c r="N891" s="18" t="s">
        <v>3948</v>
      </c>
      <c r="O891" s="18" t="s">
        <v>214</v>
      </c>
      <c r="P891" s="18">
        <v>2017</v>
      </c>
      <c r="Q891" s="18">
        <v>41</v>
      </c>
      <c r="R891" s="18">
        <v>6</v>
      </c>
      <c r="S891" s="18">
        <v>391</v>
      </c>
      <c r="T891" s="18">
        <v>399</v>
      </c>
      <c r="U891" s="23">
        <v>28336202</v>
      </c>
    </row>
    <row r="892" spans="2:47" ht="60">
      <c r="B892" s="36" t="s">
        <v>4820</v>
      </c>
      <c r="C892" s="36" t="s">
        <v>4821</v>
      </c>
      <c r="D892" s="17" t="s">
        <v>2092</v>
      </c>
      <c r="E892" s="18" t="s">
        <v>10</v>
      </c>
      <c r="F892" s="18">
        <f>VLOOKUP(N892,Revistas!$B$2:$H$63996,2,FALSE)</f>
        <v>8.282</v>
      </c>
      <c r="G892" s="18" t="str">
        <f>VLOOKUP(N892,Revistas!$B$2:$H$63996,3,FALSE)</f>
        <v>Q1</v>
      </c>
      <c r="H892" s="18" t="str">
        <f>VLOOKUP(N892,Revistas!$B$2:$H$63996,4,FALSE)</f>
        <v>CELL BIOLOGY - SCIE</v>
      </c>
      <c r="I892" s="18" t="str">
        <f>VLOOKUP(N892,Revistas!$B$2:$H$63996,5,FALSE)</f>
        <v>26/190</v>
      </c>
      <c r="J892" s="18" t="str">
        <f>VLOOKUP(N892,Revistas!$B$2:$H$63996,6,FALSE)</f>
        <v>NO</v>
      </c>
      <c r="K892" s="18" t="s">
        <v>4822</v>
      </c>
      <c r="L892" s="18" t="s">
        <v>4823</v>
      </c>
      <c r="M892" s="18">
        <v>0</v>
      </c>
      <c r="N892" s="18" t="s">
        <v>2095</v>
      </c>
      <c r="O892" s="28">
        <v>37895</v>
      </c>
      <c r="P892" s="18">
        <v>2017</v>
      </c>
      <c r="Q892" s="18">
        <v>21</v>
      </c>
      <c r="R892" s="18">
        <v>1</v>
      </c>
      <c r="S892" s="18">
        <v>154</v>
      </c>
      <c r="T892" s="18">
        <v>167</v>
      </c>
      <c r="U892" s="23">
        <v>28978469</v>
      </c>
    </row>
    <row r="893" spans="2:47" ht="60">
      <c r="B893" s="36" t="s">
        <v>5257</v>
      </c>
      <c r="C893" s="36" t="s">
        <v>5258</v>
      </c>
      <c r="D893" s="17" t="s">
        <v>5259</v>
      </c>
      <c r="E893" s="18" t="s">
        <v>571</v>
      </c>
      <c r="F893" s="18">
        <f>VLOOKUP(N893,Revistas!$B$2:$H$63996,2,FALSE)</f>
        <v>8.2219999999999995</v>
      </c>
      <c r="G893" s="18" t="str">
        <f>VLOOKUP(N893,Revistas!$B$2:$H$63996,3,FALSE)</f>
        <v>Q1</v>
      </c>
      <c r="H893" s="18" t="str">
        <f>VLOOKUP(N893,Revistas!$B$2:$H$63996,4,FALSE)</f>
        <v>IMMUNOLOGY - SCIE;</v>
      </c>
      <c r="I893" s="18" t="str">
        <f>VLOOKUP(N893,Revistas!$B$2:$H$63996,5,FALSE)</f>
        <v>14/150</v>
      </c>
      <c r="J893" s="18" t="str">
        <f>VLOOKUP(N893,Revistas!$B$2:$H$63996,6,FALSE)</f>
        <v>SI</v>
      </c>
      <c r="K893" s="18" t="s">
        <v>5260</v>
      </c>
      <c r="L893" s="18" t="s">
        <v>5261</v>
      </c>
      <c r="M893" s="18">
        <v>0</v>
      </c>
      <c r="N893" s="18" t="s">
        <v>5262</v>
      </c>
      <c r="O893" s="18" t="s">
        <v>199</v>
      </c>
      <c r="P893" s="18">
        <v>2017</v>
      </c>
      <c r="Q893" s="18">
        <v>23</v>
      </c>
      <c r="R893" s="18">
        <v>8</v>
      </c>
      <c r="S893" s="18">
        <v>1426</v>
      </c>
      <c r="T893" s="18">
        <v>1428</v>
      </c>
      <c r="U893" s="23">
        <v>28628450</v>
      </c>
    </row>
    <row r="894" spans="2:47" ht="60">
      <c r="B894" s="36" t="s">
        <v>4180</v>
      </c>
      <c r="C894" s="36" t="s">
        <v>4181</v>
      </c>
      <c r="D894" s="17" t="s">
        <v>4138</v>
      </c>
      <c r="E894" s="18" t="s">
        <v>10</v>
      </c>
      <c r="F894" s="18">
        <f>VLOOKUP(N894,Revistas!$B$2:$H$63996,2,FALSE)</f>
        <v>4.601</v>
      </c>
      <c r="G894" s="18" t="str">
        <f>VLOOKUP(N894,Revistas!$B$2:$H$63996,3,FALSE)</f>
        <v>Q1</v>
      </c>
      <c r="H894" s="18" t="str">
        <f>VLOOKUP(N894,Revistas!$B$2:$H$63996,4,FALSE)</f>
        <v>GENETICS &amp; HEREDITY - SCIE</v>
      </c>
      <c r="I894" s="18" t="str">
        <f>VLOOKUP(N894,Revistas!$B$2:$H$63996,5,FALSE)</f>
        <v>29/167</v>
      </c>
      <c r="J894" s="18" t="str">
        <f>VLOOKUP(N894,Revistas!$B$2:$H$63996,6,FALSE)</f>
        <v>NO</v>
      </c>
      <c r="K894" s="18" t="s">
        <v>4182</v>
      </c>
      <c r="L894" s="18" t="s">
        <v>4183</v>
      </c>
      <c r="M894" s="18">
        <v>0</v>
      </c>
      <c r="N894" s="18" t="s">
        <v>4139</v>
      </c>
      <c r="O894" s="18" t="s">
        <v>94</v>
      </c>
      <c r="P894" s="18">
        <v>2017</v>
      </c>
      <c r="Q894" s="18">
        <v>38</v>
      </c>
      <c r="R894" s="18">
        <v>11</v>
      </c>
      <c r="S894" s="18">
        <v>1471</v>
      </c>
      <c r="T894" s="18">
        <v>1476</v>
      </c>
      <c r="U894" s="23">
        <v>28730625</v>
      </c>
    </row>
    <row r="895" spans="2:47" ht="45">
      <c r="B895" s="36" t="s">
        <v>30</v>
      </c>
      <c r="C895" s="36" t="s">
        <v>31</v>
      </c>
      <c r="D895" s="17" t="s">
        <v>32</v>
      </c>
      <c r="E895" s="18" t="s">
        <v>26</v>
      </c>
      <c r="F895" s="18">
        <f>VLOOKUP(N895,Revistas!$B$2:$H$63996,2,FALSE)</f>
        <v>3.1230000000000002</v>
      </c>
      <c r="G895" s="18" t="str">
        <f>VLOOKUP(N895,Revistas!$B$2:$H$63996,3,FALSE)</f>
        <v>Q2</v>
      </c>
      <c r="H895" s="18" t="str">
        <f>VLOOKUP(N895,Revistas!$B$2:$H$63996,4,FALSE)</f>
        <v>PSYCHIATRY - SCIE</v>
      </c>
      <c r="I895" s="18" t="str">
        <f>VLOOKUP(N895,Revistas!$B$2:$H$63996,5,FALSE)</f>
        <v>52/142</v>
      </c>
      <c r="J895" s="18" t="str">
        <f>VLOOKUP(N895,Revistas!$B$2:$H$63996,6,FALSE)</f>
        <v>NO</v>
      </c>
      <c r="K895" s="18" t="s">
        <v>33</v>
      </c>
      <c r="L895" s="18"/>
      <c r="M895" s="18">
        <v>0</v>
      </c>
      <c r="N895" s="18" t="s">
        <v>34</v>
      </c>
      <c r="O895" s="18" t="s">
        <v>35</v>
      </c>
      <c r="P895" s="18">
        <v>2017</v>
      </c>
      <c r="Q895" s="18">
        <v>41</v>
      </c>
      <c r="R895" s="18"/>
      <c r="S895" s="18" t="s">
        <v>36</v>
      </c>
      <c r="T895" s="18" t="s">
        <v>37</v>
      </c>
    </row>
    <row r="896" spans="2:47" ht="60">
      <c r="B896" s="36" t="s">
        <v>4391</v>
      </c>
      <c r="C896" s="36" t="s">
        <v>4392</v>
      </c>
      <c r="D896" s="17" t="s">
        <v>3847</v>
      </c>
      <c r="E896" s="18" t="s">
        <v>26</v>
      </c>
      <c r="F896" s="18">
        <f>VLOOKUP(N896,Revistas!$B$2:$H$63996,2,FALSE)</f>
        <v>11.855</v>
      </c>
      <c r="G896" s="18" t="str">
        <f>VLOOKUP(N896,Revistas!$B$2:$H$63996,3,FALSE)</f>
        <v>Q1</v>
      </c>
      <c r="H896" s="18" t="str">
        <f>VLOOKUP(N896,Revistas!$B$2:$H$63996,4,FALSE)</f>
        <v>ONCOLOGY</v>
      </c>
      <c r="I896" s="18" t="str">
        <f>VLOOKUP(N896,Revistas!$B$2:$H$63996,5,FALSE)</f>
        <v>10/217</v>
      </c>
      <c r="J896" s="18" t="str">
        <f>VLOOKUP(N896,Revistas!$B$2:$H$63996,6,FALSE)</f>
        <v>SI</v>
      </c>
      <c r="K896" s="18" t="s">
        <v>4393</v>
      </c>
      <c r="L896" s="18"/>
      <c r="M896" s="18">
        <v>0</v>
      </c>
      <c r="N896" s="18" t="s">
        <v>3849</v>
      </c>
      <c r="O896" s="18" t="s">
        <v>154</v>
      </c>
      <c r="P896" s="18">
        <v>2017</v>
      </c>
      <c r="Q896" s="18">
        <v>28</v>
      </c>
      <c r="R896" s="18"/>
      <c r="S896" s="18"/>
      <c r="T896" s="18"/>
    </row>
    <row r="897" spans="2:49" ht="30">
      <c r="B897" s="36" t="s">
        <v>615</v>
      </c>
      <c r="C897" s="36" t="s">
        <v>616</v>
      </c>
      <c r="D897" s="17" t="s">
        <v>617</v>
      </c>
      <c r="E897" s="18" t="s">
        <v>10</v>
      </c>
      <c r="F897" s="18">
        <f>VLOOKUP(N897,Revistas!$B$2:$H$63996,2,FALSE)</f>
        <v>1.514</v>
      </c>
      <c r="G897" s="18" t="str">
        <f>VLOOKUP(N897,Revistas!$B$2:$H$63996,3,FALSE)</f>
        <v>Q3</v>
      </c>
      <c r="H897" s="18" t="str">
        <f>VLOOKUP(N897,Revistas!$B$2:$H$63996,4,FALSE)</f>
        <v>CARDIAC &amp; CARDIOVASCULAR SYSTEMS - SCIE</v>
      </c>
      <c r="I897" s="18" t="str">
        <f>VLOOKUP(N897,Revistas!$B$2:$H$63996,5,FALSE)</f>
        <v>64/126</v>
      </c>
      <c r="J897" s="18" t="str">
        <f>VLOOKUP(N897,Revistas!$B$2:$H$63996,6,FALSE)</f>
        <v>NO</v>
      </c>
      <c r="K897" s="18" t="s">
        <v>618</v>
      </c>
      <c r="L897" s="18" t="s">
        <v>619</v>
      </c>
      <c r="M897" s="18">
        <v>0</v>
      </c>
      <c r="N897" s="18" t="s">
        <v>620</v>
      </c>
      <c r="O897" s="18" t="s">
        <v>102</v>
      </c>
      <c r="P897" s="18">
        <v>2017</v>
      </c>
      <c r="Q897" s="18">
        <v>50</v>
      </c>
      <c r="R897" s="18">
        <v>6</v>
      </c>
      <c r="S897" s="18">
        <v>937</v>
      </c>
      <c r="T897" s="18">
        <v>938</v>
      </c>
    </row>
    <row r="898" spans="2:49" ht="45">
      <c r="B898" s="36" t="s">
        <v>452</v>
      </c>
      <c r="C898" s="36" t="s">
        <v>453</v>
      </c>
      <c r="D898" s="17" t="s">
        <v>440</v>
      </c>
      <c r="E898" s="18" t="s">
        <v>10</v>
      </c>
      <c r="F898" s="18">
        <f>VLOOKUP(N898,Revistas!$B$2:$H$63996,2,FALSE)</f>
        <v>6.3369999999999997</v>
      </c>
      <c r="G898" s="18" t="str">
        <f>VLOOKUP(N898,Revistas!$B$2:$H$63996,3,FALSE)</f>
        <v>Q1</v>
      </c>
      <c r="H898" s="18" t="str">
        <f>VLOOKUP(N898,Revistas!$B$2:$H$63996,4,FALSE)</f>
        <v>BIOCHEMISTRY &amp; MOLECULAR BIOLOGY - SCIE</v>
      </c>
      <c r="I898" s="18" t="str">
        <f>VLOOKUP(N898,Revistas!$B$2:$H$63996,5,FALSE)</f>
        <v>34/290</v>
      </c>
      <c r="J898" s="18" t="str">
        <f>VLOOKUP(N898,Revistas!$B$2:$H$63996,6,FALSE)</f>
        <v>NO</v>
      </c>
      <c r="K898" s="18" t="s">
        <v>454</v>
      </c>
      <c r="L898" s="18" t="s">
        <v>455</v>
      </c>
      <c r="M898" s="18">
        <v>1</v>
      </c>
      <c r="N898" s="18" t="s">
        <v>443</v>
      </c>
      <c r="O898" s="18" t="s">
        <v>129</v>
      </c>
      <c r="P898" s="18">
        <v>2017</v>
      </c>
      <c r="Q898" s="18">
        <v>13</v>
      </c>
      <c r="R898" s="18"/>
      <c r="S898" s="18">
        <v>444</v>
      </c>
      <c r="T898" s="18">
        <v>451</v>
      </c>
    </row>
    <row r="899" spans="2:49" ht="45">
      <c r="B899" s="36" t="s">
        <v>2697</v>
      </c>
      <c r="C899" s="36" t="s">
        <v>2698</v>
      </c>
      <c r="D899" s="17" t="s">
        <v>2699</v>
      </c>
      <c r="E899" s="18" t="s">
        <v>10</v>
      </c>
      <c r="F899" s="18">
        <f>VLOOKUP(N899,Revistas!$B$2:$H$63996,2,FALSE)</f>
        <v>2.1779999999999999</v>
      </c>
      <c r="G899" s="18" t="str">
        <f>VLOOKUP(N899,Revistas!$B$2:$H$63996,3,FALSE)</f>
        <v>Q3</v>
      </c>
      <c r="H899" s="18" t="str">
        <f>VLOOKUP(N899,Revistas!$B$2:$H$63996,4,FALSE)</f>
        <v>CARDIAC &amp; CARDIOVASCULAR SYSTEMS - SCIE;</v>
      </c>
      <c r="I899" s="18" t="str">
        <f>VLOOKUP(N899,Revistas!$B$2:$H$63996,5,FALSE)</f>
        <v>69/126</v>
      </c>
      <c r="J899" s="18" t="str">
        <f>VLOOKUP(N899,Revistas!$B$2:$H$63996,6,FALSE)</f>
        <v>NO</v>
      </c>
      <c r="K899" s="18" t="s">
        <v>2700</v>
      </c>
      <c r="L899" s="18" t="s">
        <v>2701</v>
      </c>
      <c r="M899" s="18">
        <v>0</v>
      </c>
      <c r="N899" s="18" t="s">
        <v>2702</v>
      </c>
      <c r="O899" s="18" t="s">
        <v>2703</v>
      </c>
      <c r="P899" s="18">
        <v>2017</v>
      </c>
      <c r="Q899" s="18">
        <v>7</v>
      </c>
      <c r="R899" s="18">
        <v>3</v>
      </c>
      <c r="S899" s="18">
        <v>692</v>
      </c>
      <c r="T899" s="18">
        <v>701</v>
      </c>
    </row>
    <row r="900" spans="2:49" ht="30">
      <c r="B900" s="36" t="s">
        <v>2681</v>
      </c>
      <c r="C900" s="36" t="s">
        <v>2682</v>
      </c>
      <c r="D900" s="17" t="s">
        <v>2683</v>
      </c>
      <c r="E900" s="18" t="s">
        <v>10</v>
      </c>
      <c r="F900" s="18">
        <f>VLOOKUP(N900,Revistas!$B$2:$H$63996,2,FALSE)</f>
        <v>2.65</v>
      </c>
      <c r="G900" s="18" t="str">
        <f>VLOOKUP(N900,Revistas!$B$2:$H$63996,3,FALSE)</f>
        <v>Q2</v>
      </c>
      <c r="H900" s="18" t="str">
        <f>VLOOKUP(N900,Revistas!$B$2:$H$63996,4,FALSE)</f>
        <v>HEMATOLOGY</v>
      </c>
      <c r="I900" s="18" t="str">
        <f>VLOOKUP(N900,Revistas!$B$2:$H$63996,5,FALSE)</f>
        <v>34/70</v>
      </c>
      <c r="J900" s="18" t="str">
        <f>VLOOKUP(N900,Revistas!$B$2:$H$63996,6,FALSE)</f>
        <v>NO</v>
      </c>
      <c r="K900" s="18" t="s">
        <v>2684</v>
      </c>
      <c r="L900" s="18" t="s">
        <v>2685</v>
      </c>
      <c r="M900" s="18">
        <v>0</v>
      </c>
      <c r="N900" s="18" t="s">
        <v>2686</v>
      </c>
      <c r="O900" s="18" t="s">
        <v>14</v>
      </c>
      <c r="P900" s="18">
        <v>2017</v>
      </c>
      <c r="Q900" s="18">
        <v>160</v>
      </c>
      <c r="R900" s="18"/>
      <c r="S900" s="18">
        <v>83</v>
      </c>
      <c r="T900" s="18">
        <v>90</v>
      </c>
    </row>
    <row r="901" spans="2:49" ht="30">
      <c r="B901" s="36" t="s">
        <v>5269</v>
      </c>
      <c r="C901" s="36" t="s">
        <v>5270</v>
      </c>
      <c r="D901" s="17" t="s">
        <v>5271</v>
      </c>
      <c r="E901" s="18" t="s">
        <v>274</v>
      </c>
      <c r="F901" s="18">
        <f>VLOOKUP(N901,Revistas!$B$2:$H$63996,2,FALSE)</f>
        <v>1.25</v>
      </c>
      <c r="G901" s="18" t="str">
        <f>VLOOKUP(N901,Revistas!$B$2:$H$63996,3,FALSE)</f>
        <v>Q3</v>
      </c>
      <c r="H901" s="18" t="str">
        <f>VLOOKUP(N901,Revistas!$B$2:$H$63996,4,FALSE)</f>
        <v>MEDICINE, GENERAL &amp; INTERNAL - SCIE;</v>
      </c>
      <c r="I901" s="18" t="str">
        <f>VLOOKUP(N901,Revistas!$B$2:$H$63996,5,FALSE)</f>
        <v>83/155</v>
      </c>
      <c r="J901" s="18" t="str">
        <f>VLOOKUP(N901,Revistas!$B$2:$H$63996,6,FALSE)</f>
        <v>NO</v>
      </c>
      <c r="K901" s="18" t="s">
        <v>5272</v>
      </c>
      <c r="L901" s="18" t="s">
        <v>5273</v>
      </c>
      <c r="M901" s="18">
        <v>0</v>
      </c>
      <c r="N901" s="18" t="s">
        <v>5274</v>
      </c>
      <c r="O901" s="18" t="s">
        <v>14</v>
      </c>
      <c r="P901" s="18">
        <v>2017</v>
      </c>
      <c r="Q901" s="18">
        <v>23</v>
      </c>
      <c r="R901" s="18">
        <v>6</v>
      </c>
      <c r="S901" s="18">
        <v>1478</v>
      </c>
      <c r="T901" s="18">
        <v>1481</v>
      </c>
      <c r="U901" s="23">
        <v>28948670</v>
      </c>
    </row>
    <row r="902" spans="2:49" ht="75">
      <c r="B902" s="36" t="s">
        <v>1885</v>
      </c>
      <c r="C902" s="36" t="s">
        <v>1886</v>
      </c>
      <c r="D902" s="17" t="s">
        <v>1673</v>
      </c>
      <c r="E902" s="18" t="s">
        <v>10</v>
      </c>
      <c r="F902" s="18">
        <f>VLOOKUP(N902,Revistas!$B$2:$H$63996,2,FALSE)</f>
        <v>6.9180000000000001</v>
      </c>
      <c r="G902" s="18" t="str">
        <f>VLOOKUP(N902,Revistas!$B$2:$H$63996,3,FALSE)</f>
        <v>Q1</v>
      </c>
      <c r="H902" s="18" t="str">
        <f>VLOOKUP(N902,Revistas!$B$2:$H$63996,4,FALSE)</f>
        <v>RHEUMATOLOGY - SCIE</v>
      </c>
      <c r="I902" s="18" t="str">
        <f>VLOOKUP(N902,Revistas!$B$2:$H$63996,5,FALSE)</f>
        <v>30 de 3</v>
      </c>
      <c r="J902" s="18" t="str">
        <f>VLOOKUP(N902,Revistas!$B$2:$H$63996,6,FALSE)</f>
        <v>SI</v>
      </c>
      <c r="K902" s="18" t="s">
        <v>1887</v>
      </c>
      <c r="L902" s="18"/>
      <c r="M902" s="18">
        <v>8</v>
      </c>
      <c r="N902" s="18" t="s">
        <v>1675</v>
      </c>
      <c r="O902" s="18" t="s">
        <v>344</v>
      </c>
      <c r="P902" s="18">
        <v>2017</v>
      </c>
      <c r="Q902" s="18">
        <v>69</v>
      </c>
      <c r="R902" s="18">
        <v>1</v>
      </c>
      <c r="S902" s="18">
        <v>77</v>
      </c>
      <c r="T902" s="18">
        <v>85</v>
      </c>
      <c r="U902" s="23">
        <v>27477804</v>
      </c>
    </row>
    <row r="903" spans="2:49" ht="45">
      <c r="B903" s="36" t="s">
        <v>1327</v>
      </c>
      <c r="C903" s="36" t="s">
        <v>1328</v>
      </c>
      <c r="D903" s="17" t="s">
        <v>1287</v>
      </c>
      <c r="E903" s="18" t="s">
        <v>26</v>
      </c>
      <c r="F903" s="18">
        <f>VLOOKUP(N903,Revistas!$B$2:$H$63996,2,FALSE)</f>
        <v>3.1760000000000002</v>
      </c>
      <c r="G903" s="18" t="str">
        <f>VLOOKUP(N903,Revistas!$B$2:$H$63996,3,FALSE)</f>
        <v>Q2</v>
      </c>
      <c r="H903" s="18" t="str">
        <f>VLOOKUP(N903,Revistas!$B$2:$H$63996,4,FALSE)</f>
        <v>PHARMACOLOGY &amp; PHARMACY - SCIE;</v>
      </c>
      <c r="I903" s="18" t="str">
        <f>VLOOKUP(N903,Revistas!$B$2:$H$63996,5,FALSE)</f>
        <v>75/257</v>
      </c>
      <c r="J903" s="18" t="str">
        <f>VLOOKUP(N903,Revistas!$B$2:$H$63996,6,FALSE)</f>
        <v>NO</v>
      </c>
      <c r="K903" s="18" t="s">
        <v>1329</v>
      </c>
      <c r="L903" s="18"/>
      <c r="M903" s="18">
        <v>0</v>
      </c>
      <c r="N903" s="18" t="s">
        <v>1289</v>
      </c>
      <c r="O903" s="18" t="s">
        <v>199</v>
      </c>
      <c r="P903" s="18">
        <v>2017</v>
      </c>
      <c r="Q903" s="18">
        <v>121</v>
      </c>
      <c r="R903" s="18"/>
      <c r="S903" s="18">
        <v>70</v>
      </c>
      <c r="T903" s="18">
        <v>71</v>
      </c>
    </row>
    <row r="904" spans="2:49" ht="30">
      <c r="B904" s="36" t="s">
        <v>1553</v>
      </c>
      <c r="C904" s="36" t="s">
        <v>1554</v>
      </c>
      <c r="D904" s="17" t="s">
        <v>1555</v>
      </c>
      <c r="E904" s="18" t="s">
        <v>10</v>
      </c>
      <c r="F904" s="18">
        <f>VLOOKUP(N904,Revistas!$B$2:$H$63996,2,FALSE)</f>
        <v>2.7269999999999999</v>
      </c>
      <c r="G904" s="18" t="str">
        <f>VLOOKUP(N904,Revistas!$B$2:$H$63996,3,FALSE)</f>
        <v>Q2</v>
      </c>
      <c r="H904" s="18" t="str">
        <f>VLOOKUP(N904,Revistas!$B$2:$H$63996,4,FALSE)</f>
        <v>MICROBIOLOGY - SCIE;</v>
      </c>
      <c r="I904" s="18" t="str">
        <f>VLOOKUP(N904,Revistas!$B$2:$H$63996,5,FALSE)</f>
        <v>57/124</v>
      </c>
      <c r="J904" s="18" t="str">
        <f>VLOOKUP(N904,Revistas!$B$2:$H$63996,6,FALSE)</f>
        <v>NO</v>
      </c>
      <c r="K904" s="18" t="s">
        <v>1556</v>
      </c>
      <c r="L904" s="18" t="s">
        <v>1557</v>
      </c>
      <c r="M904" s="18">
        <v>0</v>
      </c>
      <c r="N904" s="18" t="s">
        <v>1558</v>
      </c>
      <c r="O904" s="18" t="s">
        <v>14</v>
      </c>
      <c r="P904" s="18">
        <v>2017</v>
      </c>
      <c r="Q904" s="18">
        <v>36</v>
      </c>
      <c r="R904" s="18">
        <v>12</v>
      </c>
      <c r="S904" s="18">
        <v>2469</v>
      </c>
      <c r="T904" s="18">
        <v>2473</v>
      </c>
      <c r="U904" s="23">
        <v>28831593</v>
      </c>
    </row>
    <row r="905" spans="2:49" ht="45">
      <c r="B905" s="36" t="s">
        <v>116</v>
      </c>
      <c r="C905" s="36" t="s">
        <v>117</v>
      </c>
      <c r="D905" s="17" t="s">
        <v>118</v>
      </c>
      <c r="E905" s="18" t="s">
        <v>10</v>
      </c>
      <c r="F905" s="18">
        <f>VLOOKUP(N905,Revistas!$B$2:$H$63996,2,FALSE)</f>
        <v>2.177</v>
      </c>
      <c r="G905" s="18" t="str">
        <f>VLOOKUP(N905,Revistas!$B$2:$H$63996,3,FALSE)</f>
        <v>Q2</v>
      </c>
      <c r="H905" s="18" t="str">
        <f>VLOOKUP(N905,Revistas!$B$2:$H$63996,4,FALSE)</f>
        <v>MULTIDISCIPLINARY SCIENCES - SCIE</v>
      </c>
      <c r="I905" s="18" t="str">
        <f>VLOOKUP(N905,Revistas!$B$2:$H$63996,5,FALSE)</f>
        <v>20/64</v>
      </c>
      <c r="J905" s="18" t="str">
        <f>VLOOKUP(N905,Revistas!$B$2:$H$63996,6,FALSE)</f>
        <v>NO</v>
      </c>
      <c r="K905" s="18" t="s">
        <v>119</v>
      </c>
      <c r="L905" s="18" t="s">
        <v>120</v>
      </c>
      <c r="M905" s="18">
        <v>0</v>
      </c>
      <c r="N905" s="18" t="s">
        <v>121</v>
      </c>
      <c r="O905" s="28">
        <v>41548</v>
      </c>
      <c r="P905" s="18">
        <v>2017</v>
      </c>
      <c r="Q905" s="18">
        <v>5</v>
      </c>
      <c r="R905" s="18"/>
      <c r="S905" s="18"/>
      <c r="T905" s="18" t="s">
        <v>122</v>
      </c>
    </row>
    <row r="906" spans="2:49" ht="75">
      <c r="B906" s="36" t="s">
        <v>5126</v>
      </c>
      <c r="C906" s="36" t="s">
        <v>5125</v>
      </c>
      <c r="D906" s="17" t="s">
        <v>5127</v>
      </c>
      <c r="E906" s="18" t="s">
        <v>10</v>
      </c>
      <c r="F906" s="18">
        <f>VLOOKUP(N906,Revistas!$B$2:$H$63996,2,FALSE)</f>
        <v>1.3129999999999999</v>
      </c>
      <c r="G906" s="18" t="str">
        <f>VLOOKUP(N906,Revistas!$B$2:$H$63996,3,FALSE)</f>
        <v>Q3</v>
      </c>
      <c r="H906" s="18" t="str">
        <f>VLOOKUP(N906,Revistas!$B$2:$H$63996,4,FALSE)</f>
        <v>SURGERY</v>
      </c>
      <c r="I906" s="18" t="str">
        <f>VLOOKUP(N906,Revistas!$B$2:$H$63996,5,FALSE)</f>
        <v>127/196</v>
      </c>
      <c r="J906" s="18" t="str">
        <f>VLOOKUP(N906,Revistas!$B$2:$H$63996,6,FALSE)</f>
        <v>NO</v>
      </c>
      <c r="K906" s="18" t="s">
        <v>5128</v>
      </c>
      <c r="L906" s="18"/>
      <c r="M906" s="18" t="s">
        <v>586</v>
      </c>
      <c r="N906" s="18" t="s">
        <v>3198</v>
      </c>
      <c r="O906" s="18" t="s">
        <v>4337</v>
      </c>
      <c r="P906" s="18">
        <v>2017</v>
      </c>
      <c r="Q906" s="18"/>
      <c r="R906" s="18"/>
      <c r="S906" s="18"/>
      <c r="T906" s="18"/>
      <c r="U906" s="23">
        <v>28946166</v>
      </c>
      <c r="AW906" s="25"/>
    </row>
    <row r="907" spans="2:49" ht="60">
      <c r="B907" s="36" t="s">
        <v>5231</v>
      </c>
      <c r="C907" s="36" t="s">
        <v>5235</v>
      </c>
      <c r="D907" s="17" t="s">
        <v>2512</v>
      </c>
      <c r="E907" s="18" t="s">
        <v>10</v>
      </c>
      <c r="F907" s="18">
        <f>VLOOKUP(N907,Revistas!$B$2:$H$63996,2,FALSE)</f>
        <v>1.1399999999999999</v>
      </c>
      <c r="G907" s="18" t="str">
        <f>VLOOKUP(N907,Revistas!$B$2:$H$63996,3,FALSE)</f>
        <v>Q3</v>
      </c>
      <c r="H907" s="18" t="str">
        <f>VLOOKUP(N907,Revistas!$B$2:$H$63996,4,FALSE)</f>
        <v>PEDIATRICS - SCIE</v>
      </c>
      <c r="I907" s="18" t="str">
        <f>VLOOKUP(N907,Revistas!$B$2:$H$63996,5,FALSE)</f>
        <v>88/121/</v>
      </c>
      <c r="J907" s="18" t="str">
        <f>VLOOKUP(N907,Revistas!$B$2:$H$63996,6,FALSE)</f>
        <v>NO</v>
      </c>
      <c r="K907" s="18" t="s">
        <v>5233</v>
      </c>
      <c r="L907" s="18"/>
      <c r="M907" s="18" t="s">
        <v>586</v>
      </c>
      <c r="N907" s="18" t="s">
        <v>2515</v>
      </c>
      <c r="O907" s="18" t="s">
        <v>5232</v>
      </c>
      <c r="P907" s="18">
        <v>2017</v>
      </c>
      <c r="Q907" s="18"/>
      <c r="R907" s="18"/>
      <c r="S907" s="18"/>
      <c r="T907" s="18"/>
      <c r="U907" s="23">
        <v>28729185</v>
      </c>
    </row>
    <row r="908" spans="2:49" ht="60">
      <c r="B908" s="36" t="s">
        <v>1428</v>
      </c>
      <c r="C908" s="36" t="s">
        <v>1429</v>
      </c>
      <c r="D908" s="17" t="s">
        <v>1430</v>
      </c>
      <c r="E908" s="18" t="s">
        <v>10</v>
      </c>
      <c r="F908" s="18">
        <f>VLOOKUP(N908,Revistas!$B$2:$H$63996,2,FALSE)</f>
        <v>4.3019999999999996</v>
      </c>
      <c r="G908" s="18" t="str">
        <f>VLOOKUP(N908,Revistas!$B$2:$H$63996,3,FALSE)</f>
        <v>Q1</v>
      </c>
      <c r="H908" s="18" t="str">
        <f>VLOOKUP(N908,Revistas!$B$2:$H$63996,4,FALSE)</f>
        <v>MICROBIOLOGY</v>
      </c>
      <c r="I908" s="18" t="str">
        <f>VLOOKUP(N908,Revistas!$B$2:$H$63996,5,FALSE)</f>
        <v>23/124</v>
      </c>
      <c r="J908" s="18" t="str">
        <f>VLOOKUP(N908,Revistas!$B$2:$H$63996,6,FALSE)</f>
        <v>NO</v>
      </c>
      <c r="K908" s="18" t="s">
        <v>1431</v>
      </c>
      <c r="L908" s="18" t="s">
        <v>1432</v>
      </c>
      <c r="M908" s="18">
        <v>1</v>
      </c>
      <c r="N908" s="18" t="s">
        <v>1433</v>
      </c>
      <c r="O908" s="18" t="s">
        <v>199</v>
      </c>
      <c r="P908" s="18">
        <v>2017</v>
      </c>
      <c r="Q908" s="18">
        <v>61</v>
      </c>
      <c r="R908" s="18">
        <v>8</v>
      </c>
      <c r="S908" s="18"/>
      <c r="T908" s="18" t="s">
        <v>1434</v>
      </c>
    </row>
    <row r="909" spans="2:49" ht="105">
      <c r="B909" s="36" t="s">
        <v>3160</v>
      </c>
      <c r="C909" s="36" t="s">
        <v>3159</v>
      </c>
      <c r="D909" s="17" t="s">
        <v>7207</v>
      </c>
      <c r="E909" s="18" t="s">
        <v>10</v>
      </c>
      <c r="F909" s="18">
        <f>VLOOKUP(N909,Revistas!$B$2:$H$63996,2,FALSE)</f>
        <v>6.8940000000000001</v>
      </c>
      <c r="G909" s="18" t="str">
        <f>VLOOKUP(N909,Revistas!$B$2:$H$63996,3,FALSE)</f>
        <v>Q1</v>
      </c>
      <c r="H909" s="18" t="str">
        <f>VLOOKUP(N909,Revistas!$B$2:$H$63996,4,FALSE)</f>
        <v>PATHOLOGY - SCIE;</v>
      </c>
      <c r="I909" s="18" t="str">
        <f>VLOOKUP(N909,Revistas!$B$2:$H$63996,5,FALSE)</f>
        <v>3 DE 79</v>
      </c>
      <c r="J909" s="18" t="str">
        <f>VLOOKUP(N909,Revistas!$B$2:$H$63996,6,FALSE)</f>
        <v>SI</v>
      </c>
      <c r="K909" s="18" t="s">
        <v>3161</v>
      </c>
      <c r="L909" s="18"/>
      <c r="M909" s="18" t="s">
        <v>586</v>
      </c>
      <c r="N909" s="18" t="s">
        <v>3162</v>
      </c>
      <c r="O909" s="18" t="s">
        <v>1899</v>
      </c>
      <c r="P909" s="18">
        <v>2017</v>
      </c>
      <c r="Q909" s="18"/>
      <c r="R909" s="18"/>
      <c r="S909" s="18"/>
      <c r="T909" s="18"/>
      <c r="U909" s="23">
        <v>29205354</v>
      </c>
    </row>
    <row r="910" spans="2:49" ht="75">
      <c r="B910" s="36" t="s">
        <v>2758</v>
      </c>
      <c r="C910" s="36" t="s">
        <v>2759</v>
      </c>
      <c r="D910" s="17" t="s">
        <v>1733</v>
      </c>
      <c r="E910" s="18" t="s">
        <v>10</v>
      </c>
      <c r="F910" s="18">
        <f>VLOOKUP(N910,Revistas!$B$2:$H$63996,2,FALSE)</f>
        <v>2.6339999999999999</v>
      </c>
      <c r="G910" s="18" t="str">
        <f>VLOOKUP(N910,Revistas!$B$2:$H$63996,3,FALSE)</f>
        <v>Q3</v>
      </c>
      <c r="H910" s="18" t="str">
        <f>VLOOKUP(N910,Revistas!$B$2:$H$63996,4,FALSE)</f>
        <v>RHEUMATOLOGY - SCIE</v>
      </c>
      <c r="I910" s="18" t="str">
        <f>VLOOKUP(N910,Revistas!$B$2:$H$63996,5,FALSE)</f>
        <v>16 DE 30</v>
      </c>
      <c r="J910" s="18" t="str">
        <f>VLOOKUP(N910,Revistas!$B$2:$H$63996,6,FALSE)</f>
        <v>NO</v>
      </c>
      <c r="K910" s="18" t="s">
        <v>2760</v>
      </c>
      <c r="L910" s="18" t="s">
        <v>2761</v>
      </c>
      <c r="M910" s="18">
        <v>0</v>
      </c>
      <c r="N910" s="18" t="s">
        <v>1736</v>
      </c>
      <c r="O910" s="18"/>
      <c r="P910" s="18">
        <v>2017</v>
      </c>
      <c r="Q910" s="18">
        <v>35</v>
      </c>
      <c r="R910" s="18">
        <v>4</v>
      </c>
      <c r="S910" s="18" t="s">
        <v>2762</v>
      </c>
      <c r="T910" s="18" t="s">
        <v>483</v>
      </c>
    </row>
    <row r="911" spans="2:49" ht="285">
      <c r="B911" s="36" t="s">
        <v>2769</v>
      </c>
      <c r="C911" s="36" t="s">
        <v>2768</v>
      </c>
      <c r="D911" s="17" t="s">
        <v>2770</v>
      </c>
      <c r="E911" s="18" t="s">
        <v>10</v>
      </c>
      <c r="F911" s="18">
        <f>VLOOKUP(N911,Revistas!$B$2:$H$63996,2,FALSE)</f>
        <v>2.3650000000000002</v>
      </c>
      <c r="G911" s="18" t="str">
        <f>VLOOKUP(N911,Revistas!$B$2:$H$63996,3,FALSE)</f>
        <v>Q3</v>
      </c>
      <c r="H911" s="18" t="str">
        <f>VLOOKUP(N911,Revistas!$B$2:$H$63996,4,FALSE)</f>
        <v>RHEUMATOLOGY - SCIE</v>
      </c>
      <c r="I911" s="18" t="str">
        <f>VLOOKUP(N911,Revistas!$B$2:$H$63996,5,FALSE)</f>
        <v>19/30</v>
      </c>
      <c r="J911" s="18" t="str">
        <f>VLOOKUP(N911,Revistas!$B$2:$H$63996,6,FALSE)</f>
        <v>NO</v>
      </c>
      <c r="K911" s="18" t="s">
        <v>2771</v>
      </c>
      <c r="L911" s="18"/>
      <c r="M911" s="18" t="s">
        <v>586</v>
      </c>
      <c r="N911" s="18" t="s">
        <v>2772</v>
      </c>
      <c r="O911" s="18" t="s">
        <v>2496</v>
      </c>
      <c r="P911" s="18">
        <v>2017</v>
      </c>
      <c r="Q911" s="18"/>
      <c r="R911" s="18"/>
      <c r="S911" s="18"/>
      <c r="T911" s="18"/>
      <c r="U911" s="23">
        <v>29214548</v>
      </c>
    </row>
    <row r="912" spans="2:49" ht="75">
      <c r="B912" s="36" t="s">
        <v>3083</v>
      </c>
      <c r="C912" s="36" t="s">
        <v>3084</v>
      </c>
      <c r="D912" s="17" t="s">
        <v>181</v>
      </c>
      <c r="E912" s="18" t="s">
        <v>10</v>
      </c>
      <c r="F912" s="18">
        <f>VLOOKUP(N912,Revistas!$B$2:$H$63996,2,FALSE)</f>
        <v>4.2590000000000003</v>
      </c>
      <c r="G912" s="18" t="str">
        <f>VLOOKUP(N912,Revistas!$B$2:$H$63996,3,FALSE)</f>
        <v>Q1</v>
      </c>
      <c r="H912" s="18" t="str">
        <f>VLOOKUP(N912,Revistas!$B$2:$H$63996,4,FALSE)</f>
        <v>MULTIDISCIPLINARY SCIENCES</v>
      </c>
      <c r="I912" s="18" t="str">
        <f>VLOOKUP(N912,Revistas!$B$2:$H$63996,5,FALSE)</f>
        <v>10 DE 64</v>
      </c>
      <c r="J912" s="18" t="str">
        <f>VLOOKUP(N912,Revistas!$B$2:$H$63996,6,FALSE)</f>
        <v>NO</v>
      </c>
      <c r="K912" s="18" t="s">
        <v>3085</v>
      </c>
      <c r="L912" s="18" t="s">
        <v>3086</v>
      </c>
      <c r="M912" s="18">
        <v>1</v>
      </c>
      <c r="N912" s="18" t="s">
        <v>184</v>
      </c>
      <c r="O912" s="28">
        <v>44621</v>
      </c>
      <c r="P912" s="18">
        <v>2017</v>
      </c>
      <c r="Q912" s="18">
        <v>7</v>
      </c>
      <c r="R912" s="18"/>
      <c r="S912" s="18"/>
      <c r="T912" s="18">
        <v>44941</v>
      </c>
      <c r="U912" s="23">
        <v>28327551</v>
      </c>
    </row>
    <row r="913" spans="2:21" ht="45">
      <c r="B913" s="36" t="s">
        <v>2555</v>
      </c>
      <c r="C913" s="36" t="s">
        <v>2556</v>
      </c>
      <c r="D913" s="17" t="s">
        <v>2557</v>
      </c>
      <c r="E913" s="18" t="s">
        <v>10</v>
      </c>
      <c r="F913" s="18">
        <f>VLOOKUP(N913,Revistas!$B$2:$H$63996,2,FALSE)</f>
        <v>3.2349999999999999</v>
      </c>
      <c r="G913" s="18" t="str">
        <f>VLOOKUP(N913,Revistas!$B$2:$H$63996,3,FALSE)</f>
        <v>Q2</v>
      </c>
      <c r="H913" s="18" t="str">
        <f>VLOOKUP(N913,Revistas!$B$2:$H$63996,4,FALSE)</f>
        <v>IMMUNOLOGY - SCIE;</v>
      </c>
      <c r="I913" s="18" t="str">
        <f>VLOOKUP(N913,Revistas!$B$2:$H$63996,5,FALSE)</f>
        <v>68/151</v>
      </c>
      <c r="J913" s="18" t="str">
        <f>VLOOKUP(N913,Revistas!$B$2:$H$63996,6,FALSE)</f>
        <v>NO</v>
      </c>
      <c r="K913" s="18" t="s">
        <v>2558</v>
      </c>
      <c r="L913" s="18" t="s">
        <v>2559</v>
      </c>
      <c r="M913" s="18">
        <v>0</v>
      </c>
      <c r="N913" s="18" t="s">
        <v>2560</v>
      </c>
      <c r="O913" s="18" t="s">
        <v>2561</v>
      </c>
      <c r="P913" s="18">
        <v>2017</v>
      </c>
      <c r="Q913" s="18">
        <v>35</v>
      </c>
      <c r="R913" s="18">
        <v>35</v>
      </c>
      <c r="S913" s="18">
        <v>4646</v>
      </c>
      <c r="T913" s="18">
        <v>4651</v>
      </c>
    </row>
    <row r="914" spans="2:21" ht="30">
      <c r="B914" s="36" t="s">
        <v>987</v>
      </c>
      <c r="C914" s="36" t="s">
        <v>988</v>
      </c>
      <c r="D914" s="17" t="s">
        <v>989</v>
      </c>
      <c r="E914" s="18" t="s">
        <v>10</v>
      </c>
      <c r="F914" s="18">
        <f>VLOOKUP(N914,Revistas!$B$2:$H$63996,2,FALSE)</f>
        <v>14.298999999999999</v>
      </c>
      <c r="G914" s="18" t="str">
        <f>VLOOKUP(N914,Revistas!$B$2:$H$63996,3,FALSE)</f>
        <v>Q1</v>
      </c>
      <c r="H914" s="18" t="str">
        <f>VLOOKUP(N914,Revistas!$B$2:$H$63996,4,FALSE)</f>
        <v>CARDIAC &amp; CARDIOVASCULAR SYSTEMS - SCIE</v>
      </c>
      <c r="I914" s="18" t="str">
        <f>VLOOKUP(N914,Revistas!$B$2:$H$63996,5,FALSE)</f>
        <v>4/126</v>
      </c>
      <c r="J914" s="18" t="str">
        <f>VLOOKUP(N914,Revistas!$B$2:$H$63996,6,FALSE)</f>
        <v>SI</v>
      </c>
      <c r="K914" s="18" t="s">
        <v>990</v>
      </c>
      <c r="L914" s="18" t="s">
        <v>991</v>
      </c>
      <c r="M914" s="18">
        <v>0</v>
      </c>
      <c r="N914" s="18" t="s">
        <v>992</v>
      </c>
      <c r="O914" s="18" t="s">
        <v>154</v>
      </c>
      <c r="P914" s="18">
        <v>2017</v>
      </c>
      <c r="Q914" s="18">
        <v>14</v>
      </c>
      <c r="R914" s="18">
        <v>9</v>
      </c>
      <c r="S914" s="18">
        <v>560</v>
      </c>
      <c r="T914" s="18" t="s">
        <v>167</v>
      </c>
      <c r="U914" s="23">
        <v>28492286</v>
      </c>
    </row>
    <row r="915" spans="2:21" ht="60">
      <c r="B915" s="36" t="s">
        <v>2084</v>
      </c>
      <c r="C915" s="36" t="s">
        <v>2085</v>
      </c>
      <c r="D915" s="17" t="s">
        <v>2086</v>
      </c>
      <c r="E915" s="18" t="s">
        <v>10</v>
      </c>
      <c r="F915" s="18">
        <f>VLOOKUP(N915,Revistas!$B$2:$H$63996,2,FALSE)</f>
        <v>4.1340000000000003</v>
      </c>
      <c r="G915" s="18" t="str">
        <f>VLOOKUP(N915,Revistas!$B$2:$H$63996,3,FALSE)</f>
        <v>Q1</v>
      </c>
      <c r="H915" s="18" t="str">
        <f>VLOOKUP(N915,Revistas!$B$2:$H$63996,4,FALSE)</f>
        <v>PHYSIOLOGY - SCIE</v>
      </c>
      <c r="I915" s="18" t="str">
        <f>VLOOKUP(N915,Revistas!$B$2:$H$63996,5,FALSE)</f>
        <v>15 DE 84</v>
      </c>
      <c r="J915" s="18" t="str">
        <f>VLOOKUP(N915,Revistas!$B$2:$H$63996,6,FALSE)</f>
        <v>NO</v>
      </c>
      <c r="K915" s="18" t="s">
        <v>2087</v>
      </c>
      <c r="L915" s="18" t="s">
        <v>2088</v>
      </c>
      <c r="M915" s="18">
        <v>1</v>
      </c>
      <c r="N915" s="18" t="s">
        <v>2089</v>
      </c>
      <c r="O915" s="28">
        <v>36923</v>
      </c>
      <c r="P915" s="18">
        <v>2017</v>
      </c>
      <c r="Q915" s="18">
        <v>8</v>
      </c>
      <c r="R915" s="18"/>
      <c r="S915" s="18"/>
      <c r="T915" s="18">
        <v>42</v>
      </c>
      <c r="U915" s="23">
        <v>28203206</v>
      </c>
    </row>
    <row r="916" spans="2:21" ht="90">
      <c r="B916" s="36" t="s">
        <v>2674</v>
      </c>
      <c r="C916" s="36" t="s">
        <v>2673</v>
      </c>
      <c r="D916" s="17" t="s">
        <v>2675</v>
      </c>
      <c r="E916" s="18" t="s">
        <v>10</v>
      </c>
      <c r="F916" s="18">
        <f>VLOOKUP(N916,Revistas!$B$2:$H$63996,2,FALSE)</f>
        <v>2.1840000000000002</v>
      </c>
      <c r="G916" s="18" t="str">
        <f>VLOOKUP(N916,Revistas!$B$2:$H$63996,3,FALSE)</f>
        <v>Q2</v>
      </c>
      <c r="H916" s="18" t="str">
        <f>VLOOKUP(N916,Revistas!$B$2:$H$63996,4,FALSE)</f>
        <v>BIOTECHNOLOGY &amp; APPLIED MICROBIOLOGY - SCIE;</v>
      </c>
      <c r="I916" s="18" t="str">
        <f>VLOOKUP(N916,Revistas!$B$2:$H$63996,5,FALSE)</f>
        <v>76/158</v>
      </c>
      <c r="J916" s="18" t="str">
        <f>VLOOKUP(N916,Revistas!$B$2:$H$63996,6,FALSE)</f>
        <v>NO</v>
      </c>
      <c r="K916" s="18" t="s">
        <v>2678</v>
      </c>
      <c r="L916" s="18"/>
      <c r="M916" s="18" t="s">
        <v>586</v>
      </c>
      <c r="N916" s="18" t="s">
        <v>2679</v>
      </c>
      <c r="O916" s="18" t="s">
        <v>2677</v>
      </c>
      <c r="P916" s="18">
        <v>2017</v>
      </c>
      <c r="Q916" s="18">
        <v>27</v>
      </c>
      <c r="R916" s="18">
        <v>12</v>
      </c>
      <c r="S916" s="18" t="s">
        <v>2676</v>
      </c>
      <c r="T916" s="18"/>
      <c r="U916" s="23">
        <v>28961156</v>
      </c>
    </row>
    <row r="917" spans="2:21" ht="30">
      <c r="B917" s="36" t="s">
        <v>3315</v>
      </c>
      <c r="C917" s="36" t="s">
        <v>3316</v>
      </c>
      <c r="D917" s="17" t="s">
        <v>965</v>
      </c>
      <c r="E917" s="18" t="s">
        <v>10</v>
      </c>
      <c r="F917" s="18">
        <f>VLOOKUP(N917,Revistas!$B$2:$H$63996,2,FALSE)</f>
        <v>3.5910000000000002</v>
      </c>
      <c r="G917" s="18" t="str">
        <f>VLOOKUP(N917,Revistas!$B$2:$H$63996,3,FALSE)</f>
        <v>Q2</v>
      </c>
      <c r="H917" s="18" t="str">
        <f>VLOOKUP(N917,Revistas!$B$2:$H$63996,4,FALSE)</f>
        <v>ENDOCRINOLOGY &amp; METABOLISM - SCIE</v>
      </c>
      <c r="I917" s="18" t="str">
        <f>VLOOKUP(N917,Revistas!$B$2:$H$63996,5,FALSE)</f>
        <v>52/138</v>
      </c>
      <c r="J917" s="18" t="str">
        <f>VLOOKUP(N917,Revistas!$B$2:$H$63996,6,FALSE)</f>
        <v>NO</v>
      </c>
      <c r="K917" s="18" t="s">
        <v>3317</v>
      </c>
      <c r="L917" s="18" t="s">
        <v>3318</v>
      </c>
      <c r="M917" s="18">
        <v>0</v>
      </c>
      <c r="N917" s="18" t="s">
        <v>968</v>
      </c>
      <c r="O917" s="18" t="s">
        <v>35</v>
      </c>
      <c r="P917" s="18">
        <v>2017</v>
      </c>
      <c r="Q917" s="18">
        <v>28</v>
      </c>
      <c r="R917" s="18">
        <v>4</v>
      </c>
      <c r="S917" s="18">
        <v>1157</v>
      </c>
      <c r="T917" s="18">
        <v>1166</v>
      </c>
    </row>
    <row r="918" spans="2:21">
      <c r="B918" s="36" t="s">
        <v>2587</v>
      </c>
      <c r="C918" s="36" t="s">
        <v>2588</v>
      </c>
      <c r="D918" s="17" t="s">
        <v>1376</v>
      </c>
      <c r="E918" s="18" t="s">
        <v>274</v>
      </c>
      <c r="F918" s="18">
        <f>VLOOKUP(N918,Revistas!$B$2:$H$63996,2,FALSE)</f>
        <v>8.2159999999999993</v>
      </c>
      <c r="G918" s="18" t="str">
        <f>VLOOKUP(N918,Revistas!$B$2:$H$63996,3,FALSE)</f>
        <v>Q1</v>
      </c>
      <c r="H918" s="18" t="str">
        <f>VLOOKUP(N918,Revistas!$B$2:$H$63996,4,FALSE)</f>
        <v>IMMUNOLOGY - SCIE;</v>
      </c>
      <c r="I918" s="18" t="str">
        <f>VLOOKUP(N918,Revistas!$B$2:$H$63996,5,FALSE)</f>
        <v>15/150</v>
      </c>
      <c r="J918" s="18" t="str">
        <f>VLOOKUP(N918,Revistas!$B$2:$H$63996,6,FALSE)</f>
        <v>SI</v>
      </c>
      <c r="K918" s="18" t="s">
        <v>2589</v>
      </c>
      <c r="L918" s="18" t="s">
        <v>2590</v>
      </c>
      <c r="M918" s="18">
        <v>2</v>
      </c>
      <c r="N918" s="18" t="s">
        <v>1379</v>
      </c>
      <c r="O918" s="18" t="s">
        <v>2107</v>
      </c>
      <c r="P918" s="18">
        <v>2017</v>
      </c>
      <c r="Q918" s="18">
        <v>64</v>
      </c>
      <c r="R918" s="18">
        <v>2</v>
      </c>
      <c r="S918" s="18">
        <v>230</v>
      </c>
      <c r="T918" s="18">
        <v>230</v>
      </c>
    </row>
    <row r="919" spans="2:21" ht="75">
      <c r="B919" s="36" t="s">
        <v>4896</v>
      </c>
      <c r="C919" s="36" t="s">
        <v>4897</v>
      </c>
      <c r="D919" s="17" t="s">
        <v>3909</v>
      </c>
      <c r="E919" s="18" t="s">
        <v>274</v>
      </c>
      <c r="F919" s="18">
        <f>VLOOKUP(N919,Revistas!$B$2:$H$63996,2,FALSE)</f>
        <v>13.164</v>
      </c>
      <c r="G919" s="18" t="str">
        <f>VLOOKUP(N919,Revistas!$B$2:$H$63996,3,FALSE)</f>
        <v>Q1</v>
      </c>
      <c r="H919" s="18" t="str">
        <f>VLOOKUP(N919,Revistas!$B$2:$H$63996,4,FALSE)</f>
        <v>HEMATOLOGY</v>
      </c>
      <c r="I919" s="18" t="str">
        <f>VLOOKUP(N919,Revistas!$B$2:$H$63996,5,FALSE)</f>
        <v>2 DE 70</v>
      </c>
      <c r="J919" s="18" t="str">
        <f>VLOOKUP(N919,Revistas!$B$2:$H$63996,6,FALSE)</f>
        <v>SI</v>
      </c>
      <c r="K919" s="18" t="s">
        <v>4898</v>
      </c>
      <c r="L919" s="18" t="s">
        <v>4899</v>
      </c>
      <c r="M919" s="18">
        <v>0</v>
      </c>
      <c r="N919" s="18" t="s">
        <v>3912</v>
      </c>
      <c r="O919" s="28">
        <v>41183</v>
      </c>
      <c r="P919" s="18">
        <v>2017</v>
      </c>
      <c r="Q919" s="18">
        <v>130</v>
      </c>
      <c r="R919" s="18">
        <v>15</v>
      </c>
      <c r="S919" s="18">
        <v>1772</v>
      </c>
      <c r="T919" s="18">
        <v>1774</v>
      </c>
      <c r="U919" s="23">
        <v>28801448</v>
      </c>
    </row>
    <row r="920" spans="2:21">
      <c r="B920" s="36" t="s">
        <v>2646</v>
      </c>
      <c r="C920" s="36" t="s">
        <v>2647</v>
      </c>
      <c r="D920" s="17" t="s">
        <v>195</v>
      </c>
      <c r="E920" s="18" t="s">
        <v>571</v>
      </c>
      <c r="F920" s="18">
        <f>VLOOKUP(N920,Revistas!$B$2:$H$63996,2,FALSE)</f>
        <v>1.1399999999999999</v>
      </c>
      <c r="G920" s="18" t="str">
        <f>VLOOKUP(N920,Revistas!$B$2:$H$63996,3,FALSE)</f>
        <v>Q3</v>
      </c>
      <c r="H920" s="18" t="str">
        <f>VLOOKUP(N920,Revistas!$B$2:$H$63996,4,FALSE)</f>
        <v>PEDIATRICS - SCIE</v>
      </c>
      <c r="I920" s="18" t="str">
        <f>VLOOKUP(N920,Revistas!$B$2:$H$63996,5,FALSE)</f>
        <v>88/121/</v>
      </c>
      <c r="J920" s="18" t="str">
        <f>VLOOKUP(N920,Revistas!$B$2:$H$63996,6,FALSE)</f>
        <v>NO</v>
      </c>
      <c r="K920" s="18" t="s">
        <v>2648</v>
      </c>
      <c r="L920" s="18" t="s">
        <v>2649</v>
      </c>
      <c r="M920" s="18">
        <v>1</v>
      </c>
      <c r="N920" s="18" t="s">
        <v>198</v>
      </c>
      <c r="O920" s="18" t="s">
        <v>154</v>
      </c>
      <c r="P920" s="18">
        <v>2017</v>
      </c>
      <c r="Q920" s="18">
        <v>87</v>
      </c>
      <c r="R920" s="18">
        <v>3</v>
      </c>
      <c r="S920" s="18">
        <v>125</v>
      </c>
      <c r="T920" s="18">
        <v>127</v>
      </c>
      <c r="U920" s="23">
        <v>28283310</v>
      </c>
    </row>
    <row r="921" spans="2:21" ht="30">
      <c r="B921" s="36" t="s">
        <v>2436</v>
      </c>
      <c r="C921" s="36" t="s">
        <v>2437</v>
      </c>
      <c r="D921" s="17" t="s">
        <v>1459</v>
      </c>
      <c r="E921" s="18" t="s">
        <v>274</v>
      </c>
      <c r="F921" s="18">
        <f>VLOOKUP(N921,Revistas!$B$2:$H$63996,2,FALSE)</f>
        <v>1.714</v>
      </c>
      <c r="G921" s="18" t="str">
        <f>VLOOKUP(N921,Revistas!$B$2:$H$63996,3,FALSE)</f>
        <v>Q3</v>
      </c>
      <c r="H921" s="18" t="str">
        <f>VLOOKUP(N921,Revistas!$B$2:$H$63996,4,FALSE)</f>
        <v>MICROBIOLOGY</v>
      </c>
      <c r="I921" s="18" t="str">
        <f>VLOOKUP(N921,Revistas!$B$2:$H$63996,5,FALSE)</f>
        <v>88/124</v>
      </c>
      <c r="J921" s="18" t="str">
        <f>VLOOKUP(N921,Revistas!$B$2:$H$63996,6,FALSE)</f>
        <v>NO</v>
      </c>
      <c r="K921" s="18" t="s">
        <v>2438</v>
      </c>
      <c r="L921" s="18" t="s">
        <v>2439</v>
      </c>
      <c r="M921" s="18">
        <v>0</v>
      </c>
      <c r="N921" s="18" t="s">
        <v>1462</v>
      </c>
      <c r="O921" s="18" t="s">
        <v>2440</v>
      </c>
      <c r="P921" s="18">
        <v>2017</v>
      </c>
      <c r="Q921" s="18">
        <v>35</v>
      </c>
      <c r="R921" s="18">
        <v>7</v>
      </c>
      <c r="S921" s="18">
        <v>465</v>
      </c>
      <c r="T921" s="18">
        <v>466</v>
      </c>
      <c r="U921" s="23">
        <v>27979437</v>
      </c>
    </row>
    <row r="922" spans="2:21" ht="30">
      <c r="B922" s="36" t="s">
        <v>5154</v>
      </c>
      <c r="C922" s="36" t="s">
        <v>5155</v>
      </c>
      <c r="D922" s="17" t="s">
        <v>181</v>
      </c>
      <c r="E922" s="18" t="s">
        <v>10</v>
      </c>
      <c r="F922" s="18">
        <f>VLOOKUP(N922,Revistas!$B$2:$H$63996,2,FALSE)</f>
        <v>4.2590000000000003</v>
      </c>
      <c r="G922" s="18" t="str">
        <f>VLOOKUP(N922,Revistas!$B$2:$H$63996,3,FALSE)</f>
        <v>Q1</v>
      </c>
      <c r="H922" s="18" t="str">
        <f>VLOOKUP(N922,Revistas!$B$2:$H$63996,4,FALSE)</f>
        <v>MULTIDISCIPLINARY SCIENCES</v>
      </c>
      <c r="I922" s="18" t="str">
        <f>VLOOKUP(N922,Revistas!$B$2:$H$63996,5,FALSE)</f>
        <v>10 DE 64</v>
      </c>
      <c r="J922" s="18" t="str">
        <f>VLOOKUP(N922,Revistas!$B$2:$H$63996,6,FALSE)</f>
        <v>NO</v>
      </c>
      <c r="K922" s="18" t="s">
        <v>5156</v>
      </c>
      <c r="L922" s="18" t="s">
        <v>5157</v>
      </c>
      <c r="M922" s="18">
        <v>1</v>
      </c>
      <c r="N922" s="18" t="s">
        <v>184</v>
      </c>
      <c r="O922" s="28">
        <v>37926</v>
      </c>
      <c r="P922" s="18">
        <v>2017</v>
      </c>
      <c r="Q922" s="18">
        <v>7</v>
      </c>
      <c r="R922" s="18"/>
      <c r="S922" s="18"/>
      <c r="T922" s="18">
        <v>14618</v>
      </c>
      <c r="U922" s="23">
        <v>29097745</v>
      </c>
    </row>
    <row r="923" spans="2:21" ht="45">
      <c r="B923" s="36" t="s">
        <v>1217</v>
      </c>
      <c r="C923" s="36" t="s">
        <v>1218</v>
      </c>
      <c r="D923" s="17" t="s">
        <v>1219</v>
      </c>
      <c r="E923" s="18" t="s">
        <v>10</v>
      </c>
      <c r="F923" s="18">
        <f>VLOOKUP(N923,Revistas!$B$2:$H$63996,2,FALSE)</f>
        <v>1.607</v>
      </c>
      <c r="G923" s="18" t="str">
        <f>VLOOKUP(N923,Revistas!$B$2:$H$63996,3,FALSE)</f>
        <v>Q4</v>
      </c>
      <c r="H923" s="18" t="str">
        <f>VLOOKUP(N923,Revistas!$B$2:$H$63996,4,FALSE)</f>
        <v>HEMATOLOGY - SCIE</v>
      </c>
      <c r="I923" s="18" t="str">
        <f>VLOOKUP(N923,Revistas!$B$2:$H$63996,5,FALSE)</f>
        <v>54/70</v>
      </c>
      <c r="J923" s="18" t="str">
        <f>VLOOKUP(N923,Revistas!$B$2:$H$63996,6,FALSE)</f>
        <v>NO</v>
      </c>
      <c r="K923" s="18" t="s">
        <v>1220</v>
      </c>
      <c r="L923" s="18" t="s">
        <v>1221</v>
      </c>
      <c r="M923" s="18">
        <v>0</v>
      </c>
      <c r="N923" s="18" t="s">
        <v>1222</v>
      </c>
      <c r="O923" s="18"/>
      <c r="P923" s="18">
        <v>2017</v>
      </c>
      <c r="Q923" s="18">
        <v>15</v>
      </c>
      <c r="R923" s="18">
        <v>1</v>
      </c>
      <c r="S923" s="18">
        <v>77</v>
      </c>
      <c r="T923" s="18">
        <v>84</v>
      </c>
      <c r="U923" s="23">
        <v>26674816</v>
      </c>
    </row>
    <row r="924" spans="2:21" ht="45">
      <c r="B924" s="36" t="s">
        <v>2395</v>
      </c>
      <c r="C924" s="36" t="s">
        <v>2394</v>
      </c>
      <c r="D924" s="17" t="s">
        <v>367</v>
      </c>
      <c r="E924" s="18" t="s">
        <v>10</v>
      </c>
      <c r="F924" s="18">
        <f>VLOOKUP(N924,Revistas!$B$2:$H$63996,2,FALSE)</f>
        <v>1.125</v>
      </c>
      <c r="G924" s="18" t="str">
        <f>VLOOKUP(N924,Revistas!$B$2:$H$63996,3,FALSE)</f>
        <v>Q3</v>
      </c>
      <c r="H924" s="18" t="str">
        <f>VLOOKUP(N924,Revistas!$B$2:$H$63996,4,FALSE)</f>
        <v>MEDICINA, GENERAL &amp; INTERNAL</v>
      </c>
      <c r="I924" s="18" t="str">
        <f>VLOOKUP(N924,Revistas!$B$2:$H$63996,5,FALSE)</f>
        <v>91/154</v>
      </c>
      <c r="J924" s="18" t="str">
        <f>VLOOKUP(N924,Revistas!$B$2:$H$63996,6,FALSE)</f>
        <v>NO</v>
      </c>
      <c r="K924" s="18" t="s">
        <v>2398</v>
      </c>
      <c r="L924" s="18"/>
      <c r="M924" s="18" t="s">
        <v>586</v>
      </c>
      <c r="N924" s="18" t="s">
        <v>370</v>
      </c>
      <c r="O924" s="18" t="s">
        <v>2397</v>
      </c>
      <c r="P924" s="18">
        <v>2017</v>
      </c>
      <c r="Q924" s="18">
        <v>148</v>
      </c>
      <c r="R924" s="18">
        <v>1</v>
      </c>
      <c r="S924" s="18" t="s">
        <v>2396</v>
      </c>
      <c r="T924" s="18"/>
      <c r="U924" s="23">
        <v>27209228</v>
      </c>
    </row>
    <row r="925" spans="2:21" ht="30">
      <c r="B925" s="36" t="s">
        <v>2374</v>
      </c>
      <c r="C925" s="36" t="s">
        <v>2373</v>
      </c>
      <c r="D925" s="17" t="s">
        <v>367</v>
      </c>
      <c r="E925" s="18" t="s">
        <v>10</v>
      </c>
      <c r="F925" s="18">
        <f>VLOOKUP(N925,Revistas!$B$2:$H$63996,2,FALSE)</f>
        <v>1.125</v>
      </c>
      <c r="G925" s="18" t="str">
        <f>VLOOKUP(N925,Revistas!$B$2:$H$63996,3,FALSE)</f>
        <v>Q3</v>
      </c>
      <c r="H925" s="18" t="str">
        <f>VLOOKUP(N925,Revistas!$B$2:$H$63996,4,FALSE)</f>
        <v>MEDICINA, GENERAL &amp; INTERNAL</v>
      </c>
      <c r="I925" s="18" t="str">
        <f>VLOOKUP(N925,Revistas!$B$2:$H$63996,5,FALSE)</f>
        <v>91/154</v>
      </c>
      <c r="J925" s="18" t="str">
        <f>VLOOKUP(N925,Revistas!$B$2:$H$63996,6,FALSE)</f>
        <v>NO</v>
      </c>
      <c r="K925" s="18" t="s">
        <v>2376</v>
      </c>
      <c r="L925" s="18"/>
      <c r="M925" s="18" t="s">
        <v>586</v>
      </c>
      <c r="N925" s="18" t="s">
        <v>370</v>
      </c>
      <c r="O925" s="18" t="s">
        <v>2375</v>
      </c>
      <c r="P925" s="18">
        <v>2017</v>
      </c>
      <c r="Q925" s="18"/>
      <c r="R925" s="18"/>
      <c r="S925" s="18"/>
      <c r="T925" s="18"/>
      <c r="U925" s="23">
        <v>29241874</v>
      </c>
    </row>
    <row r="926" spans="2:21" ht="60">
      <c r="B926" s="36" t="s">
        <v>3275</v>
      </c>
      <c r="C926" s="36" t="s">
        <v>3276</v>
      </c>
      <c r="D926" s="17" t="s">
        <v>971</v>
      </c>
      <c r="E926" s="18" t="s">
        <v>10</v>
      </c>
      <c r="F926" s="18">
        <f>VLOOKUP(N926,Revistas!$B$2:$H$63996,2,FALSE)</f>
        <v>2.96</v>
      </c>
      <c r="G926" s="18" t="str">
        <f>VLOOKUP(N926,Revistas!$B$2:$H$63996,3,FALSE)</f>
        <v>Q1</v>
      </c>
      <c r="H926" s="18" t="str">
        <f>VLOOKUP(N926,Revistas!$B$2:$H$63996,4,FALSE)</f>
        <v>MEDICINA, GENERAL &amp; INTERNAL</v>
      </c>
      <c r="I926" s="18" t="str">
        <f>VLOOKUP(N926,Revistas!$B$2:$H$63996,5,FALSE)</f>
        <v>28/154</v>
      </c>
      <c r="J926" s="18" t="str">
        <f>VLOOKUP(N926,Revistas!$B$2:$H$63996,6,FALSE)</f>
        <v>NO</v>
      </c>
      <c r="K926" s="18" t="s">
        <v>3277</v>
      </c>
      <c r="L926" s="18" t="s">
        <v>3278</v>
      </c>
      <c r="M926" s="18">
        <v>1</v>
      </c>
      <c r="N926" s="18" t="s">
        <v>974</v>
      </c>
      <c r="O926" s="18" t="s">
        <v>154</v>
      </c>
      <c r="P926" s="18">
        <v>2017</v>
      </c>
      <c r="Q926" s="18">
        <v>43</v>
      </c>
      <c r="R926" s="18"/>
      <c r="S926" s="18">
        <v>46</v>
      </c>
      <c r="T926" s="18">
        <v>52</v>
      </c>
    </row>
    <row r="927" spans="2:21" ht="30">
      <c r="B927" s="36" t="s">
        <v>3299</v>
      </c>
      <c r="C927" s="36" t="s">
        <v>3300</v>
      </c>
      <c r="D927" s="17" t="s">
        <v>3301</v>
      </c>
      <c r="E927" s="18" t="s">
        <v>274</v>
      </c>
      <c r="F927" s="18">
        <f>VLOOKUP(N927,Revistas!$B$2:$H$63996,2,FALSE)</f>
        <v>2.734</v>
      </c>
      <c r="G927" s="18" t="str">
        <f>VLOOKUP(N927,Revistas!$B$2:$H$63996,3,FALSE)</f>
        <v>Q3</v>
      </c>
      <c r="H927" s="18" t="str">
        <f>VLOOKUP(N927,Revistas!$B$2:$H$63996,4,FALSE)</f>
        <v>ENDOCRINOLOGY &amp; METABOLISM - SCIE</v>
      </c>
      <c r="I927" s="18" t="str">
        <f>VLOOKUP(N927,Revistas!$B$2:$H$63996,5,FALSE)</f>
        <v>74/138</v>
      </c>
      <c r="J927" s="18" t="str">
        <f>VLOOKUP(N927,Revistas!$B$2:$H$63996,6,FALSE)</f>
        <v>NO</v>
      </c>
      <c r="K927" s="18" t="s">
        <v>3302</v>
      </c>
      <c r="L927" s="18" t="s">
        <v>3303</v>
      </c>
      <c r="M927" s="18">
        <v>0</v>
      </c>
      <c r="N927" s="18" t="s">
        <v>3304</v>
      </c>
      <c r="O927" s="18" t="s">
        <v>300</v>
      </c>
      <c r="P927" s="18">
        <v>2017</v>
      </c>
      <c r="Q927" s="18">
        <v>31</v>
      </c>
      <c r="R927" s="18">
        <v>3</v>
      </c>
      <c r="S927" s="18">
        <v>647</v>
      </c>
      <c r="T927" s="18">
        <v>647</v>
      </c>
    </row>
    <row r="928" spans="2:21" ht="60">
      <c r="B928" s="36" t="s">
        <v>4816</v>
      </c>
      <c r="C928" s="36" t="s">
        <v>4817</v>
      </c>
      <c r="D928" s="17" t="s">
        <v>4471</v>
      </c>
      <c r="E928" s="18" t="s">
        <v>10</v>
      </c>
      <c r="F928" s="18">
        <f>VLOOKUP(N928,Revistas!$B$2:$H$63996,2,FALSE)</f>
        <v>9.1120000000000001</v>
      </c>
      <c r="G928" s="18" t="str">
        <f>VLOOKUP(N928,Revistas!$B$2:$H$63996,3,FALSE)</f>
        <v>Q1</v>
      </c>
      <c r="H928" s="18" t="str">
        <f>VLOOKUP(N928,Revistas!$B$2:$H$63996,4,FALSE)</f>
        <v>ONCOLOGY</v>
      </c>
      <c r="I928" s="18" t="str">
        <f>VLOOKUP(N928,Revistas!$B$2:$H$63996,5,FALSE)</f>
        <v>15/217</v>
      </c>
      <c r="J928" s="18" t="str">
        <f>VLOOKUP(N928,Revistas!$B$2:$H$63996,6,FALSE)</f>
        <v>SI</v>
      </c>
      <c r="K928" s="18" t="s">
        <v>4818</v>
      </c>
      <c r="L928" s="18" t="s">
        <v>4819</v>
      </c>
      <c r="M928" s="18">
        <v>0</v>
      </c>
      <c r="N928" s="18" t="s">
        <v>4474</v>
      </c>
      <c r="O928" s="28">
        <v>37196</v>
      </c>
      <c r="P928" s="18">
        <v>2017</v>
      </c>
      <c r="Q928" s="18">
        <v>77</v>
      </c>
      <c r="R928" s="18">
        <v>21</v>
      </c>
      <c r="S928" s="18">
        <v>5846</v>
      </c>
      <c r="T928" s="18">
        <v>5859</v>
      </c>
      <c r="U928" s="23">
        <v>28720577</v>
      </c>
    </row>
    <row r="929" spans="2:21" ht="45">
      <c r="B929" s="36" t="s">
        <v>1333</v>
      </c>
      <c r="C929" s="36" t="s">
        <v>1334</v>
      </c>
      <c r="D929" s="17" t="s">
        <v>1287</v>
      </c>
      <c r="E929" s="18" t="s">
        <v>26</v>
      </c>
      <c r="F929" s="18">
        <f>VLOOKUP(N929,Revistas!$B$2:$H$63996,2,FALSE)</f>
        <v>3.1760000000000002</v>
      </c>
      <c r="G929" s="18" t="str">
        <f>VLOOKUP(N929,Revistas!$B$2:$H$63996,3,FALSE)</f>
        <v>Q2</v>
      </c>
      <c r="H929" s="18" t="str">
        <f>VLOOKUP(N929,Revistas!$B$2:$H$63996,4,FALSE)</f>
        <v>PHARMACOLOGY &amp; PHARMACY - SCIE;</v>
      </c>
      <c r="I929" s="18" t="str">
        <f>VLOOKUP(N929,Revistas!$B$2:$H$63996,5,FALSE)</f>
        <v>75/257</v>
      </c>
      <c r="J929" s="18" t="str">
        <f>VLOOKUP(N929,Revistas!$B$2:$H$63996,6,FALSE)</f>
        <v>NO</v>
      </c>
      <c r="K929" s="18" t="s">
        <v>1335</v>
      </c>
      <c r="L929" s="18"/>
      <c r="M929" s="18">
        <v>0</v>
      </c>
      <c r="N929" s="18" t="s">
        <v>1289</v>
      </c>
      <c r="O929" s="18" t="s">
        <v>199</v>
      </c>
      <c r="P929" s="18">
        <v>2017</v>
      </c>
      <c r="Q929" s="18">
        <v>121</v>
      </c>
      <c r="R929" s="18"/>
      <c r="S929" s="18">
        <v>77</v>
      </c>
      <c r="T929" s="18">
        <v>77</v>
      </c>
    </row>
    <row r="930" spans="2:21" ht="45">
      <c r="B930" s="36" t="s">
        <v>2024</v>
      </c>
      <c r="C930" s="36" t="s">
        <v>2025</v>
      </c>
      <c r="D930" s="17" t="s">
        <v>181</v>
      </c>
      <c r="E930" s="18" t="s">
        <v>10</v>
      </c>
      <c r="F930" s="18">
        <f>VLOOKUP(N930,Revistas!$B$2:$H$63996,2,FALSE)</f>
        <v>4.2590000000000003</v>
      </c>
      <c r="G930" s="18" t="str">
        <f>VLOOKUP(N930,Revistas!$B$2:$H$63996,3,FALSE)</f>
        <v>Q1</v>
      </c>
      <c r="H930" s="18" t="str">
        <f>VLOOKUP(N930,Revistas!$B$2:$H$63996,4,FALSE)</f>
        <v>MULTIDISCIPLINARY SCIENCES</v>
      </c>
      <c r="I930" s="18" t="str">
        <f>VLOOKUP(N930,Revistas!$B$2:$H$63996,5,FALSE)</f>
        <v>10 DE 64</v>
      </c>
      <c r="J930" s="18" t="str">
        <f>VLOOKUP(N930,Revistas!$B$2:$H$63996,6,FALSE)</f>
        <v>NO</v>
      </c>
      <c r="K930" s="18" t="s">
        <v>2026</v>
      </c>
      <c r="L930" s="18" t="s">
        <v>2027</v>
      </c>
      <c r="M930" s="18">
        <v>0</v>
      </c>
      <c r="N930" s="18" t="s">
        <v>184</v>
      </c>
      <c r="O930" s="28">
        <v>40360</v>
      </c>
      <c r="P930" s="18">
        <v>2017</v>
      </c>
      <c r="Q930" s="18">
        <v>7</v>
      </c>
      <c r="R930" s="18"/>
      <c r="S930" s="18"/>
      <c r="T930" s="18">
        <v>5010</v>
      </c>
      <c r="U930" s="23">
        <v>28694430</v>
      </c>
    </row>
    <row r="931" spans="2:21" ht="90">
      <c r="B931" s="36" t="s">
        <v>3550</v>
      </c>
      <c r="C931" s="36" t="s">
        <v>3551</v>
      </c>
      <c r="D931" s="17" t="s">
        <v>3552</v>
      </c>
      <c r="E931" s="18" t="s">
        <v>10</v>
      </c>
      <c r="F931" s="18" t="str">
        <f>VLOOKUP(N931,Revistas!$B$2:$H$63996,2,FALSE)</f>
        <v>NO TIENE</v>
      </c>
      <c r="G931" s="18" t="str">
        <f>VLOOKUP(N931,Revistas!$B$2:$H$63996,3,FALSE)</f>
        <v>NO TIENE</v>
      </c>
      <c r="H931" s="18" t="str">
        <f>VLOOKUP(N931,Revistas!$B$2:$H$63996,4,FALSE)</f>
        <v>NO TIENE</v>
      </c>
      <c r="I931" s="18" t="str">
        <f>VLOOKUP(N931,Revistas!$B$2:$H$63996,5,FALSE)</f>
        <v>NO TIENE</v>
      </c>
      <c r="J931" s="18" t="str">
        <f>VLOOKUP(N931,Revistas!$B$2:$H$63996,6,FALSE)</f>
        <v>NO</v>
      </c>
      <c r="K931" s="18" t="s">
        <v>3553</v>
      </c>
      <c r="L931" s="18" t="s">
        <v>3554</v>
      </c>
      <c r="M931" s="18">
        <v>2</v>
      </c>
      <c r="N931" s="18" t="s">
        <v>3555</v>
      </c>
      <c r="O931" s="18" t="s">
        <v>3556</v>
      </c>
      <c r="P931" s="18">
        <v>2017</v>
      </c>
      <c r="Q931" s="18">
        <v>10</v>
      </c>
      <c r="R931" s="18"/>
      <c r="S931" s="18"/>
      <c r="T931" s="18">
        <v>14</v>
      </c>
      <c r="U931" s="23">
        <v>28451053</v>
      </c>
    </row>
    <row r="932" spans="2:21" ht="30">
      <c r="B932" s="36" t="s">
        <v>4126</v>
      </c>
      <c r="C932" s="36" t="s">
        <v>4131</v>
      </c>
      <c r="D932" s="17" t="s">
        <v>4113</v>
      </c>
      <c r="E932" s="18" t="s">
        <v>10</v>
      </c>
      <c r="F932" s="18" t="str">
        <f>VLOOKUP(N932,Revistas!$B$2:$H$63996,2,FALSE)</f>
        <v>NO TIENE</v>
      </c>
      <c r="G932" s="18" t="str">
        <f>VLOOKUP(N932,Revistas!$B$2:$H$63996,3,FALSE)</f>
        <v>NO TIENE</v>
      </c>
      <c r="H932" s="18" t="str">
        <f>VLOOKUP(N932,Revistas!$B$2:$H$63996,4,FALSE)</f>
        <v>NO TIENE</v>
      </c>
      <c r="I932" s="18" t="str">
        <f>VLOOKUP(N932,Revistas!$B$2:$H$63996,5,FALSE)</f>
        <v>NO TIENE</v>
      </c>
      <c r="J932" s="18" t="str">
        <f>VLOOKUP(N932,Revistas!$B$2:$H$63996,6,FALSE)</f>
        <v>NO</v>
      </c>
      <c r="K932" s="18" t="s">
        <v>4129</v>
      </c>
      <c r="L932" s="18"/>
      <c r="M932" s="18" t="s">
        <v>586</v>
      </c>
      <c r="N932" s="18" t="s">
        <v>4117</v>
      </c>
      <c r="O932" s="18" t="s">
        <v>4128</v>
      </c>
      <c r="P932" s="18">
        <v>2017</v>
      </c>
      <c r="Q932" s="18">
        <v>30</v>
      </c>
      <c r="R932" s="18">
        <v>1</v>
      </c>
      <c r="S932" s="18">
        <v>33</v>
      </c>
      <c r="T932" s="18">
        <v>38</v>
      </c>
      <c r="U932" s="23">
        <v>28585788</v>
      </c>
    </row>
    <row r="933" spans="2:21" ht="30">
      <c r="B933" s="36" t="s">
        <v>3434</v>
      </c>
      <c r="C933" s="36" t="s">
        <v>3435</v>
      </c>
      <c r="D933" s="17" t="s">
        <v>3436</v>
      </c>
      <c r="E933" s="18" t="s">
        <v>210</v>
      </c>
      <c r="F933" s="18" t="str">
        <f>VLOOKUP(N933,Revistas!$B$2:$H$63996,2,FALSE)</f>
        <v>NO TIENE</v>
      </c>
      <c r="G933" s="18" t="str">
        <f>VLOOKUP(N933,Revistas!$B$2:$H$63996,3,FALSE)</f>
        <v>NO TIENE</v>
      </c>
      <c r="H933" s="18" t="str">
        <f>VLOOKUP(N933,Revistas!$B$2:$H$63996,4,FALSE)</f>
        <v>NO TIENE</v>
      </c>
      <c r="I933" s="18" t="str">
        <f>VLOOKUP(N933,Revistas!$B$2:$H$63996,5,FALSE)</f>
        <v>NO TIENE</v>
      </c>
      <c r="J933" s="18" t="str">
        <f>VLOOKUP(N933,Revistas!$B$2:$H$63996,6,FALSE)</f>
        <v>NO</v>
      </c>
      <c r="K933" s="18" t="s">
        <v>3437</v>
      </c>
      <c r="L933" s="18" t="s">
        <v>3438</v>
      </c>
      <c r="M933" s="18">
        <v>0</v>
      </c>
      <c r="N933" s="18" t="s">
        <v>3439</v>
      </c>
      <c r="O933" s="18" t="s">
        <v>3440</v>
      </c>
      <c r="P933" s="18">
        <v>2017</v>
      </c>
      <c r="Q933" s="18">
        <v>4</v>
      </c>
      <c r="R933" s="18"/>
      <c r="S933" s="18"/>
      <c r="T933" s="18">
        <v>1356160</v>
      </c>
      <c r="U933" s="23">
        <v>28815006</v>
      </c>
    </row>
    <row r="934" spans="2:21" ht="30">
      <c r="B934" s="36" t="s">
        <v>3453</v>
      </c>
      <c r="C934" s="36" t="s">
        <v>3454</v>
      </c>
      <c r="D934" s="17" t="s">
        <v>2326</v>
      </c>
      <c r="E934" s="18" t="s">
        <v>26</v>
      </c>
      <c r="F934" s="18">
        <f>VLOOKUP(N934,Revistas!$B$2:$H$63996,2,FALSE)</f>
        <v>7.3609999999999998</v>
      </c>
      <c r="G934" s="18" t="str">
        <f>VLOOKUP(N934,Revistas!$B$2:$H$63996,3,FALSE)</f>
        <v>Q1</v>
      </c>
      <c r="H934" s="18" t="str">
        <f>VLOOKUP(N934,Revistas!$B$2:$H$63996,4,FALSE)</f>
        <v>ALLERGY - SCIE;</v>
      </c>
      <c r="I934" s="18" t="str">
        <f>VLOOKUP(N934,Revistas!$B$2:$H$63996,5,FALSE)</f>
        <v>2 DE 26</v>
      </c>
      <c r="J934" s="18" t="str">
        <f>VLOOKUP(N934,Revistas!$B$2:$H$63996,6,FALSE)</f>
        <v>SI</v>
      </c>
      <c r="K934" s="18" t="s">
        <v>3455</v>
      </c>
      <c r="L934" s="18"/>
      <c r="M934" s="18">
        <v>0</v>
      </c>
      <c r="N934" s="18" t="s">
        <v>2328</v>
      </c>
      <c r="O934" s="18" t="s">
        <v>199</v>
      </c>
      <c r="P934" s="18">
        <v>2017</v>
      </c>
      <c r="Q934" s="18">
        <v>72</v>
      </c>
      <c r="R934" s="18"/>
      <c r="S934" s="18">
        <v>172</v>
      </c>
      <c r="T934" s="18">
        <v>172</v>
      </c>
    </row>
    <row r="935" spans="2:21" ht="30">
      <c r="B935" s="36" t="s">
        <v>2955</v>
      </c>
      <c r="C935" s="36" t="s">
        <v>2954</v>
      </c>
      <c r="D935" s="17" t="s">
        <v>1645</v>
      </c>
      <c r="E935" s="18" t="s">
        <v>10</v>
      </c>
      <c r="F935" s="18">
        <f>VLOOKUP(N935,Revistas!$B$2:$H$63996,2,FALSE)</f>
        <v>1.714</v>
      </c>
      <c r="G935" s="18" t="str">
        <f>VLOOKUP(N935,Revistas!$B$2:$H$63996,3,FALSE)</f>
        <v>Q3</v>
      </c>
      <c r="H935" s="18" t="str">
        <f>VLOOKUP(N935,Revistas!$B$2:$H$63996,4,FALSE)</f>
        <v>MICROBIOLOGY</v>
      </c>
      <c r="I935" s="18" t="str">
        <f>VLOOKUP(N935,Revistas!$B$2:$H$63996,5,FALSE)</f>
        <v>88/124</v>
      </c>
      <c r="J935" s="18" t="str">
        <f>VLOOKUP(N935,Revistas!$B$2:$H$63996,6,FALSE)</f>
        <v>NO</v>
      </c>
      <c r="K935" s="18" t="s">
        <v>2957</v>
      </c>
      <c r="L935" s="18"/>
      <c r="M935" s="18"/>
      <c r="N935" s="18" t="s">
        <v>1463</v>
      </c>
      <c r="O935" s="18" t="s">
        <v>2956</v>
      </c>
      <c r="P935" s="18">
        <v>2017</v>
      </c>
      <c r="Q935" s="18"/>
      <c r="R935" s="18"/>
      <c r="S935" s="18"/>
      <c r="T935" s="18"/>
      <c r="U935" s="23">
        <v>28238503</v>
      </c>
    </row>
    <row r="936" spans="2:21" ht="45">
      <c r="B936" s="36" t="s">
        <v>4453</v>
      </c>
      <c r="C936" s="36" t="s">
        <v>4454</v>
      </c>
      <c r="D936" s="17" t="s">
        <v>4455</v>
      </c>
      <c r="E936" s="18" t="s">
        <v>26</v>
      </c>
      <c r="F936" s="18">
        <f>VLOOKUP(N936,Revistas!$B$2:$H$63996,2,FALSE)</f>
        <v>2.8010000000000002</v>
      </c>
      <c r="G936" s="18" t="str">
        <f>VLOOKUP(N936,Revistas!$B$2:$H$63996,3,FALSE)</f>
        <v>Q1</v>
      </c>
      <c r="H936" s="18" t="str">
        <f>VLOOKUP(N936,Revistas!$B$2:$H$63996,4,FALSE)</f>
        <v>OBSTETRICS &amp; GYNECOLOGY - SCIE;</v>
      </c>
      <c r="I936" s="18" t="str">
        <f>VLOOKUP(N936,Revistas!$B$2:$H$63996,5,FALSE)</f>
        <v>18/80</v>
      </c>
      <c r="J936" s="18" t="str">
        <f>VLOOKUP(N936,Revistas!$B$2:$H$63996,6,FALSE)</f>
        <v>NO</v>
      </c>
      <c r="K936" s="18" t="s">
        <v>4456</v>
      </c>
      <c r="L936" s="18"/>
      <c r="M936" s="18">
        <v>0</v>
      </c>
      <c r="N936" s="18" t="s">
        <v>4457</v>
      </c>
      <c r="O936" s="18" t="s">
        <v>300</v>
      </c>
      <c r="P936" s="18">
        <v>2017</v>
      </c>
      <c r="Q936" s="18">
        <v>32</v>
      </c>
      <c r="R936" s="18"/>
      <c r="S936" s="18" t="s">
        <v>4458</v>
      </c>
      <c r="T936" s="18" t="s">
        <v>4458</v>
      </c>
    </row>
    <row r="937" spans="2:21" ht="60">
      <c r="B937" s="36" t="s">
        <v>4351</v>
      </c>
      <c r="C937" s="36" t="s">
        <v>4350</v>
      </c>
      <c r="D937" s="17" t="s">
        <v>4352</v>
      </c>
      <c r="E937" s="18" t="s">
        <v>10</v>
      </c>
      <c r="F937" s="18" t="str">
        <f>VLOOKUP(N937,Revistas!$B$2:$H$63996,2,FALSE)</f>
        <v>NO TIENE</v>
      </c>
      <c r="G937" s="18" t="str">
        <f>VLOOKUP(N937,Revistas!$B$2:$H$63996,3,FALSE)</f>
        <v>NO TIENE</v>
      </c>
      <c r="H937" s="18" t="str">
        <f>VLOOKUP(N937,Revistas!$B$2:$H$63996,4,FALSE)</f>
        <v>NO TIENE</v>
      </c>
      <c r="I937" s="18" t="str">
        <f>VLOOKUP(N937,Revistas!$B$2:$H$63996,5,FALSE)</f>
        <v>NO TIENE</v>
      </c>
      <c r="J937" s="18" t="str">
        <f>VLOOKUP(N937,Revistas!$B$2:$H$63996,6,FALSE)</f>
        <v>NO</v>
      </c>
      <c r="K937" s="18" t="s">
        <v>4354</v>
      </c>
      <c r="L937" s="18"/>
      <c r="M937" s="18" t="s">
        <v>586</v>
      </c>
      <c r="N937" s="18" t="s">
        <v>4355</v>
      </c>
      <c r="O937" s="18" t="s">
        <v>4353</v>
      </c>
      <c r="P937" s="18">
        <v>2017</v>
      </c>
      <c r="Q937" s="18">
        <v>2017</v>
      </c>
      <c r="R937" s="18"/>
      <c r="S937" s="18">
        <v>1587610</v>
      </c>
      <c r="T937" s="18"/>
      <c r="U937" s="23">
        <v>28203467</v>
      </c>
    </row>
    <row r="938" spans="2:21" ht="45">
      <c r="B938" s="36" t="s">
        <v>3164</v>
      </c>
      <c r="C938" s="36" t="s">
        <v>3163</v>
      </c>
      <c r="D938" s="17" t="s">
        <v>3165</v>
      </c>
      <c r="E938" s="18" t="s">
        <v>10</v>
      </c>
      <c r="F938" s="18" t="str">
        <f>VLOOKUP(N938,Revistas!$B$2:$H$63996,2,FALSE)</f>
        <v>NO TIENE</v>
      </c>
      <c r="G938" s="18" t="str">
        <f>VLOOKUP(N938,Revistas!$B$2:$H$63996,3,FALSE)</f>
        <v>NO TIENE</v>
      </c>
      <c r="H938" s="18" t="str">
        <f>VLOOKUP(N938,Revistas!$B$2:$H$63996,4,FALSE)</f>
        <v>NO TIENE</v>
      </c>
      <c r="I938" s="18" t="str">
        <f>VLOOKUP(N938,Revistas!$B$2:$H$63996,5,FALSE)</f>
        <v>NO TIENE</v>
      </c>
      <c r="J938" s="18" t="str">
        <f>VLOOKUP(N938,Revistas!$B$2:$H$63996,6,FALSE)</f>
        <v>NO</v>
      </c>
      <c r="K938" s="18" t="s">
        <v>3168</v>
      </c>
      <c r="L938" s="18"/>
      <c r="M938" s="18" t="s">
        <v>586</v>
      </c>
      <c r="N938" s="18" t="s">
        <v>3169</v>
      </c>
      <c r="O938" s="18" t="s">
        <v>3167</v>
      </c>
      <c r="P938" s="18">
        <v>2017</v>
      </c>
      <c r="Q938" s="18">
        <v>10</v>
      </c>
      <c r="R938" s="18">
        <v>5</v>
      </c>
      <c r="S938" s="18" t="s">
        <v>3166</v>
      </c>
      <c r="T938" s="18"/>
      <c r="U938" s="23">
        <v>28979780</v>
      </c>
    </row>
    <row r="939" spans="2:21">
      <c r="B939" s="36" t="s">
        <v>3110</v>
      </c>
      <c r="C939" s="36" t="s">
        <v>3111</v>
      </c>
      <c r="D939" s="17" t="s">
        <v>3060</v>
      </c>
      <c r="E939" s="18" t="s">
        <v>571</v>
      </c>
      <c r="F939" s="18" t="str">
        <f>VLOOKUP(N939,Revistas!$B$2:$H$63996,2,FALSE)</f>
        <v>NO TIENE</v>
      </c>
      <c r="G939" s="18" t="str">
        <f>VLOOKUP(N939,Revistas!$B$2:$H$63996,3,FALSE)</f>
        <v>NO TIENE</v>
      </c>
      <c r="H939" s="18" t="str">
        <f>VLOOKUP(N939,Revistas!$B$2:$H$63996,4,FALSE)</f>
        <v>NO TIENE</v>
      </c>
      <c r="I939" s="18" t="str">
        <f>VLOOKUP(N939,Revistas!$B$2:$H$63996,5,FALSE)</f>
        <v>NO TIENE</v>
      </c>
      <c r="J939" s="18" t="str">
        <f>VLOOKUP(N939,Revistas!$B$2:$H$63996,6,FALSE)</f>
        <v>NO</v>
      </c>
      <c r="K939" s="18" t="s">
        <v>3112</v>
      </c>
      <c r="L939" s="18" t="s">
        <v>3113</v>
      </c>
      <c r="M939" s="18">
        <v>1</v>
      </c>
      <c r="N939" s="18" t="s">
        <v>3063</v>
      </c>
      <c r="O939" s="18" t="s">
        <v>62</v>
      </c>
      <c r="P939" s="18">
        <v>2017</v>
      </c>
      <c r="Q939" s="18">
        <v>10</v>
      </c>
      <c r="R939" s="18">
        <v>1</v>
      </c>
      <c r="S939" s="18">
        <v>45</v>
      </c>
      <c r="T939" s="18">
        <v>48</v>
      </c>
      <c r="U939" s="23">
        <v>28643820</v>
      </c>
    </row>
    <row r="940" spans="2:21" ht="30">
      <c r="B940" s="36" t="s">
        <v>3058</v>
      </c>
      <c r="C940" s="36" t="s">
        <v>3059</v>
      </c>
      <c r="D940" s="17" t="s">
        <v>3060</v>
      </c>
      <c r="E940" s="18" t="s">
        <v>571</v>
      </c>
      <c r="F940" s="18" t="str">
        <f>VLOOKUP(N940,Revistas!$B$2:$H$63996,2,FALSE)</f>
        <v>NO TIENE</v>
      </c>
      <c r="G940" s="18" t="str">
        <f>VLOOKUP(N940,Revistas!$B$2:$H$63996,3,FALSE)</f>
        <v>NO TIENE</v>
      </c>
      <c r="H940" s="18" t="str">
        <f>VLOOKUP(N940,Revistas!$B$2:$H$63996,4,FALSE)</f>
        <v>NO TIENE</v>
      </c>
      <c r="I940" s="18" t="str">
        <f>VLOOKUP(N940,Revistas!$B$2:$H$63996,5,FALSE)</f>
        <v>NO TIENE</v>
      </c>
      <c r="J940" s="18" t="str">
        <f>VLOOKUP(N940,Revistas!$B$2:$H$63996,6,FALSE)</f>
        <v>NO</v>
      </c>
      <c r="K940" s="18" t="s">
        <v>3061</v>
      </c>
      <c r="L940" s="18" t="s">
        <v>3062</v>
      </c>
      <c r="M940" s="18">
        <v>0</v>
      </c>
      <c r="N940" s="18" t="s">
        <v>3063</v>
      </c>
      <c r="O940" s="18" t="s">
        <v>35</v>
      </c>
      <c r="P940" s="18">
        <v>2017</v>
      </c>
      <c r="Q940" s="18">
        <v>10</v>
      </c>
      <c r="R940" s="18">
        <v>2</v>
      </c>
      <c r="S940" s="18">
        <v>188</v>
      </c>
      <c r="T940" s="18">
        <v>191</v>
      </c>
      <c r="U940" s="23">
        <v>28396735</v>
      </c>
    </row>
    <row r="941" spans="2:21" ht="30">
      <c r="B941" s="36" t="s">
        <v>3030</v>
      </c>
      <c r="C941" s="36" t="s">
        <v>3031</v>
      </c>
      <c r="D941" s="17" t="s">
        <v>3032</v>
      </c>
      <c r="E941" s="18" t="s">
        <v>210</v>
      </c>
      <c r="F941" s="18">
        <f>VLOOKUP(N941,Revistas!$B$2:$H$63996,2,FALSE)</f>
        <v>4.9359999999999999</v>
      </c>
      <c r="G941" s="18" t="str">
        <f>VLOOKUP(N941,Revistas!$B$2:$H$63996,3,FALSE)</f>
        <v>Q1</v>
      </c>
      <c r="H941" s="18" t="str">
        <f>VLOOKUP(N941,Revistas!$B$2:$H$63996,4,FALSE)</f>
        <v>MEDICINA, GENERAL &amp; INTERNAL</v>
      </c>
      <c r="I941" s="18" t="str">
        <f>VLOOKUP(N941,Revistas!$B$2:$H$63996,5,FALSE)</f>
        <v>14/128</v>
      </c>
      <c r="J941" s="18" t="str">
        <f>VLOOKUP(N941,Revistas!$B$2:$H$63996,6,FALSE)</f>
        <v>NO</v>
      </c>
      <c r="K941" s="18" t="s">
        <v>3033</v>
      </c>
      <c r="L941" s="18" t="s">
        <v>3034</v>
      </c>
      <c r="M941" s="18">
        <v>0</v>
      </c>
      <c r="N941" s="18" t="s">
        <v>3035</v>
      </c>
      <c r="O941" s="28">
        <v>42186</v>
      </c>
      <c r="P941" s="18">
        <v>2017</v>
      </c>
      <c r="Q941" s="18">
        <v>131</v>
      </c>
      <c r="R941" s="18">
        <v>14</v>
      </c>
      <c r="S941" s="18">
        <v>1617</v>
      </c>
      <c r="T941" s="18">
        <v>1629</v>
      </c>
      <c r="U941" s="23">
        <v>28667063</v>
      </c>
    </row>
    <row r="942" spans="2:21" ht="30">
      <c r="B942" s="36" t="s">
        <v>2826</v>
      </c>
      <c r="C942" s="36" t="s">
        <v>2827</v>
      </c>
      <c r="D942" s="17" t="s">
        <v>2828</v>
      </c>
      <c r="E942" s="18" t="s">
        <v>274</v>
      </c>
      <c r="F942" s="18">
        <f>VLOOKUP(N942,Revistas!$B$2:$H$63996,2,FALSE)</f>
        <v>5.3579999999999997</v>
      </c>
      <c r="G942" s="18" t="str">
        <f>VLOOKUP(N942,Revistas!$B$2:$H$63996,3,FALSE)</f>
        <v>Q1</v>
      </c>
      <c r="H942" s="18" t="str">
        <f>VLOOKUP(N942,Revistas!$B$2:$H$63996,4,FALSE)</f>
        <v>CRITICAL CARE MEDICINE - SCIE</v>
      </c>
      <c r="I942" s="18" t="str">
        <f>VLOOKUP(N942,Revistas!$B$2:$H$63996,5,FALSE)</f>
        <v>6 DE 33</v>
      </c>
      <c r="J942" s="18" t="str">
        <f>VLOOKUP(N942,Revistas!$B$2:$H$63996,6,FALSE)</f>
        <v>NO</v>
      </c>
      <c r="K942" s="18" t="s">
        <v>2829</v>
      </c>
      <c r="L942" s="18" t="s">
        <v>2830</v>
      </c>
      <c r="M942" s="18">
        <v>0</v>
      </c>
      <c r="N942" s="18" t="s">
        <v>2831</v>
      </c>
      <c r="O942" s="28">
        <v>43344</v>
      </c>
      <c r="P942" s="18">
        <v>2017</v>
      </c>
      <c r="Q942" s="18">
        <v>21</v>
      </c>
      <c r="R942" s="18"/>
      <c r="S942" s="18"/>
      <c r="T942" s="18">
        <v>242</v>
      </c>
      <c r="U942" s="23">
        <v>28923088</v>
      </c>
    </row>
    <row r="943" spans="2:21" ht="75">
      <c r="B943" s="36" t="s">
        <v>1575</v>
      </c>
      <c r="C943" s="36" t="s">
        <v>1576</v>
      </c>
      <c r="D943" s="17" t="s">
        <v>1555</v>
      </c>
      <c r="E943" s="18" t="s">
        <v>10</v>
      </c>
      <c r="F943" s="18">
        <f>VLOOKUP(N943,Revistas!$B$2:$H$63996,2,FALSE)</f>
        <v>2.7269999999999999</v>
      </c>
      <c r="G943" s="18" t="str">
        <f>VLOOKUP(N943,Revistas!$B$2:$H$63996,3,FALSE)</f>
        <v>Q2</v>
      </c>
      <c r="H943" s="18" t="str">
        <f>VLOOKUP(N943,Revistas!$B$2:$H$63996,4,FALSE)</f>
        <v>MICROBIOLOGY - SCIE;</v>
      </c>
      <c r="I943" s="18" t="str">
        <f>VLOOKUP(N943,Revistas!$B$2:$H$63996,5,FALSE)</f>
        <v>57/124</v>
      </c>
      <c r="J943" s="18" t="str">
        <f>VLOOKUP(N943,Revistas!$B$2:$H$63996,6,FALSE)</f>
        <v>NO</v>
      </c>
      <c r="K943" s="18" t="s">
        <v>1577</v>
      </c>
      <c r="L943" s="18" t="s">
        <v>1578</v>
      </c>
      <c r="M943" s="18">
        <v>0</v>
      </c>
      <c r="N943" s="18" t="s">
        <v>1558</v>
      </c>
      <c r="O943" s="18" t="s">
        <v>129</v>
      </c>
      <c r="P943" s="18">
        <v>2017</v>
      </c>
      <c r="Q943" s="18">
        <v>36</v>
      </c>
      <c r="R943" s="18">
        <v>10</v>
      </c>
      <c r="S943" s="18">
        <v>1757</v>
      </c>
      <c r="T943" s="18">
        <v>1765</v>
      </c>
      <c r="U943" s="23">
        <v>28477236</v>
      </c>
    </row>
    <row r="944" spans="2:21" ht="45">
      <c r="B944" s="36" t="s">
        <v>621</v>
      </c>
      <c r="C944" s="36" t="s">
        <v>622</v>
      </c>
      <c r="D944" s="17" t="s">
        <v>623</v>
      </c>
      <c r="E944" s="18" t="s">
        <v>10</v>
      </c>
      <c r="F944" s="18">
        <f>VLOOKUP(N944,Revistas!$B$2:$H$63996,2,FALSE)</f>
        <v>1.9319999999999999</v>
      </c>
      <c r="G944" s="18" t="str">
        <f>VLOOKUP(N944,Revistas!$B$2:$H$63996,3,FALSE)</f>
        <v>Q3</v>
      </c>
      <c r="H944" s="18" t="str">
        <f>VLOOKUP(N944,Revistas!$B$2:$H$63996,4,FALSE)</f>
        <v>MEDICINE, RESEARCH &amp; EXPERIMENTAL - SCIE</v>
      </c>
      <c r="I944" s="18" t="str">
        <f>VLOOKUP(N944,Revistas!$B$2:$H$63996,5,FALSE)</f>
        <v>81/128</v>
      </c>
      <c r="J944" s="18" t="str">
        <f>VLOOKUP(N944,Revistas!$B$2:$H$63996,6,FALSE)</f>
        <v>NO</v>
      </c>
      <c r="K944" s="18" t="s">
        <v>624</v>
      </c>
      <c r="L944" s="18" t="s">
        <v>625</v>
      </c>
      <c r="M944" s="18">
        <v>0</v>
      </c>
      <c r="N944" s="18" t="s">
        <v>626</v>
      </c>
      <c r="O944" s="18" t="s">
        <v>94</v>
      </c>
      <c r="P944" s="18">
        <v>2017</v>
      </c>
      <c r="Q944" s="18">
        <v>15</v>
      </c>
      <c r="R944" s="18">
        <v>9</v>
      </c>
      <c r="S944" s="18">
        <v>431</v>
      </c>
      <c r="T944" s="18">
        <v>438</v>
      </c>
    </row>
    <row r="945" spans="2:21" ht="45">
      <c r="B945" s="36" t="s">
        <v>1712</v>
      </c>
      <c r="C945" s="36" t="s">
        <v>1713</v>
      </c>
      <c r="D945" s="17" t="s">
        <v>1673</v>
      </c>
      <c r="E945" s="18" t="s">
        <v>26</v>
      </c>
      <c r="F945" s="18">
        <f>VLOOKUP(N945,Revistas!$B$2:$H$63996,2,FALSE)</f>
        <v>6.9180000000000001</v>
      </c>
      <c r="G945" s="18" t="str">
        <f>VLOOKUP(N945,Revistas!$B$2:$H$63996,3,FALSE)</f>
        <v>Q1</v>
      </c>
      <c r="H945" s="18" t="str">
        <f>VLOOKUP(N945,Revistas!$B$2:$H$63996,4,FALSE)</f>
        <v>RHEUMATOLOGY - SCIE</v>
      </c>
      <c r="I945" s="18" t="str">
        <f>VLOOKUP(N945,Revistas!$B$2:$H$63996,5,FALSE)</f>
        <v>30 de 3</v>
      </c>
      <c r="J945" s="18" t="str">
        <f>VLOOKUP(N945,Revistas!$B$2:$H$63996,6,FALSE)</f>
        <v>SI</v>
      </c>
      <c r="K945" s="18" t="s">
        <v>1714</v>
      </c>
      <c r="L945" s="18"/>
      <c r="M945" s="18">
        <v>0</v>
      </c>
      <c r="N945" s="18" t="s">
        <v>1675</v>
      </c>
      <c r="O945" s="18" t="s">
        <v>129</v>
      </c>
      <c r="P945" s="18">
        <v>2017</v>
      </c>
      <c r="Q945" s="18">
        <v>69</v>
      </c>
      <c r="R945" s="18"/>
      <c r="S945" s="18"/>
      <c r="T945" s="18"/>
    </row>
    <row r="946" spans="2:21" ht="60">
      <c r="B946" s="36" t="s">
        <v>1807</v>
      </c>
      <c r="C946" s="36" t="s">
        <v>1808</v>
      </c>
      <c r="D946" s="17" t="s">
        <v>1660</v>
      </c>
      <c r="E946" s="18" t="s">
        <v>26</v>
      </c>
      <c r="F946" s="18">
        <f>VLOOKUP(N946,Revistas!$B$2:$H$63996,2,FALSE)</f>
        <v>12.811</v>
      </c>
      <c r="G946" s="18" t="str">
        <f>VLOOKUP(N946,Revistas!$B$2:$H$63996,3,FALSE)</f>
        <v>Q1</v>
      </c>
      <c r="H946" s="18" t="str">
        <f>VLOOKUP(N946,Revistas!$B$2:$H$63996,4,FALSE)</f>
        <v>RHEUMATOLOGY - SCIE</v>
      </c>
      <c r="I946" s="18" t="str">
        <f>VLOOKUP(N946,Revistas!$B$2:$H$63996,5,FALSE)</f>
        <v>1 DE 30</v>
      </c>
      <c r="J946" s="18" t="str">
        <f>VLOOKUP(N946,Revistas!$B$2:$H$63996,6,FALSE)</f>
        <v>SI</v>
      </c>
      <c r="K946" s="18" t="s">
        <v>1809</v>
      </c>
      <c r="L946" s="18"/>
      <c r="M946" s="18">
        <v>0</v>
      </c>
      <c r="N946" s="18" t="s">
        <v>1663</v>
      </c>
      <c r="O946" s="18" t="s">
        <v>226</v>
      </c>
      <c r="P946" s="18">
        <v>2017</v>
      </c>
      <c r="Q946" s="18">
        <v>76</v>
      </c>
      <c r="R946" s="18"/>
      <c r="S946" s="18">
        <v>840</v>
      </c>
      <c r="T946" s="18">
        <v>840</v>
      </c>
    </row>
    <row r="947" spans="2:21" ht="45">
      <c r="B947" s="36" t="s">
        <v>1211</v>
      </c>
      <c r="C947" s="36" t="s">
        <v>1212</v>
      </c>
      <c r="D947" s="17" t="s">
        <v>1177</v>
      </c>
      <c r="E947" s="18" t="s">
        <v>26</v>
      </c>
      <c r="F947" s="18">
        <f>VLOOKUP(N947,Revistas!$B$2:$H$63996,2,FALSE)</f>
        <v>3.569</v>
      </c>
      <c r="G947" s="18" t="str">
        <f>VLOOKUP(N947,Revistas!$B$2:$H$63996,3,FALSE)</f>
        <v>Q2</v>
      </c>
      <c r="H947" s="18" t="str">
        <f>VLOOKUP(N947,Revistas!$B$2:$H$63996,4,FALSE)</f>
        <v>HEMATOLOGY</v>
      </c>
      <c r="I947" s="18" t="str">
        <f>VLOOKUP(N947,Revistas!$B$2:$H$63996,5,FALSE)</f>
        <v>22/70</v>
      </c>
      <c r="J947" s="18" t="str">
        <f>VLOOKUP(N947,Revistas!$B$2:$H$63996,6,FALSE)</f>
        <v>NO</v>
      </c>
      <c r="K947" s="18" t="s">
        <v>1213</v>
      </c>
      <c r="L947" s="18"/>
      <c r="M947" s="18">
        <v>0</v>
      </c>
      <c r="N947" s="18" t="s">
        <v>1180</v>
      </c>
      <c r="O947" s="18" t="s">
        <v>62</v>
      </c>
      <c r="P947" s="18">
        <v>2017</v>
      </c>
      <c r="Q947" s="18">
        <v>23</v>
      </c>
      <c r="R947" s="18"/>
      <c r="S947" s="18">
        <v>56</v>
      </c>
      <c r="T947" s="18">
        <v>57</v>
      </c>
    </row>
    <row r="948" spans="2:21" ht="75">
      <c r="B948" s="36" t="s">
        <v>4881</v>
      </c>
      <c r="C948" s="36" t="s">
        <v>4880</v>
      </c>
      <c r="D948" s="17" t="s">
        <v>4882</v>
      </c>
      <c r="E948" s="18" t="s">
        <v>10</v>
      </c>
      <c r="F948" s="18">
        <f>VLOOKUP(N948,Revistas!$B$2:$H$63996,2,FALSE)</f>
        <v>8.3390000000000004</v>
      </c>
      <c r="G948" s="18" t="str">
        <f>VLOOKUP(N948,Revistas!$B$2:$H$63996,3,FALSE)</f>
        <v>Q1</v>
      </c>
      <c r="H948" s="18" t="str">
        <f>VLOOKUP(N948,Revistas!$B$2:$H$63996,4,FALSE)</f>
        <v>BIOCHEMISTRY &amp; MOLECULAR BIOLOGY - SCIE;</v>
      </c>
      <c r="I948" s="18" t="str">
        <f>VLOOKUP(N948,Revistas!$B$2:$H$63996,5,FALSE)</f>
        <v>24/290</v>
      </c>
      <c r="J948" s="18" t="str">
        <f>VLOOKUP(N948,Revistas!$B$2:$H$63996,6,FALSE)</f>
        <v>SI</v>
      </c>
      <c r="K948" s="18" t="s">
        <v>4883</v>
      </c>
      <c r="L948" s="18"/>
      <c r="M948" s="18" t="s">
        <v>586</v>
      </c>
      <c r="N948" s="18" t="s">
        <v>4884</v>
      </c>
      <c r="O948" s="18" t="s">
        <v>2375</v>
      </c>
      <c r="P948" s="18">
        <v>2017</v>
      </c>
      <c r="Q948" s="18"/>
      <c r="R948" s="18"/>
      <c r="S948" s="18"/>
      <c r="T948" s="18"/>
      <c r="U948" s="23">
        <v>29229995</v>
      </c>
    </row>
    <row r="949" spans="2:21">
      <c r="B949" s="36" t="s">
        <v>4854</v>
      </c>
      <c r="C949" s="36" t="s">
        <v>4855</v>
      </c>
      <c r="D949" s="17" t="s">
        <v>4616</v>
      </c>
      <c r="E949" s="18" t="s">
        <v>10</v>
      </c>
      <c r="F949" s="18">
        <f>VLOOKUP(N949,Revistas!$B$2:$H$63996,2,FALSE)</f>
        <v>5.3140000000000001</v>
      </c>
      <c r="G949" s="18" t="str">
        <f>VLOOKUP(N949,Revistas!$B$2:$H$63996,3,FALSE)</f>
        <v>Q1</v>
      </c>
      <c r="H949" s="18" t="str">
        <f>VLOOKUP(N949,Revistas!$B$2:$H$63996,4,FALSE)</f>
        <v>ONCOLOGY</v>
      </c>
      <c r="I949" s="18" t="str">
        <f>VLOOKUP(N949,Revistas!$B$2:$H$63996,5,FALSE)</f>
        <v>40/217</v>
      </c>
      <c r="J949" s="18" t="str">
        <f>VLOOKUP(N949,Revistas!$B$2:$H$63996,6,FALSE)</f>
        <v>NO</v>
      </c>
      <c r="K949" s="18" t="s">
        <v>4856</v>
      </c>
      <c r="L949" s="18" t="s">
        <v>4857</v>
      </c>
      <c r="M949" s="18">
        <v>2</v>
      </c>
      <c r="N949" s="18" t="s">
        <v>4619</v>
      </c>
      <c r="O949" s="18" t="s">
        <v>29</v>
      </c>
      <c r="P949" s="18">
        <v>2017</v>
      </c>
      <c r="Q949" s="18">
        <v>11</v>
      </c>
      <c r="R949" s="18">
        <v>7</v>
      </c>
      <c r="S949" s="18">
        <v>718</v>
      </c>
      <c r="T949" s="18">
        <v>738</v>
      </c>
      <c r="U949" s="23">
        <v>28590039</v>
      </c>
    </row>
    <row r="950" spans="2:21" ht="30">
      <c r="B950" s="36" t="s">
        <v>4824</v>
      </c>
      <c r="C950" s="36" t="s">
        <v>4825</v>
      </c>
      <c r="D950" s="17" t="s">
        <v>3915</v>
      </c>
      <c r="E950" s="18" t="s">
        <v>26</v>
      </c>
      <c r="F950" s="18">
        <f>VLOOKUP(N950,Revistas!$B$2:$H$63996,2,FALSE)</f>
        <v>3.7669999999999999</v>
      </c>
      <c r="G950" s="18" t="str">
        <f>VLOOKUP(N950,Revistas!$B$2:$H$63996,3,FALSE)</f>
        <v>Q1</v>
      </c>
      <c r="H950" s="18" t="str">
        <f>VLOOKUP(N950,Revistas!$B$2:$H$63996,4,FALSE)</f>
        <v>UROLOGY &amp; NEPHROLOGY - SCIE;</v>
      </c>
      <c r="I950" s="18" t="str">
        <f>VLOOKUP(N950,Revistas!$B$2:$H$63996,5,FALSE)</f>
        <v>13/76</v>
      </c>
      <c r="J950" s="18" t="str">
        <f>VLOOKUP(N950,Revistas!$B$2:$H$63996,6,FALSE)</f>
        <v>NO</v>
      </c>
      <c r="K950" s="18" t="s">
        <v>4826</v>
      </c>
      <c r="L950" s="18"/>
      <c r="M950" s="18">
        <v>0</v>
      </c>
      <c r="N950" s="18" t="s">
        <v>3918</v>
      </c>
      <c r="O950" s="18" t="s">
        <v>129</v>
      </c>
      <c r="P950" s="18">
        <v>2017</v>
      </c>
      <c r="Q950" s="18">
        <v>35</v>
      </c>
      <c r="R950" s="18">
        <v>10</v>
      </c>
      <c r="S950" s="18">
        <v>617</v>
      </c>
      <c r="T950" s="18">
        <v>617</v>
      </c>
    </row>
    <row r="951" spans="2:21" ht="30">
      <c r="B951" s="36" t="s">
        <v>4753</v>
      </c>
      <c r="C951" s="36" t="s">
        <v>4754</v>
      </c>
      <c r="D951" s="17" t="s">
        <v>4755</v>
      </c>
      <c r="E951" s="18" t="s">
        <v>10</v>
      </c>
      <c r="F951" s="18">
        <f>VLOOKUP(N951,Revistas!$B$2:$H$63996,2,FALSE)</f>
        <v>2.7029999999999998</v>
      </c>
      <c r="G951" s="18" t="str">
        <f>VLOOKUP(N951,Revistas!$B$2:$H$63996,3,FALSE)</f>
        <v>Q2</v>
      </c>
      <c r="H951" s="18" t="str">
        <f>VLOOKUP(N951,Revistas!$B$2:$H$63996,4,FALSE)</f>
        <v>SURGERY - SCIE</v>
      </c>
      <c r="I951" s="18" t="str">
        <f>VLOOKUP(N951,Revistas!$B$2:$H$63996,5,FALSE)</f>
        <v>53/197</v>
      </c>
      <c r="J951" s="18" t="str">
        <f>VLOOKUP(N951,Revistas!$B$2:$H$63996,6,FALSE)</f>
        <v>NO</v>
      </c>
      <c r="K951" s="18" t="s">
        <v>4756</v>
      </c>
      <c r="L951" s="18" t="s">
        <v>4757</v>
      </c>
      <c r="M951" s="18">
        <v>0</v>
      </c>
      <c r="N951" s="18" t="s">
        <v>4758</v>
      </c>
      <c r="O951" s="18" t="s">
        <v>214</v>
      </c>
      <c r="P951" s="18">
        <v>2017</v>
      </c>
      <c r="Q951" s="18">
        <v>19</v>
      </c>
      <c r="R951" s="18">
        <v>4</v>
      </c>
      <c r="S951" s="18">
        <v>275</v>
      </c>
      <c r="T951" s="18">
        <v>281</v>
      </c>
      <c r="U951" s="23">
        <v>28125753</v>
      </c>
    </row>
    <row r="952" spans="2:21" ht="60">
      <c r="B952" s="36" t="s">
        <v>4196</v>
      </c>
      <c r="C952" s="36" t="s">
        <v>4197</v>
      </c>
      <c r="D952" s="17" t="s">
        <v>112</v>
      </c>
      <c r="E952" s="18" t="s">
        <v>274</v>
      </c>
      <c r="F952" s="18">
        <f>VLOOKUP(N952,Revistas!$B$2:$H$63996,2,FALSE)</f>
        <v>3.3260000000000001</v>
      </c>
      <c r="G952" s="18" t="str">
        <f>VLOOKUP(N952,Revistas!$B$2:$H$63996,3,FALSE)</f>
        <v>Q2</v>
      </c>
      <c r="H952" s="18" t="str">
        <f>VLOOKUP(N952,Revistas!$B$2:$H$63996,4,FALSE)</f>
        <v>GENETICS &amp; HEREDITY - SCIE</v>
      </c>
      <c r="I952" s="18" t="str">
        <f>VLOOKUP(N952,Revistas!$B$2:$H$63996,5,FALSE)</f>
        <v>62/166</v>
      </c>
      <c r="J952" s="18" t="str">
        <f>VLOOKUP(N952,Revistas!$B$2:$H$63996,6,FALSE)</f>
        <v>NO</v>
      </c>
      <c r="K952" s="18" t="s">
        <v>4198</v>
      </c>
      <c r="L952" s="18" t="s">
        <v>4199</v>
      </c>
      <c r="M952" s="18">
        <v>0</v>
      </c>
      <c r="N952" s="18" t="s">
        <v>115</v>
      </c>
      <c r="O952" s="18" t="s">
        <v>154</v>
      </c>
      <c r="P952" s="18">
        <v>2017</v>
      </c>
      <c r="Q952" s="18">
        <v>92</v>
      </c>
      <c r="R952" s="18">
        <v>3</v>
      </c>
      <c r="S952" s="18">
        <v>350</v>
      </c>
      <c r="T952" s="18">
        <v>351</v>
      </c>
      <c r="U952" s="23">
        <v>28074499</v>
      </c>
    </row>
    <row r="953" spans="2:21" ht="45">
      <c r="B953" s="36" t="s">
        <v>2072</v>
      </c>
      <c r="C953" s="36" t="s">
        <v>2073</v>
      </c>
      <c r="D953" s="17" t="s">
        <v>2074</v>
      </c>
      <c r="E953" s="18" t="s">
        <v>10</v>
      </c>
      <c r="F953" s="18">
        <f>VLOOKUP(N953,Revistas!$B$2:$H$63996,2,FALSE)</f>
        <v>6.6070000000000002</v>
      </c>
      <c r="G953" s="18" t="str">
        <f>VLOOKUP(N953,Revistas!$B$2:$H$63996,3,FALSE)</f>
        <v>Q1</v>
      </c>
      <c r="H953" s="18" t="str">
        <f>VLOOKUP(N953,Revistas!$B$2:$H$63996,4,FALSE)</f>
        <v>HEMATOLOGY - SCIE;</v>
      </c>
      <c r="I953" s="18" t="str">
        <f>VLOOKUP(N953,Revistas!$B$2:$H$63996,5,FALSE)</f>
        <v>6 DE 70</v>
      </c>
      <c r="J953" s="18" t="str">
        <f>VLOOKUP(N953,Revistas!$B$2:$H$63996,6,FALSE)</f>
        <v>SI</v>
      </c>
      <c r="K953" s="18" t="s">
        <v>2075</v>
      </c>
      <c r="L953" s="18" t="s">
        <v>2076</v>
      </c>
      <c r="M953" s="18">
        <v>4</v>
      </c>
      <c r="N953" s="18" t="s">
        <v>2077</v>
      </c>
      <c r="O953" s="18" t="s">
        <v>62</v>
      </c>
      <c r="P953" s="18">
        <v>2017</v>
      </c>
      <c r="Q953" s="18">
        <v>37</v>
      </c>
      <c r="R953" s="18">
        <v>2</v>
      </c>
      <c r="S953" s="18">
        <v>237</v>
      </c>
      <c r="T953" s="18">
        <v>246</v>
      </c>
      <c r="U953" s="23">
        <v>27856455</v>
      </c>
    </row>
    <row r="954" spans="2:21" ht="30">
      <c r="B954" s="36" t="s">
        <v>5402</v>
      </c>
      <c r="C954" s="36" t="s">
        <v>5403</v>
      </c>
      <c r="D954" s="17" t="s">
        <v>3425</v>
      </c>
      <c r="E954" s="18" t="s">
        <v>26</v>
      </c>
      <c r="F954" s="18">
        <f>VLOOKUP(N954,Revistas!$B$2:$H$63996,2,FALSE)</f>
        <v>4.2350000000000003</v>
      </c>
      <c r="G954" s="18" t="str">
        <f>VLOOKUP(N954,Revistas!$B$2:$H$63996,3,FALSE)</f>
        <v>Q1</v>
      </c>
      <c r="H954" s="18" t="str">
        <f>VLOOKUP(N954,Revistas!$B$2:$H$63996,4,FALSE)</f>
        <v>HEALTH CARE SCIENCES &amp; SERVICES - SCIE</v>
      </c>
      <c r="I954" s="18" t="str">
        <f>VLOOKUP(N954,Revistas!$B$2:$H$63996,5,FALSE)</f>
        <v>10 DE 90</v>
      </c>
      <c r="J954" s="18" t="str">
        <f>VLOOKUP(N954,Revistas!$B$2:$H$63996,6,FALSE)</f>
        <v>NO</v>
      </c>
      <c r="K954" s="18" t="s">
        <v>5404</v>
      </c>
      <c r="L954" s="18"/>
      <c r="M954" s="18">
        <v>0</v>
      </c>
      <c r="N954" s="18" t="s">
        <v>3427</v>
      </c>
      <c r="O954" s="18" t="s">
        <v>3428</v>
      </c>
      <c r="P954" s="18">
        <v>2017</v>
      </c>
      <c r="Q954" s="18">
        <v>20</v>
      </c>
      <c r="R954" s="18">
        <v>9</v>
      </c>
      <c r="S954" s="18" t="s">
        <v>5405</v>
      </c>
      <c r="T954" s="18" t="s">
        <v>5405</v>
      </c>
    </row>
    <row r="955" spans="2:21" ht="45">
      <c r="B955" s="36" t="s">
        <v>1526</v>
      </c>
      <c r="C955" s="36" t="s">
        <v>1527</v>
      </c>
      <c r="D955" s="17" t="s">
        <v>1528</v>
      </c>
      <c r="E955" s="18" t="s">
        <v>10</v>
      </c>
      <c r="F955" s="18">
        <f>VLOOKUP(N955,Revistas!$B$2:$H$63996,2,FALSE)</f>
        <v>2.0950000000000002</v>
      </c>
      <c r="G955" s="18" t="str">
        <f>VLOOKUP(N955,Revistas!$B$2:$H$63996,3,FALSE)</f>
        <v>Q3</v>
      </c>
      <c r="H955" s="18" t="str">
        <f>VLOOKUP(N955,Revistas!$B$2:$H$63996,4,FALSE)</f>
        <v>VIROLOGY - SCIE;</v>
      </c>
      <c r="I955" s="18" t="str">
        <f>VLOOKUP(N955,Revistas!$B$2:$H$63996,5,FALSE)</f>
        <v>21/33</v>
      </c>
      <c r="J955" s="18" t="str">
        <f>VLOOKUP(N955,Revistas!$B$2:$H$63996,6,FALSE)</f>
        <v>NO</v>
      </c>
      <c r="K955" s="18" t="s">
        <v>1529</v>
      </c>
      <c r="L955" s="18" t="s">
        <v>1530</v>
      </c>
      <c r="M955" s="18">
        <v>0</v>
      </c>
      <c r="N955" s="18" t="s">
        <v>1531</v>
      </c>
      <c r="O955" s="18" t="s">
        <v>344</v>
      </c>
      <c r="P955" s="18">
        <v>2017</v>
      </c>
      <c r="Q955" s="18">
        <v>33</v>
      </c>
      <c r="R955" s="18">
        <v>1</v>
      </c>
      <c r="S955" s="18">
        <v>29</v>
      </c>
      <c r="T955" s="18">
        <v>32</v>
      </c>
      <c r="U955" s="23">
        <v>27250802</v>
      </c>
    </row>
    <row r="956" spans="2:21" ht="60">
      <c r="B956" s="36" t="s">
        <v>1390</v>
      </c>
      <c r="C956" s="36" t="s">
        <v>1391</v>
      </c>
      <c r="D956" s="17" t="s">
        <v>947</v>
      </c>
      <c r="E956" s="18" t="s">
        <v>10</v>
      </c>
      <c r="F956" s="18">
        <f>VLOOKUP(N956,Revistas!$B$2:$H$63996,2,FALSE)</f>
        <v>47.831000000000003</v>
      </c>
      <c r="G956" s="18" t="str">
        <f>VLOOKUP(N956,Revistas!$B$2:$H$63996,3,FALSE)</f>
        <v>Q1</v>
      </c>
      <c r="H956" s="18" t="str">
        <f>VLOOKUP(N956,Revistas!$B$2:$H$63996,4,FALSE)</f>
        <v>MEDICINA, GENERAL &amp; INTERNAL</v>
      </c>
      <c r="I956" s="18" t="str">
        <f>VLOOKUP(N956,Revistas!$B$2:$H$63996,5,FALSE)</f>
        <v>2/154</v>
      </c>
      <c r="J956" s="18" t="str">
        <f>VLOOKUP(N956,Revistas!$B$2:$H$63996,6,FALSE)</f>
        <v>SI</v>
      </c>
      <c r="K956" s="18" t="s">
        <v>1392</v>
      </c>
      <c r="L956" s="18" t="s">
        <v>1393</v>
      </c>
      <c r="M956" s="18">
        <v>0</v>
      </c>
      <c r="N956" s="18" t="s">
        <v>950</v>
      </c>
      <c r="O956" s="28">
        <v>38292</v>
      </c>
      <c r="P956" s="18">
        <v>2017</v>
      </c>
      <c r="Q956" s="18">
        <v>390</v>
      </c>
      <c r="R956" s="18">
        <v>10107</v>
      </c>
      <c r="S956" s="18">
        <v>2073</v>
      </c>
      <c r="T956" s="18">
        <v>2082</v>
      </c>
      <c r="U956" s="23">
        <v>28867499</v>
      </c>
    </row>
    <row r="957" spans="2:21" ht="90">
      <c r="B957" s="36" t="s">
        <v>1715</v>
      </c>
      <c r="C957" s="36" t="s">
        <v>1716</v>
      </c>
      <c r="D957" s="17" t="s">
        <v>1673</v>
      </c>
      <c r="E957" s="18" t="s">
        <v>26</v>
      </c>
      <c r="F957" s="18">
        <f>VLOOKUP(N957,Revistas!$B$2:$H$63996,2,FALSE)</f>
        <v>6.9180000000000001</v>
      </c>
      <c r="G957" s="18" t="str">
        <f>VLOOKUP(N957,Revistas!$B$2:$H$63996,3,FALSE)</f>
        <v>Q1</v>
      </c>
      <c r="H957" s="18" t="str">
        <f>VLOOKUP(N957,Revistas!$B$2:$H$63996,4,FALSE)</f>
        <v>RHEUMATOLOGY - SCIE</v>
      </c>
      <c r="I957" s="18" t="str">
        <f>VLOOKUP(N957,Revistas!$B$2:$H$63996,5,FALSE)</f>
        <v>30 de 3</v>
      </c>
      <c r="J957" s="18" t="str">
        <f>VLOOKUP(N957,Revistas!$B$2:$H$63996,6,FALSE)</f>
        <v>SI</v>
      </c>
      <c r="K957" s="18" t="s">
        <v>1717</v>
      </c>
      <c r="L957" s="18"/>
      <c r="M957" s="18">
        <v>0</v>
      </c>
      <c r="N957" s="18" t="s">
        <v>1675</v>
      </c>
      <c r="O957" s="18" t="s">
        <v>129</v>
      </c>
      <c r="P957" s="18">
        <v>2017</v>
      </c>
      <c r="Q957" s="18">
        <v>69</v>
      </c>
      <c r="R957" s="18"/>
      <c r="S957" s="18"/>
      <c r="T957" s="18"/>
    </row>
    <row r="958" spans="2:21" ht="120">
      <c r="B958" s="36" t="s">
        <v>4022</v>
      </c>
      <c r="C958" s="36" t="s">
        <v>4023</v>
      </c>
      <c r="D958" s="17" t="s">
        <v>3958</v>
      </c>
      <c r="E958" s="18" t="s">
        <v>10</v>
      </c>
      <c r="F958" s="18">
        <f>VLOOKUP(N958,Revistas!$B$2:$H$63996,2,FALSE)</f>
        <v>2.7429999999999999</v>
      </c>
      <c r="G958" s="18" t="str">
        <f>VLOOKUP(N958,Revistas!$B$2:$H$63996,3,FALSE)</f>
        <v>Q2</v>
      </c>
      <c r="H958" s="18" t="str">
        <f>VLOOKUP(N958,Revistas!$B$2:$H$63996,4,FALSE)</f>
        <v>UROLOGY &amp; NEPHROLOGY - SCIE</v>
      </c>
      <c r="I958" s="18" t="str">
        <f>VLOOKUP(N958,Revistas!$B$2:$H$63996,5,FALSE)</f>
        <v>25/77</v>
      </c>
      <c r="J958" s="18" t="str">
        <f>VLOOKUP(N958,Revistas!$B$2:$H$63996,6,FALSE)</f>
        <v>NO</v>
      </c>
      <c r="K958" s="18" t="s">
        <v>4024</v>
      </c>
      <c r="L958" s="18" t="s">
        <v>4025</v>
      </c>
      <c r="M958" s="18">
        <v>0</v>
      </c>
      <c r="N958" s="18" t="s">
        <v>3961</v>
      </c>
      <c r="O958" s="18" t="s">
        <v>344</v>
      </c>
      <c r="P958" s="18">
        <v>2017</v>
      </c>
      <c r="Q958" s="18">
        <v>35</v>
      </c>
      <c r="R958" s="18">
        <v>1</v>
      </c>
      <c r="S958" s="18">
        <v>57</v>
      </c>
      <c r="T958" s="18">
        <v>65</v>
      </c>
      <c r="U958" s="23">
        <v>27137994</v>
      </c>
    </row>
    <row r="959" spans="2:21" ht="30">
      <c r="B959" s="36" t="s">
        <v>2968</v>
      </c>
      <c r="C959" s="36" t="s">
        <v>2969</v>
      </c>
      <c r="D959" s="17" t="s">
        <v>2970</v>
      </c>
      <c r="E959" s="18" t="s">
        <v>10</v>
      </c>
      <c r="F959" s="18" t="str">
        <f>VLOOKUP(N959,Revistas!$B$2:$H$63996,2,FALSE)</f>
        <v>NO TIENE</v>
      </c>
      <c r="G959" s="18" t="str">
        <f>VLOOKUP(N959,Revistas!$B$2:$H$63996,3,FALSE)</f>
        <v>NO TIENE</v>
      </c>
      <c r="H959" s="18" t="str">
        <f>VLOOKUP(N959,Revistas!$B$2:$H$63996,4,FALSE)</f>
        <v>NO TIENE</v>
      </c>
      <c r="I959" s="18" t="str">
        <f>VLOOKUP(N959,Revistas!$B$2:$H$63996,5,FALSE)</f>
        <v>NO TIENE</v>
      </c>
      <c r="J959" s="18" t="str">
        <f>VLOOKUP(N959,Revistas!$B$2:$H$63996,6,FALSE)</f>
        <v>NO</v>
      </c>
      <c r="K959" s="18" t="s">
        <v>2971</v>
      </c>
      <c r="L959" s="18" t="s">
        <v>2972</v>
      </c>
      <c r="M959" s="18">
        <v>0</v>
      </c>
      <c r="N959" s="18" t="s">
        <v>2973</v>
      </c>
      <c r="O959" s="18" t="s">
        <v>14</v>
      </c>
      <c r="P959" s="18">
        <v>2017</v>
      </c>
      <c r="Q959" s="18">
        <v>15</v>
      </c>
      <c r="R959" s="18">
        <v>6</v>
      </c>
      <c r="S959" s="18">
        <v>755</v>
      </c>
      <c r="T959" s="18">
        <v>762</v>
      </c>
      <c r="U959" s="23">
        <v>28265820</v>
      </c>
    </row>
    <row r="960" spans="2:21" ht="105">
      <c r="B960" s="36" t="s">
        <v>512</v>
      </c>
      <c r="C960" s="36" t="s">
        <v>511</v>
      </c>
      <c r="D960" s="17" t="s">
        <v>513</v>
      </c>
      <c r="E960" s="18" t="s">
        <v>10</v>
      </c>
      <c r="F960" s="18">
        <f>VLOOKUP(N960,Revistas!$B$2:$H$63996,2,FALSE)</f>
        <v>9.4779999999999998</v>
      </c>
      <c r="G960" s="18" t="str">
        <f>VLOOKUP(N960,Revistas!$B$2:$H$63996,3,FALSE)</f>
        <v>Q1</v>
      </c>
      <c r="H960" s="18" t="str">
        <f>VLOOKUP(N960,Revistas!$B$2:$H$63996,4,FALSE)</f>
        <v>CLINICAL NEUROLOGY - SCIE</v>
      </c>
      <c r="I960" s="18" t="str">
        <f>VLOOKUP(N960,Revistas!$B$2:$H$63996,5,FALSE)</f>
        <v>7/194</v>
      </c>
      <c r="J960" s="18" t="str">
        <f>VLOOKUP(N960,Revistas!$B$2:$H$63996,6,FALSE)</f>
        <v>SI</v>
      </c>
      <c r="K960" s="18" t="s">
        <v>514</v>
      </c>
      <c r="L960" s="18"/>
      <c r="M960" s="18" t="s">
        <v>587</v>
      </c>
      <c r="N960" s="18" t="s">
        <v>515</v>
      </c>
      <c r="O960" s="18" t="s">
        <v>380</v>
      </c>
      <c r="P960" s="18">
        <v>2017</v>
      </c>
      <c r="Q960" s="18"/>
      <c r="R960" s="18"/>
      <c r="S960" s="18"/>
      <c r="T960" s="18"/>
      <c r="U960" s="23">
        <v>29055813</v>
      </c>
    </row>
    <row r="961" spans="2:21" ht="45">
      <c r="B961" s="36" t="s">
        <v>5129</v>
      </c>
      <c r="C961" s="36" t="s">
        <v>5141</v>
      </c>
      <c r="D961" s="17" t="s">
        <v>2512</v>
      </c>
      <c r="E961" s="18" t="s">
        <v>10</v>
      </c>
      <c r="F961" s="18">
        <f>VLOOKUP(N961,Revistas!$B$2:$H$63996,2,FALSE)</f>
        <v>1.1399999999999999</v>
      </c>
      <c r="G961" s="18" t="str">
        <f>VLOOKUP(N961,Revistas!$B$2:$H$63996,3,FALSE)</f>
        <v>Q3</v>
      </c>
      <c r="H961" s="18" t="str">
        <f>VLOOKUP(N961,Revistas!$B$2:$H$63996,4,FALSE)</f>
        <v>PEDIATRICS - SCIE</v>
      </c>
      <c r="I961" s="18" t="str">
        <f>VLOOKUP(N961,Revistas!$B$2:$H$63996,5,FALSE)</f>
        <v>88/121/</v>
      </c>
      <c r="J961" s="18" t="str">
        <f>VLOOKUP(N961,Revistas!$B$2:$H$63996,6,FALSE)</f>
        <v>NO</v>
      </c>
      <c r="K961" s="18" t="s">
        <v>5131</v>
      </c>
      <c r="L961" s="18"/>
      <c r="M961" s="18" t="s">
        <v>586</v>
      </c>
      <c r="N961" s="18" t="s">
        <v>2515</v>
      </c>
      <c r="O961" s="18" t="s">
        <v>5130</v>
      </c>
      <c r="P961" s="18">
        <v>2017</v>
      </c>
      <c r="Q961" s="18"/>
      <c r="R961" s="18"/>
      <c r="S961" s="18"/>
      <c r="T961" s="18"/>
      <c r="U961" s="23">
        <v>28803163</v>
      </c>
    </row>
    <row r="962" spans="2:21" ht="60">
      <c r="B962" s="36" t="s">
        <v>4951</v>
      </c>
      <c r="C962" s="36" t="s">
        <v>4952</v>
      </c>
      <c r="D962" s="17" t="s">
        <v>4945</v>
      </c>
      <c r="E962" s="18" t="s">
        <v>26</v>
      </c>
      <c r="F962" s="18">
        <f>VLOOKUP(N962,Revistas!$B$2:$H$63996,2,FALSE)</f>
        <v>2.5009999999999999</v>
      </c>
      <c r="G962" s="18" t="str">
        <f>VLOOKUP(N962,Revistas!$B$2:$H$63996,3,FALSE)</f>
        <v>Q3</v>
      </c>
      <c r="H962" s="18" t="str">
        <f>VLOOKUP(N962,Revistas!$B$2:$H$63996,4,FALSE)</f>
        <v>ONCOLOGY - SCIE;</v>
      </c>
      <c r="I962" s="18" t="str">
        <f>VLOOKUP(N962,Revistas!$B$2:$H$63996,5,FALSE)</f>
        <v>136/217</v>
      </c>
      <c r="J962" s="18" t="str">
        <f>VLOOKUP(N962,Revistas!$B$2:$H$63996,6,FALSE)</f>
        <v>NO</v>
      </c>
      <c r="K962" s="18" t="s">
        <v>4953</v>
      </c>
      <c r="L962" s="18"/>
      <c r="M962" s="18">
        <v>0</v>
      </c>
      <c r="N962" s="18" t="s">
        <v>4947</v>
      </c>
      <c r="O962" s="18" t="s">
        <v>35</v>
      </c>
      <c r="P962" s="18">
        <v>2017</v>
      </c>
      <c r="Q962" s="18">
        <v>55</v>
      </c>
      <c r="R962" s="18"/>
      <c r="S962" s="18" t="s">
        <v>4954</v>
      </c>
      <c r="T962" s="18" t="s">
        <v>4955</v>
      </c>
    </row>
    <row r="963" spans="2:21" ht="60">
      <c r="B963" s="36" t="s">
        <v>4476</v>
      </c>
      <c r="C963" s="36" t="s">
        <v>4477</v>
      </c>
      <c r="D963" s="17" t="s">
        <v>4478</v>
      </c>
      <c r="E963" s="18" t="s">
        <v>10</v>
      </c>
      <c r="F963" s="18">
        <f>VLOOKUP(N963,Revistas!$B$2:$H$63996,2,FALSE)</f>
        <v>3.2879999999999998</v>
      </c>
      <c r="G963" s="18" t="str">
        <f>VLOOKUP(N963,Revistas!$B$2:$H$63996,3,FALSE)</f>
        <v>Q2</v>
      </c>
      <c r="H963" s="18" t="str">
        <f>VLOOKUP(N963,Revistas!$B$2:$H$63996,4,FALSE)</f>
        <v>ONCOLOGY</v>
      </c>
      <c r="I963" s="18" t="str">
        <f>VLOOKUP(N963,Revistas!$B$2:$H$63996,5,FALSE)</f>
        <v>93/217</v>
      </c>
      <c r="J963" s="18" t="str">
        <f>VLOOKUP(N963,Revistas!$B$2:$H$63996,6,FALSE)</f>
        <v>NO</v>
      </c>
      <c r="K963" s="18" t="s">
        <v>4479</v>
      </c>
      <c r="L963" s="18" t="s">
        <v>4480</v>
      </c>
      <c r="M963" s="18">
        <v>4</v>
      </c>
      <c r="N963" s="18" t="s">
        <v>4481</v>
      </c>
      <c r="O963" s="18" t="s">
        <v>3617</v>
      </c>
      <c r="P963" s="18">
        <v>2017</v>
      </c>
      <c r="Q963" s="18">
        <v>17</v>
      </c>
      <c r="R963" s="18"/>
      <c r="S963" s="18"/>
      <c r="T963" s="18">
        <v>63</v>
      </c>
      <c r="U963" s="23">
        <v>28103821</v>
      </c>
    </row>
    <row r="964" spans="2:21" ht="45">
      <c r="B964" s="36" t="s">
        <v>4978</v>
      </c>
      <c r="C964" s="36" t="s">
        <v>4979</v>
      </c>
      <c r="D964" s="17" t="s">
        <v>3877</v>
      </c>
      <c r="E964" s="18" t="s">
        <v>10</v>
      </c>
      <c r="F964" s="18">
        <f>VLOOKUP(N964,Revistas!$B$2:$H$63996,2,FALSE)</f>
        <v>3.5070000000000001</v>
      </c>
      <c r="G964" s="18" t="str">
        <f>VLOOKUP(N964,Revistas!$B$2:$H$63996,3,FALSE)</f>
        <v>Q2</v>
      </c>
      <c r="H964" s="18" t="str">
        <f>VLOOKUP(N964,Revistas!$B$2:$H$63996,4,FALSE)</f>
        <v>GENETICS &amp; HEREDITY - SCIE;</v>
      </c>
      <c r="I964" s="18" t="str">
        <f>VLOOKUP(N964,Revistas!$B$2:$H$63996,5,FALSE)</f>
        <v>58/166</v>
      </c>
      <c r="J964" s="18" t="str">
        <f>VLOOKUP(N964,Revistas!$B$2:$H$63996,6,FALSE)</f>
        <v>NO</v>
      </c>
      <c r="K964" s="18" t="s">
        <v>4980</v>
      </c>
      <c r="L964" s="18" t="s">
        <v>4981</v>
      </c>
      <c r="M964" s="18">
        <v>0</v>
      </c>
      <c r="N964" s="18" t="s">
        <v>3880</v>
      </c>
      <c r="O964" s="28">
        <v>42248</v>
      </c>
      <c r="P964" s="18">
        <v>2017</v>
      </c>
      <c r="Q964" s="18">
        <v>12</v>
      </c>
      <c r="R964" s="18"/>
      <c r="S964" s="18"/>
      <c r="T964" s="18">
        <v>155</v>
      </c>
      <c r="U964" s="23">
        <v>28915903</v>
      </c>
    </row>
    <row r="965" spans="2:21" ht="45">
      <c r="B965" s="36" t="s">
        <v>2574</v>
      </c>
      <c r="C965" s="36" t="s">
        <v>2575</v>
      </c>
      <c r="D965" s="17" t="s">
        <v>1467</v>
      </c>
      <c r="E965" s="18" t="s">
        <v>274</v>
      </c>
      <c r="F965" s="18">
        <f>VLOOKUP(N965,Revistas!$B$2:$H$63996,2,FALSE)</f>
        <v>5.0030000000000001</v>
      </c>
      <c r="G965" s="18" t="str">
        <f>VLOOKUP(N965,Revistas!$B$2:$H$63996,3,FALSE)</f>
        <v>Q1</v>
      </c>
      <c r="H965" s="18" t="str">
        <f>VLOOKUP(N965,Revistas!$B$2:$H$63996,4,FALSE)</f>
        <v>IMMUNOLOGY</v>
      </c>
      <c r="I965" s="18" t="str">
        <f>VLOOKUP(N965,Revistas!$B$2:$H$63996,5,FALSE)</f>
        <v>32/150</v>
      </c>
      <c r="J965" s="18" t="str">
        <f>VLOOKUP(N965,Revistas!$B$2:$H$63996,6,FALSE)</f>
        <v>NO</v>
      </c>
      <c r="K965" s="18" t="s">
        <v>2576</v>
      </c>
      <c r="L965" s="18" t="s">
        <v>2577</v>
      </c>
      <c r="M965" s="18">
        <v>0</v>
      </c>
      <c r="N965" s="18" t="s">
        <v>1470</v>
      </c>
      <c r="O965" s="28">
        <v>43862</v>
      </c>
      <c r="P965" s="18">
        <v>2017</v>
      </c>
      <c r="Q965" s="18">
        <v>31</v>
      </c>
      <c r="R965" s="18">
        <v>4</v>
      </c>
      <c r="S965" s="18">
        <v>591</v>
      </c>
      <c r="T965" s="18">
        <v>594</v>
      </c>
    </row>
    <row r="966" spans="2:21" ht="75">
      <c r="B966" s="36" t="s">
        <v>2544</v>
      </c>
      <c r="C966" s="36" t="s">
        <v>2545</v>
      </c>
      <c r="D966" s="17" t="s">
        <v>2546</v>
      </c>
      <c r="E966" s="18" t="s">
        <v>10</v>
      </c>
      <c r="F966" s="18">
        <f>VLOOKUP(N966,Revistas!$B$2:$H$63996,2,FALSE)</f>
        <v>7.4779999999999998</v>
      </c>
      <c r="G966" s="18" t="str">
        <f>VLOOKUP(N966,Revistas!$B$2:$H$63996,3,FALSE)</f>
        <v>Q1</v>
      </c>
      <c r="H966" s="18" t="str">
        <f>VLOOKUP(N966,Revistas!$B$2:$H$63996,4,FALSE)</f>
        <v>IMMUNOLOGY - SCIE</v>
      </c>
      <c r="I966" s="18" t="str">
        <f>VLOOKUP(N966,Revistas!$B$2:$H$63996,5,FALSE)</f>
        <v>19/151</v>
      </c>
      <c r="J966" s="18" t="str">
        <f>VLOOKUP(N966,Revistas!$B$2:$H$63996,6,FALSE)</f>
        <v>NO</v>
      </c>
      <c r="K966" s="18" t="s">
        <v>2547</v>
      </c>
      <c r="L966" s="18" t="s">
        <v>2548</v>
      </c>
      <c r="M966" s="18">
        <v>1</v>
      </c>
      <c r="N966" s="18" t="s">
        <v>2549</v>
      </c>
      <c r="O966" s="18" t="s">
        <v>154</v>
      </c>
      <c r="P966" s="18">
        <v>2017</v>
      </c>
      <c r="Q966" s="18">
        <v>10</v>
      </c>
      <c r="R966" s="18">
        <v>5</v>
      </c>
      <c r="S966" s="18">
        <v>1279</v>
      </c>
      <c r="T966" s="18">
        <v>1293</v>
      </c>
    </row>
    <row r="967" spans="2:21" ht="90">
      <c r="B967" s="36" t="s">
        <v>2617</v>
      </c>
      <c r="C967" s="36" t="s">
        <v>2616</v>
      </c>
      <c r="D967" s="17" t="s">
        <v>2618</v>
      </c>
      <c r="E967" s="18" t="s">
        <v>10</v>
      </c>
      <c r="F967" s="18">
        <f>VLOOKUP(N967,Revistas!$B$2:$H$63996,2,FALSE)</f>
        <v>6.6079999999999997</v>
      </c>
      <c r="G967" s="18" t="str">
        <f>VLOOKUP(N967,Revistas!$B$2:$H$63996,3,FALSE)</f>
        <v>Q1</v>
      </c>
      <c r="H967" s="18" t="str">
        <f>VLOOKUP(N967,Revistas!$B$2:$H$63996,4,FALSE)</f>
        <v>PARASITOLOGY - SCIE;</v>
      </c>
      <c r="I967" s="18" t="str">
        <f>VLOOKUP(N967,Revistas!$B$2:$H$63996,5,FALSE)</f>
        <v>2 DE 36</v>
      </c>
      <c r="J967" s="18" t="str">
        <f>VLOOKUP(N967,Revistas!$B$2:$H$63996,6,FALSE)</f>
        <v>SI</v>
      </c>
      <c r="K967" s="18"/>
      <c r="L967" s="18"/>
      <c r="M967" s="18" t="s">
        <v>586</v>
      </c>
      <c r="N967" s="18" t="s">
        <v>1997</v>
      </c>
      <c r="O967" s="18" t="s">
        <v>2620</v>
      </c>
      <c r="P967" s="18">
        <v>2017</v>
      </c>
      <c r="Q967" s="18">
        <v>13</v>
      </c>
      <c r="R967" s="18">
        <v>5</v>
      </c>
      <c r="S967" s="18" t="s">
        <v>2619</v>
      </c>
      <c r="T967" s="18"/>
      <c r="U967" s="23">
        <v>28467485</v>
      </c>
    </row>
    <row r="968" spans="2:21" ht="45">
      <c r="B968" s="36" t="s">
        <v>3840</v>
      </c>
      <c r="C968" s="36" t="s">
        <v>3841</v>
      </c>
      <c r="D968" s="17" t="s">
        <v>217</v>
      </c>
      <c r="E968" s="18" t="s">
        <v>10</v>
      </c>
      <c r="F968" s="18">
        <f>VLOOKUP(N968,Revistas!$B$2:$H$63996,2,FALSE)</f>
        <v>2.806</v>
      </c>
      <c r="G968" s="18" t="str">
        <f>VLOOKUP(N968,Revistas!$B$2:$H$63996,3,FALSE)</f>
        <v>Q1</v>
      </c>
      <c r="H968" s="18" t="str">
        <f>VLOOKUP(N968,Revistas!$B$2:$H$63996,4,FALSE)</f>
        <v>MULTIDISCIPLINARY SCIENCES</v>
      </c>
      <c r="I968" s="18" t="str">
        <f>VLOOKUP(N968,Revistas!$B$2:$H$63996,5,FALSE)</f>
        <v>15/64</v>
      </c>
      <c r="J968" s="18" t="str">
        <f>VLOOKUP(N968,Revistas!$B$2:$H$63996,6,FALSE)</f>
        <v>NO</v>
      </c>
      <c r="K968" s="18" t="s">
        <v>3842</v>
      </c>
      <c r="L968" s="18" t="s">
        <v>3843</v>
      </c>
      <c r="M968" s="18">
        <v>0</v>
      </c>
      <c r="N968" s="18" t="s">
        <v>220</v>
      </c>
      <c r="O968" s="28">
        <v>41153</v>
      </c>
      <c r="P968" s="18">
        <v>2017</v>
      </c>
      <c r="Q968" s="18">
        <v>12</v>
      </c>
      <c r="R968" s="18">
        <v>9</v>
      </c>
      <c r="S968" s="18"/>
      <c r="T968" s="18" t="s">
        <v>3844</v>
      </c>
      <c r="U968" s="23">
        <v>28898247</v>
      </c>
    </row>
    <row r="969" spans="2:21" ht="285">
      <c r="B969" s="36" t="s">
        <v>161</v>
      </c>
      <c r="C969" s="36" t="s">
        <v>162</v>
      </c>
      <c r="D969" s="17" t="s">
        <v>163</v>
      </c>
      <c r="E969" s="18" t="s">
        <v>10</v>
      </c>
      <c r="F969" s="18">
        <f>VLOOKUP(N969,Revistas!$B$2:$H$63996,2,FALSE)</f>
        <v>27.959</v>
      </c>
      <c r="G969" s="18" t="str">
        <f>VLOOKUP(N969,Revistas!$B$2:$H$63996,3,FALSE)</f>
        <v>Q1</v>
      </c>
      <c r="H969" s="18" t="str">
        <f>VLOOKUP(N969,Revistas!$B$2:$H$63996,4,FALSE)</f>
        <v>GENETICS &amp; HEREDITY - SCIE</v>
      </c>
      <c r="I969" s="18" t="str">
        <f>VLOOKUP(N969,Revistas!$B$2:$H$63996,5,FALSE)</f>
        <v>2 DE 166</v>
      </c>
      <c r="J969" s="18" t="str">
        <f>VLOOKUP(N969,Revistas!$B$2:$H$63996,6,FALSE)</f>
        <v>SI</v>
      </c>
      <c r="K969" s="18" t="s">
        <v>164</v>
      </c>
      <c r="L969" s="18" t="s">
        <v>165</v>
      </c>
      <c r="M969" s="18">
        <v>4</v>
      </c>
      <c r="N969" s="18" t="s">
        <v>166</v>
      </c>
      <c r="O969" s="18" t="s">
        <v>154</v>
      </c>
      <c r="P969" s="18">
        <v>2017</v>
      </c>
      <c r="Q969" s="18">
        <v>49</v>
      </c>
      <c r="R969" s="18">
        <v>9</v>
      </c>
      <c r="S969" s="18">
        <v>1373</v>
      </c>
      <c r="T969" s="18" t="s">
        <v>167</v>
      </c>
    </row>
    <row r="970" spans="2:21" ht="120">
      <c r="B970" s="36" t="s">
        <v>200</v>
      </c>
      <c r="C970" s="36" t="s">
        <v>201</v>
      </c>
      <c r="D970" s="17" t="s">
        <v>181</v>
      </c>
      <c r="E970" s="18" t="s">
        <v>10</v>
      </c>
      <c r="F970" s="18">
        <f>VLOOKUP(N970,Revistas!$B$2:$H$63996,2,FALSE)</f>
        <v>4.2590000000000003</v>
      </c>
      <c r="G970" s="18" t="str">
        <f>VLOOKUP(N970,Revistas!$B$2:$H$63996,3,FALSE)</f>
        <v>Q1</v>
      </c>
      <c r="H970" s="18" t="str">
        <f>VLOOKUP(N970,Revistas!$B$2:$H$63996,4,FALSE)</f>
        <v>MULTIDISCIPLINARY SCIENCES</v>
      </c>
      <c r="I970" s="18" t="str">
        <f>VLOOKUP(N970,Revistas!$B$2:$H$63996,5,FALSE)</f>
        <v>10 DE 64</v>
      </c>
      <c r="J970" s="18" t="str">
        <f>VLOOKUP(N970,Revistas!$B$2:$H$63996,6,FALSE)</f>
        <v>NO</v>
      </c>
      <c r="K970" s="18" t="s">
        <v>202</v>
      </c>
      <c r="L970" s="18" t="s">
        <v>203</v>
      </c>
      <c r="M970" s="18">
        <v>0</v>
      </c>
      <c r="N970" s="18" t="s">
        <v>184</v>
      </c>
      <c r="O970" s="28">
        <v>46569</v>
      </c>
      <c r="P970" s="18">
        <v>2017</v>
      </c>
      <c r="Q970" s="18">
        <v>7</v>
      </c>
      <c r="R970" s="18"/>
      <c r="S970" s="18"/>
      <c r="T970" s="18">
        <v>6677</v>
      </c>
    </row>
    <row r="971" spans="2:21" ht="45">
      <c r="B971" s="36" t="s">
        <v>1346</v>
      </c>
      <c r="C971" s="36" t="s">
        <v>1347</v>
      </c>
      <c r="D971" s="17" t="s">
        <v>1348</v>
      </c>
      <c r="E971" s="18" t="s">
        <v>10</v>
      </c>
      <c r="F971" s="18">
        <f>VLOOKUP(N971,Revistas!$B$2:$H$63996,2,FALSE)</f>
        <v>4.5810000000000004</v>
      </c>
      <c r="G971" s="18" t="str">
        <f>VLOOKUP(N971,Revistas!$B$2:$H$63996,3,FALSE)</f>
        <v>Q1</v>
      </c>
      <c r="H971" s="18" t="str">
        <f>VLOOKUP(N971,Revistas!$B$2:$H$63996,4,FALSE)</f>
        <v>PHARMACOLOGY &amp; PHARMACY - SCIE</v>
      </c>
      <c r="I971" s="18" t="str">
        <f>VLOOKUP(N971,Revistas!$B$2:$H$63996,5,FALSE)</f>
        <v>30/256</v>
      </c>
      <c r="J971" s="18" t="str">
        <f>VLOOKUP(N971,Revistas!$B$2:$H$63996,6,FALSE)</f>
        <v>NO</v>
      </c>
      <c r="K971" s="18" t="s">
        <v>1349</v>
      </c>
      <c r="L971" s="18" t="s">
        <v>1350</v>
      </c>
      <c r="M971" s="18">
        <v>2</v>
      </c>
      <c r="N971" s="18" t="s">
        <v>1351</v>
      </c>
      <c r="O971" s="18" t="s">
        <v>817</v>
      </c>
      <c r="P971" s="18">
        <v>2017</v>
      </c>
      <c r="Q971" s="18">
        <v>129</v>
      </c>
      <c r="R971" s="18"/>
      <c r="S971" s="18">
        <v>67</v>
      </c>
      <c r="T971" s="18">
        <v>72</v>
      </c>
    </row>
    <row r="972" spans="2:21" ht="45">
      <c r="B972" s="36" t="s">
        <v>1488</v>
      </c>
      <c r="C972" s="36" t="s">
        <v>1489</v>
      </c>
      <c r="D972" s="17" t="s">
        <v>1490</v>
      </c>
      <c r="E972" s="18" t="s">
        <v>10</v>
      </c>
      <c r="F972" s="18">
        <f>VLOOKUP(N972,Revistas!$B$2:$H$63996,2,FALSE)</f>
        <v>0.71799999999999997</v>
      </c>
      <c r="G972" s="18" t="str">
        <f>VLOOKUP(N972,Revistas!$B$2:$H$63996,3,FALSE)</f>
        <v>Q4</v>
      </c>
      <c r="H972" s="18" t="str">
        <f>VLOOKUP(N972,Revistas!$B$2:$H$63996,4,FALSE)</f>
        <v>PHARMACOLOGY &amp; PHARMACY - SCIE</v>
      </c>
      <c r="I972" s="18" t="str">
        <f>VLOOKUP(N972,Revistas!$B$2:$H$63996,5,FALSE)</f>
        <v>239/257</v>
      </c>
      <c r="J972" s="18" t="str">
        <f>VLOOKUP(N972,Revistas!$B$2:$H$63996,6,FALSE)</f>
        <v>NO</v>
      </c>
      <c r="K972" s="18" t="s">
        <v>1491</v>
      </c>
      <c r="L972" s="18" t="s">
        <v>1492</v>
      </c>
      <c r="M972" s="18">
        <v>0</v>
      </c>
      <c r="N972" s="18" t="s">
        <v>1493</v>
      </c>
      <c r="O972" s="18" t="s">
        <v>300</v>
      </c>
      <c r="P972" s="18">
        <v>2017</v>
      </c>
      <c r="Q972" s="18">
        <v>24</v>
      </c>
      <c r="R972" s="18">
        <v>2</v>
      </c>
      <c r="S972" s="18">
        <v>96</v>
      </c>
      <c r="T972" s="18">
        <v>100</v>
      </c>
    </row>
    <row r="973" spans="2:21" ht="75">
      <c r="B973" s="36" t="s">
        <v>2741</v>
      </c>
      <c r="C973" s="36" t="s">
        <v>2742</v>
      </c>
      <c r="D973" s="17" t="s">
        <v>125</v>
      </c>
      <c r="E973" s="18" t="s">
        <v>10</v>
      </c>
      <c r="F973" s="18">
        <f>VLOOKUP(N973,Revistas!$B$2:$H$63996,2,FALSE)</f>
        <v>1.804</v>
      </c>
      <c r="G973" s="18" t="str">
        <f>VLOOKUP(N973,Revistas!$B$2:$H$63996,3,FALSE)</f>
        <v>Q2</v>
      </c>
      <c r="H973" s="18" t="str">
        <f>VLOOKUP(N973,Revistas!$B$2:$H$63996,4,FALSE)</f>
        <v>MEDICINE, GENERAL &amp; INTERNAL - SCIE</v>
      </c>
      <c r="I973" s="18" t="str">
        <f>VLOOKUP(N973,Revistas!$B$2:$H$63996,5,FALSE)</f>
        <v>58/154</v>
      </c>
      <c r="J973" s="18" t="str">
        <f>VLOOKUP(N973,Revistas!$B$2:$H$63996,6,FALSE)</f>
        <v>NO</v>
      </c>
      <c r="K973" s="18" t="s">
        <v>2743</v>
      </c>
      <c r="L973" s="18" t="s">
        <v>2744</v>
      </c>
      <c r="M973" s="18">
        <v>0</v>
      </c>
      <c r="N973" s="18" t="s">
        <v>128</v>
      </c>
      <c r="O973" s="18" t="s">
        <v>62</v>
      </c>
      <c r="P973" s="18">
        <v>2017</v>
      </c>
      <c r="Q973" s="18">
        <v>96</v>
      </c>
      <c r="R973" s="18">
        <v>8</v>
      </c>
      <c r="S973" s="18"/>
      <c r="T973" s="18" t="s">
        <v>2746</v>
      </c>
    </row>
    <row r="974" spans="2:21" ht="60">
      <c r="B974" s="36" t="s">
        <v>215</v>
      </c>
      <c r="C974" s="36" t="s">
        <v>216</v>
      </c>
      <c r="D974" s="17" t="s">
        <v>217</v>
      </c>
      <c r="E974" s="18" t="s">
        <v>10</v>
      </c>
      <c r="F974" s="18">
        <f>VLOOKUP(N974,Revistas!$B$2:$H$63996,2,FALSE)</f>
        <v>2.806</v>
      </c>
      <c r="G974" s="18" t="str">
        <f>VLOOKUP(N974,Revistas!$B$2:$H$63996,3,FALSE)</f>
        <v>Q1</v>
      </c>
      <c r="H974" s="18" t="str">
        <f>VLOOKUP(N974,Revistas!$B$2:$H$63996,4,FALSE)</f>
        <v>MULTIDISCIPLINARY SCIENCES</v>
      </c>
      <c r="I974" s="18" t="str">
        <f>VLOOKUP(N974,Revistas!$B$2:$H$63996,5,FALSE)</f>
        <v>15/64</v>
      </c>
      <c r="J974" s="18" t="str">
        <f>VLOOKUP(N974,Revistas!$B$2:$H$63996,6,FALSE)</f>
        <v>NO</v>
      </c>
      <c r="K974" s="18" t="s">
        <v>218</v>
      </c>
      <c r="L974" s="18" t="s">
        <v>219</v>
      </c>
      <c r="M974" s="18">
        <v>0</v>
      </c>
      <c r="N974" s="18" t="s">
        <v>220</v>
      </c>
      <c r="O974" s="28">
        <v>37408</v>
      </c>
      <c r="P974" s="18">
        <v>2017</v>
      </c>
      <c r="Q974" s="18">
        <v>12</v>
      </c>
      <c r="R974" s="18">
        <v>6</v>
      </c>
      <c r="S974" s="18"/>
      <c r="T974" s="18" t="s">
        <v>221</v>
      </c>
    </row>
    <row r="975" spans="2:21" ht="60">
      <c r="B975" s="36" t="s">
        <v>4734</v>
      </c>
      <c r="C975" s="36" t="s">
        <v>4735</v>
      </c>
      <c r="D975" s="17" t="s">
        <v>3883</v>
      </c>
      <c r="E975" s="18" t="s">
        <v>26</v>
      </c>
      <c r="F975" s="18">
        <f>VLOOKUP(N975,Revistas!$B$2:$H$63996,2,FALSE)</f>
        <v>3.6080000000000001</v>
      </c>
      <c r="G975" s="18" t="str">
        <f>VLOOKUP(N975,Revistas!$B$2:$H$63996,3,FALSE)</f>
        <v>Q2</v>
      </c>
      <c r="H975" s="18" t="str">
        <f>VLOOKUP(N975,Revistas!$B$2:$H$63996,4,FALSE)</f>
        <v>ENDOCRINOLOGY &amp; METABOLISM - SCIE;</v>
      </c>
      <c r="I975" s="18" t="str">
        <f>VLOOKUP(N975,Revistas!$B$2:$H$63996,5,FALSE)</f>
        <v>51/138</v>
      </c>
      <c r="J975" s="18" t="str">
        <f>VLOOKUP(N975,Revistas!$B$2:$H$63996,6,FALSE)</f>
        <v>NO</v>
      </c>
      <c r="K975" s="18" t="s">
        <v>4736</v>
      </c>
      <c r="L975" s="18"/>
      <c r="M975" s="18">
        <v>0</v>
      </c>
      <c r="N975" s="18" t="s">
        <v>3885</v>
      </c>
      <c r="O975" s="18"/>
      <c r="P975" s="18">
        <v>2017</v>
      </c>
      <c r="Q975" s="18">
        <v>105</v>
      </c>
      <c r="R975" s="18"/>
      <c r="S975" s="18">
        <v>226</v>
      </c>
      <c r="T975" s="18">
        <v>226</v>
      </c>
    </row>
    <row r="976" spans="2:21" ht="60">
      <c r="B976" s="36" t="s">
        <v>4731</v>
      </c>
      <c r="C976" s="36" t="s">
        <v>4732</v>
      </c>
      <c r="D976" s="17" t="s">
        <v>3883</v>
      </c>
      <c r="E976" s="18" t="s">
        <v>26</v>
      </c>
      <c r="F976" s="18">
        <f>VLOOKUP(N976,Revistas!$B$2:$H$63996,2,FALSE)</f>
        <v>3.6080000000000001</v>
      </c>
      <c r="G976" s="18" t="str">
        <f>VLOOKUP(N976,Revistas!$B$2:$H$63996,3,FALSE)</f>
        <v>Q2</v>
      </c>
      <c r="H976" s="18" t="str">
        <f>VLOOKUP(N976,Revistas!$B$2:$H$63996,4,FALSE)</f>
        <v>ENDOCRINOLOGY &amp; METABOLISM - SCIE;</v>
      </c>
      <c r="I976" s="18" t="str">
        <f>VLOOKUP(N976,Revistas!$B$2:$H$63996,5,FALSE)</f>
        <v>51/138</v>
      </c>
      <c r="J976" s="18" t="str">
        <f>VLOOKUP(N976,Revistas!$B$2:$H$63996,6,FALSE)</f>
        <v>NO</v>
      </c>
      <c r="K976" s="18" t="s">
        <v>4733</v>
      </c>
      <c r="L976" s="18"/>
      <c r="M976" s="18">
        <v>0</v>
      </c>
      <c r="N976" s="18" t="s">
        <v>3885</v>
      </c>
      <c r="O976" s="18"/>
      <c r="P976" s="18">
        <v>2017</v>
      </c>
      <c r="Q976" s="18">
        <v>105</v>
      </c>
      <c r="R976" s="18"/>
      <c r="S976" s="18">
        <v>174</v>
      </c>
      <c r="T976" s="18">
        <v>174</v>
      </c>
    </row>
    <row r="977" spans="2:21" ht="30">
      <c r="B977" s="36" t="s">
        <v>4656</v>
      </c>
      <c r="C977" s="36" t="s">
        <v>4657</v>
      </c>
      <c r="D977" s="17" t="s">
        <v>4648</v>
      </c>
      <c r="E977" s="18" t="s">
        <v>10</v>
      </c>
      <c r="F977" s="18" t="str">
        <f>VLOOKUP(N977,Revistas!$B$2:$H$63996,2,FALSE)</f>
        <v>NO TIENE</v>
      </c>
      <c r="G977" s="18" t="str">
        <f>VLOOKUP(N977,Revistas!$B$2:$H$63996,3,FALSE)</f>
        <v>NO TIENE</v>
      </c>
      <c r="H977" s="18" t="str">
        <f>VLOOKUP(N977,Revistas!$B$2:$H$63996,4,FALSE)</f>
        <v>NO TIENE</v>
      </c>
      <c r="I977" s="18" t="str">
        <f>VLOOKUP(N977,Revistas!$B$2:$H$63996,5,FALSE)</f>
        <v>NO TIENE</v>
      </c>
      <c r="J977" s="18" t="str">
        <f>VLOOKUP(N977,Revistas!$B$2:$H$63996,6,FALSE)</f>
        <v>NO</v>
      </c>
      <c r="K977" s="18" t="s">
        <v>4658</v>
      </c>
      <c r="L977" s="18" t="s">
        <v>4659</v>
      </c>
      <c r="M977" s="18">
        <v>0</v>
      </c>
      <c r="N977" s="18" t="s">
        <v>4651</v>
      </c>
      <c r="O977" s="18" t="s">
        <v>129</v>
      </c>
      <c r="P977" s="18">
        <v>2017</v>
      </c>
      <c r="Q977" s="18">
        <v>5</v>
      </c>
      <c r="R977" s="18">
        <v>19</v>
      </c>
      <c r="S977" s="18"/>
      <c r="T977" s="18">
        <v>391</v>
      </c>
    </row>
    <row r="978" spans="2:21" ht="45">
      <c r="B978" s="36" t="s">
        <v>2534</v>
      </c>
      <c r="C978" s="36" t="s">
        <v>2535</v>
      </c>
      <c r="D978" s="17" t="s">
        <v>2536</v>
      </c>
      <c r="E978" s="18" t="s">
        <v>26</v>
      </c>
      <c r="F978" s="18">
        <f>VLOOKUP(N978,Revistas!$B$2:$H$63996,2,FALSE)</f>
        <v>2.85</v>
      </c>
      <c r="G978" s="18" t="str">
        <f>VLOOKUP(N978,Revistas!$B$2:$H$63996,3,FALSE)</f>
        <v>Q1</v>
      </c>
      <c r="H978" s="18" t="str">
        <f>VLOOKUP(N978,Revistas!$B$2:$H$63996,4,FALSE)</f>
        <v>PUBLIC, ENVIRONMENTAL &amp; OCCUPATIONAL HEALTH - SCIE;</v>
      </c>
      <c r="I978" s="18" t="str">
        <f>VLOOKUP(N978,Revistas!$B$2:$H$63996,5,FALSE)</f>
        <v>39/176</v>
      </c>
      <c r="J978" s="18" t="str">
        <f>VLOOKUP(N978,Revistas!$B$2:$H$63996,6,FALSE)</f>
        <v>NO</v>
      </c>
      <c r="K978" s="18" t="s">
        <v>2537</v>
      </c>
      <c r="L978" s="18"/>
      <c r="M978" s="18">
        <v>0</v>
      </c>
      <c r="N978" s="18" t="s">
        <v>2538</v>
      </c>
      <c r="O978" s="18" t="s">
        <v>129</v>
      </c>
      <c r="P978" s="18">
        <v>2017</v>
      </c>
      <c r="Q978" s="18">
        <v>22</v>
      </c>
      <c r="R978" s="18"/>
      <c r="S978" s="18">
        <v>28</v>
      </c>
      <c r="T978" s="18">
        <v>28</v>
      </c>
    </row>
    <row r="979" spans="2:21" ht="45">
      <c r="B979" s="36" t="s">
        <v>4931</v>
      </c>
      <c r="C979" s="36" t="s">
        <v>4932</v>
      </c>
      <c r="D979" s="17" t="s">
        <v>1171</v>
      </c>
      <c r="E979" s="18" t="s">
        <v>26</v>
      </c>
      <c r="F979" s="18">
        <f>VLOOKUP(N979,Revistas!$B$2:$H$63996,2,FALSE)</f>
        <v>7.702</v>
      </c>
      <c r="G979" s="18" t="str">
        <f>VLOOKUP(N979,Revistas!$B$2:$H$63996,3,FALSE)</f>
        <v>Q1</v>
      </c>
      <c r="H979" s="18" t="str">
        <f>VLOOKUP(N979,Revistas!$B$2:$H$63996,4,FALSE)</f>
        <v>HEMATOLOGY - SCIE</v>
      </c>
      <c r="I979" s="18" t="str">
        <f>VLOOKUP(N979,Revistas!$B$2:$H$63996,5,FALSE)</f>
        <v>4 de 70</v>
      </c>
      <c r="J979" s="18" t="str">
        <f>VLOOKUP(N979,Revistas!$B$2:$H$63996,6,FALSE)</f>
        <v>SI</v>
      </c>
      <c r="K979" s="18" t="s">
        <v>4933</v>
      </c>
      <c r="L979" s="18"/>
      <c r="M979" s="18">
        <v>0</v>
      </c>
      <c r="N979" s="18" t="s">
        <v>1174</v>
      </c>
      <c r="O979" s="28">
        <v>46174</v>
      </c>
      <c r="P979" s="18">
        <v>2017</v>
      </c>
      <c r="Q979" s="18">
        <v>102</v>
      </c>
      <c r="R979" s="18"/>
      <c r="S979" s="18">
        <v>239</v>
      </c>
      <c r="T979" s="18">
        <v>240</v>
      </c>
    </row>
    <row r="980" spans="2:21">
      <c r="B980" s="36" t="s">
        <v>1381</v>
      </c>
      <c r="C980" s="36" t="s">
        <v>1382</v>
      </c>
      <c r="D980" s="17" t="s">
        <v>1383</v>
      </c>
      <c r="E980" s="18" t="s">
        <v>10</v>
      </c>
      <c r="F980" s="18">
        <f>VLOOKUP(N980,Revistas!$B$2:$H$63996,2,FALSE)</f>
        <v>6.2729999999999997</v>
      </c>
      <c r="G980" s="18" t="str">
        <f>VLOOKUP(N980,Revistas!$B$2:$H$63996,3,FALSE)</f>
        <v>Q1</v>
      </c>
      <c r="H980" s="18" t="str">
        <f>VLOOKUP(N980,Revistas!$B$2:$H$63996,4,FALSE)</f>
        <v>INFECTIOUS DISEASES - SCIE;</v>
      </c>
      <c r="I980" s="18" t="str">
        <f>VLOOKUP(N980,Revistas!$B$2:$H$63996,5,FALSE)</f>
        <v>7 DE 84</v>
      </c>
      <c r="J980" s="18" t="str">
        <f>VLOOKUP(N980,Revistas!$B$2:$H$63996,6,FALSE)</f>
        <v>SI</v>
      </c>
      <c r="K980" s="18" t="s">
        <v>1384</v>
      </c>
      <c r="L980" s="18" t="s">
        <v>1385</v>
      </c>
      <c r="M980" s="18">
        <v>0</v>
      </c>
      <c r="N980" s="18" t="s">
        <v>1386</v>
      </c>
      <c r="O980" s="28">
        <v>42309</v>
      </c>
      <c r="P980" s="18">
        <v>2017</v>
      </c>
      <c r="Q980" s="18">
        <v>216</v>
      </c>
      <c r="R980" s="18"/>
      <c r="S980" s="18" t="s">
        <v>1388</v>
      </c>
      <c r="T980" s="18" t="s">
        <v>1389</v>
      </c>
      <c r="U980" s="23">
        <v>29207001</v>
      </c>
    </row>
    <row r="981" spans="2:21" ht="45">
      <c r="B981" s="36" t="s">
        <v>1521</v>
      </c>
      <c r="C981" s="36" t="s">
        <v>1522</v>
      </c>
      <c r="D981" s="17" t="s">
        <v>1424</v>
      </c>
      <c r="E981" s="18" t="s">
        <v>10</v>
      </c>
      <c r="F981" s="18">
        <f>VLOOKUP(N981,Revistas!$B$2:$H$63996,2,FALSE)</f>
        <v>3.9350000000000001</v>
      </c>
      <c r="G981" s="18" t="str">
        <f>VLOOKUP(N981,Revistas!$B$2:$H$63996,3,FALSE)</f>
        <v>Q1</v>
      </c>
      <c r="H981" s="18" t="str">
        <f>VLOOKUP(N981,Revistas!$B$2:$H$63996,4,FALSE)</f>
        <v>INFECTIOUS DISEASES - SCIE;</v>
      </c>
      <c r="I981" s="18" t="str">
        <f>VLOOKUP(N981,Revistas!$B$2:$H$63996,5,FALSE)</f>
        <v>20/84</v>
      </c>
      <c r="J981" s="18" t="str">
        <f>VLOOKUP(N981,Revistas!$B$2:$H$63996,6,FALSE)</f>
        <v>NO</v>
      </c>
      <c r="K981" s="18" t="s">
        <v>1523</v>
      </c>
      <c r="L981" s="18" t="s">
        <v>1524</v>
      </c>
      <c r="M981" s="18">
        <v>1</v>
      </c>
      <c r="N981" s="18" t="s">
        <v>1427</v>
      </c>
      <c r="O981" s="18" t="s">
        <v>1525</v>
      </c>
      <c r="P981" s="18">
        <v>2017</v>
      </c>
      <c r="Q981" s="18">
        <v>74</v>
      </c>
      <c r="R981" s="18">
        <v>1</v>
      </c>
      <c r="S981" s="18">
        <v>91</v>
      </c>
      <c r="T981" s="18">
        <v>94</v>
      </c>
      <c r="U981" s="23">
        <v>27552152</v>
      </c>
    </row>
    <row r="982" spans="2:21" ht="30">
      <c r="B982" s="36" t="s">
        <v>1978</v>
      </c>
      <c r="C982" s="36" t="s">
        <v>1979</v>
      </c>
      <c r="D982" s="17" t="s">
        <v>1673</v>
      </c>
      <c r="E982" s="18" t="s">
        <v>26</v>
      </c>
      <c r="F982" s="18">
        <f>VLOOKUP(N982,Revistas!$B$2:$H$63996,2,FALSE)</f>
        <v>6.9180000000000001</v>
      </c>
      <c r="G982" s="18" t="str">
        <f>VLOOKUP(N982,Revistas!$B$2:$H$63996,3,FALSE)</f>
        <v>Q1</v>
      </c>
      <c r="H982" s="18" t="str">
        <f>VLOOKUP(N982,Revistas!$B$2:$H$63996,4,FALSE)</f>
        <v>RHEUMATOLOGY - SCIE</v>
      </c>
      <c r="I982" s="18" t="str">
        <f>VLOOKUP(N982,Revistas!$B$2:$H$63996,5,FALSE)</f>
        <v>30 de 3</v>
      </c>
      <c r="J982" s="18" t="str">
        <f>VLOOKUP(N982,Revistas!$B$2:$H$63996,6,FALSE)</f>
        <v>SI</v>
      </c>
      <c r="K982" s="18" t="s">
        <v>1980</v>
      </c>
      <c r="L982" s="18"/>
      <c r="M982" s="18">
        <v>0</v>
      </c>
      <c r="N982" s="18" t="s">
        <v>1675</v>
      </c>
      <c r="O982" s="18" t="s">
        <v>129</v>
      </c>
      <c r="P982" s="18">
        <v>2017</v>
      </c>
      <c r="Q982" s="18">
        <v>69</v>
      </c>
      <c r="R982" s="18"/>
      <c r="S982" s="18"/>
      <c r="T982" s="18"/>
    </row>
    <row r="983" spans="2:21" ht="60">
      <c r="B983" s="36" t="s">
        <v>740</v>
      </c>
      <c r="C983" s="36" t="s">
        <v>741</v>
      </c>
      <c r="D983" s="17" t="s">
        <v>742</v>
      </c>
      <c r="E983" s="18" t="s">
        <v>10</v>
      </c>
      <c r="F983" s="18">
        <f>VLOOKUP(N983,Revistas!$B$2:$H$63996,2,FALSE)</f>
        <v>5.23</v>
      </c>
      <c r="G983" s="18" t="str">
        <f>VLOOKUP(N983,Revistas!$B$2:$H$63996,3,FALSE)</f>
        <v>Q1</v>
      </c>
      <c r="H983" s="18" t="str">
        <f>VLOOKUP(N983,Revistas!$B$2:$H$63996,4,FALSE)</f>
        <v>EMERGENCY MEDICINE</v>
      </c>
      <c r="I983" s="18" t="str">
        <f>VLOOKUP(N983,Revistas!$B$2:$H$63996,5,FALSE)</f>
        <v>1 DE 24</v>
      </c>
      <c r="J983" s="18" t="str">
        <f>VLOOKUP(N983,Revistas!$B$2:$H$63996,6,FALSE)</f>
        <v>SI</v>
      </c>
      <c r="K983" s="18" t="s">
        <v>743</v>
      </c>
      <c r="L983" s="18" t="s">
        <v>744</v>
      </c>
      <c r="M983" s="18">
        <v>3</v>
      </c>
      <c r="N983" s="18" t="s">
        <v>745</v>
      </c>
      <c r="O983" s="18" t="s">
        <v>29</v>
      </c>
      <c r="P983" s="18">
        <v>2017</v>
      </c>
      <c r="Q983" s="18">
        <v>116</v>
      </c>
      <c r="R983" s="18"/>
      <c r="S983" s="18">
        <v>84</v>
      </c>
      <c r="T983" s="18">
        <v>90</v>
      </c>
    </row>
    <row r="984" spans="2:21" ht="30">
      <c r="B984" s="36" t="s">
        <v>1737</v>
      </c>
      <c r="C984" s="36" t="s">
        <v>1738</v>
      </c>
      <c r="D984" s="17" t="s">
        <v>1739</v>
      </c>
      <c r="E984" s="18" t="s">
        <v>210</v>
      </c>
      <c r="F984" s="18">
        <f>VLOOKUP(N984,Revistas!$B$2:$H$63996,2,FALSE)</f>
        <v>2.835</v>
      </c>
      <c r="G984" s="18" t="str">
        <f>VLOOKUP(N984,Revistas!$B$2:$H$63996,3,FALSE)</f>
        <v>Q2</v>
      </c>
      <c r="H984" s="18" t="str">
        <f>VLOOKUP(N984,Revistas!$B$2:$H$63996,4,FALSE)</f>
        <v>PHARMACOLOGY &amp; PHARMACY - SCIE;</v>
      </c>
      <c r="I984" s="18" t="str">
        <f>VLOOKUP(N984,Revistas!$B$2:$H$63996,5,FALSE)</f>
        <v>100/257</v>
      </c>
      <c r="J984" s="18" t="str">
        <f>VLOOKUP(N984,Revistas!$B$2:$H$63996,6,FALSE)</f>
        <v>NO</v>
      </c>
      <c r="K984" s="18" t="s">
        <v>1740</v>
      </c>
      <c r="L984" s="18" t="s">
        <v>1741</v>
      </c>
      <c r="M984" s="18">
        <v>0</v>
      </c>
      <c r="N984" s="18" t="s">
        <v>1742</v>
      </c>
      <c r="O984" s="18" t="s">
        <v>199</v>
      </c>
      <c r="P984" s="18">
        <v>2017</v>
      </c>
      <c r="Q984" s="18">
        <v>31</v>
      </c>
      <c r="R984" s="18">
        <v>4</v>
      </c>
      <c r="S984" s="18">
        <v>299</v>
      </c>
      <c r="T984" s="18">
        <v>316</v>
      </c>
      <c r="U984" s="23">
        <v>28612180</v>
      </c>
    </row>
    <row r="985" spans="2:21" ht="30">
      <c r="B985" s="36" t="s">
        <v>1158</v>
      </c>
      <c r="C985" s="36" t="s">
        <v>1157</v>
      </c>
      <c r="D985" s="17" t="s">
        <v>1372</v>
      </c>
      <c r="E985" s="18" t="s">
        <v>10</v>
      </c>
      <c r="F985" s="18">
        <f>VLOOKUP(N985,Revistas!$B$2:$H$63996,2,FALSE)</f>
        <v>4.548</v>
      </c>
      <c r="G985" s="18" t="str">
        <f>VLOOKUP(N985,Revistas!$B$2:$H$63996,3,FALSE)</f>
        <v>Q1</v>
      </c>
      <c r="H985" s="18" t="str">
        <f>VLOOKUP(N985,Revistas!$B$2:$H$63996,4,FALSE)</f>
        <v>NUTRITION &amp; DIETETICS</v>
      </c>
      <c r="I985" s="18" t="str">
        <f>VLOOKUP(N985,Revistas!$B$2:$H$63996,5,FALSE)</f>
        <v>9 DE 81</v>
      </c>
      <c r="J985" s="18" t="str">
        <f>VLOOKUP(N985,Revistas!$B$2:$H$63996,6,FALSE)</f>
        <v>NO</v>
      </c>
      <c r="K985" s="18" t="s">
        <v>1160</v>
      </c>
      <c r="L985" s="18"/>
      <c r="M985" s="18" t="s">
        <v>587</v>
      </c>
      <c r="N985" s="18" t="s">
        <v>1051</v>
      </c>
      <c r="O985" s="18" t="s">
        <v>1159</v>
      </c>
      <c r="P985" s="18">
        <v>2017</v>
      </c>
      <c r="Q985" s="18"/>
      <c r="R985" s="18"/>
      <c r="S985" s="18"/>
      <c r="T985" s="18"/>
      <c r="U985" s="23">
        <v>28602467</v>
      </c>
    </row>
    <row r="986" spans="2:21" ht="60">
      <c r="B986" s="36" t="s">
        <v>2343</v>
      </c>
      <c r="C986" s="36" t="s">
        <v>2344</v>
      </c>
      <c r="D986" s="17" t="s">
        <v>2310</v>
      </c>
      <c r="E986" s="18" t="s">
        <v>10</v>
      </c>
      <c r="F986" s="18">
        <f>VLOOKUP(N986,Revistas!$B$2:$H$63996,2,FALSE)</f>
        <v>6.2869999999999999</v>
      </c>
      <c r="G986" s="18" t="str">
        <f>VLOOKUP(N986,Revistas!$B$2:$H$63996,3,FALSE)</f>
        <v>Q1</v>
      </c>
      <c r="H986" s="18" t="str">
        <f>VLOOKUP(N986,Revistas!$B$2:$H$63996,4,FALSE)</f>
        <v>DERMATOLOGY - SCIE</v>
      </c>
      <c r="I986" s="18" t="str">
        <f>VLOOKUP(N986,Revistas!$B$2:$H$63996,5,FALSE)</f>
        <v>2 DE 63</v>
      </c>
      <c r="J986" s="18" t="str">
        <f>VLOOKUP(N986,Revistas!$B$2:$H$63996,6,FALSE)</f>
        <v>SI</v>
      </c>
      <c r="K986" s="18" t="s">
        <v>2345</v>
      </c>
      <c r="L986" s="18" t="s">
        <v>2346</v>
      </c>
      <c r="M986" s="18">
        <v>3</v>
      </c>
      <c r="N986" s="18" t="s">
        <v>2313</v>
      </c>
      <c r="O986" s="18" t="s">
        <v>250</v>
      </c>
      <c r="P986" s="18">
        <v>2017</v>
      </c>
      <c r="Q986" s="18">
        <v>137</v>
      </c>
      <c r="R986" s="18">
        <v>5</v>
      </c>
      <c r="S986" s="18">
        <v>1065</v>
      </c>
      <c r="T986" s="18">
        <v>1073</v>
      </c>
      <c r="U986" s="23">
        <v>28011147</v>
      </c>
    </row>
    <row r="987" spans="2:21" ht="75">
      <c r="B987" s="36" t="s">
        <v>4122</v>
      </c>
      <c r="C987" s="36" t="s">
        <v>4121</v>
      </c>
      <c r="D987" s="17" t="s">
        <v>367</v>
      </c>
      <c r="E987" s="18" t="s">
        <v>10</v>
      </c>
      <c r="F987" s="18">
        <f>VLOOKUP(N987,Revistas!$B$2:$H$63996,2,FALSE)</f>
        <v>1.125</v>
      </c>
      <c r="G987" s="18" t="str">
        <f>VLOOKUP(N987,Revistas!$B$2:$H$63996,3,FALSE)</f>
        <v>Q3</v>
      </c>
      <c r="H987" s="18" t="str">
        <f>VLOOKUP(N987,Revistas!$B$2:$H$63996,4,FALSE)</f>
        <v>MEDICINA, GENERAL &amp; INTERNAL</v>
      </c>
      <c r="I987" s="18" t="str">
        <f>VLOOKUP(N987,Revistas!$B$2:$H$63996,5,FALSE)</f>
        <v>91/154</v>
      </c>
      <c r="J987" s="18" t="str">
        <f>VLOOKUP(N987,Revistas!$B$2:$H$63996,6,FALSE)</f>
        <v>NO</v>
      </c>
      <c r="K987" s="18" t="s">
        <v>4124</v>
      </c>
      <c r="L987" s="18"/>
      <c r="M987" s="18" t="s">
        <v>586</v>
      </c>
      <c r="N987" s="18" t="s">
        <v>739</v>
      </c>
      <c r="O987" s="18" t="s">
        <v>4123</v>
      </c>
      <c r="P987" s="18">
        <v>2017</v>
      </c>
      <c r="Q987" s="18">
        <v>148</v>
      </c>
      <c r="R987" s="18">
        <v>7</v>
      </c>
      <c r="S987" s="18" t="s">
        <v>4133</v>
      </c>
      <c r="T987" s="18" t="s">
        <v>4134</v>
      </c>
      <c r="U987" s="23">
        <v>28233562</v>
      </c>
    </row>
    <row r="988" spans="2:21" ht="30">
      <c r="B988" s="36" t="s">
        <v>2562</v>
      </c>
      <c r="C988" s="36" t="s">
        <v>2563</v>
      </c>
      <c r="D988" s="17" t="s">
        <v>2564</v>
      </c>
      <c r="E988" s="18" t="s">
        <v>10</v>
      </c>
      <c r="F988" s="18">
        <f>VLOOKUP(N988,Revistas!$B$2:$H$63996,2,FALSE)</f>
        <v>3.8740000000000001</v>
      </c>
      <c r="G988" s="18" t="str">
        <f>VLOOKUP(N988,Revistas!$B$2:$H$63996,3,FALSE)</f>
        <v>Q1</v>
      </c>
      <c r="H988" s="18" t="str">
        <f>VLOOKUP(N988,Revistas!$B$2:$H$63996,4,FALSE)</f>
        <v>PEDIATRICS - SCIE</v>
      </c>
      <c r="I988" s="18" t="str">
        <f>VLOOKUP(N988,Revistas!$B$2:$H$63996,5,FALSE)</f>
        <v>6/121</v>
      </c>
      <c r="J988" s="18" t="str">
        <f>VLOOKUP(N988,Revistas!$B$2:$H$63996,6,FALSE)</f>
        <v>SI</v>
      </c>
      <c r="K988" s="18" t="s">
        <v>2565</v>
      </c>
      <c r="L988" s="18" t="s">
        <v>2566</v>
      </c>
      <c r="M988" s="18">
        <v>1</v>
      </c>
      <c r="N988" s="18" t="s">
        <v>2567</v>
      </c>
      <c r="O988" s="18" t="s">
        <v>226</v>
      </c>
      <c r="P988" s="18">
        <v>2017</v>
      </c>
      <c r="Q988" s="18">
        <v>185</v>
      </c>
      <c r="R988" s="18"/>
      <c r="S988" s="18">
        <v>117</v>
      </c>
      <c r="T988" s="18" t="s">
        <v>167</v>
      </c>
    </row>
    <row r="989" spans="2:21" ht="30">
      <c r="B989" s="36" t="s">
        <v>5418</v>
      </c>
      <c r="C989" s="36" t="s">
        <v>5419</v>
      </c>
      <c r="D989" s="17" t="s">
        <v>5420</v>
      </c>
      <c r="E989" s="18" t="s">
        <v>26</v>
      </c>
      <c r="F989" s="18">
        <f>VLOOKUP(N989,Revistas!$B$2:$H$63996,2,FALSE)</f>
        <v>3.0790000000000002</v>
      </c>
      <c r="G989" s="18" t="str">
        <f>VLOOKUP(N989,Revistas!$B$2:$H$63996,3,FALSE)</f>
        <v>Q1</v>
      </c>
      <c r="H989" s="18" t="str">
        <f>VLOOKUP(N989,Revistas!$B$2:$H$63996,4,FALSE)</f>
        <v>SURGERY - SCIE;</v>
      </c>
      <c r="I989" s="18" t="str">
        <f>VLOOKUP(N989,Revistas!$B$2:$H$63996,5,FALSE)</f>
        <v>41/197</v>
      </c>
      <c r="J989" s="18" t="str">
        <f>VLOOKUP(N989,Revistas!$B$2:$H$63996,6,FALSE)</f>
        <v>NO</v>
      </c>
      <c r="K989" s="18" t="s">
        <v>5421</v>
      </c>
      <c r="L989" s="18"/>
      <c r="M989" s="18">
        <v>0</v>
      </c>
      <c r="N989" s="18" t="s">
        <v>5422</v>
      </c>
      <c r="O989" s="18" t="s">
        <v>154</v>
      </c>
      <c r="P989" s="18">
        <v>2017</v>
      </c>
      <c r="Q989" s="18">
        <v>30</v>
      </c>
      <c r="R989" s="18"/>
      <c r="S989" s="18">
        <v>31</v>
      </c>
      <c r="T989" s="18">
        <v>31</v>
      </c>
    </row>
    <row r="990" spans="2:21" ht="45">
      <c r="B990" s="36" t="s">
        <v>2050</v>
      </c>
      <c r="C990" s="36" t="s">
        <v>2051</v>
      </c>
      <c r="D990" s="17" t="s">
        <v>2052</v>
      </c>
      <c r="E990" s="18" t="s">
        <v>10</v>
      </c>
      <c r="F990" s="18">
        <f>VLOOKUP(N990,Revistas!$B$2:$H$63996,2,FALSE)</f>
        <v>4.8250000000000002</v>
      </c>
      <c r="G990" s="18" t="str">
        <f>VLOOKUP(N990,Revistas!$B$2:$H$63996,3,FALSE)</f>
        <v>Q1</v>
      </c>
      <c r="H990" s="18" t="str">
        <f>VLOOKUP(N990,Revistas!$B$2:$H$63996,4,FALSE)</f>
        <v>CARDIAC &amp; CARDIOVASCULAR SYSTEM</v>
      </c>
      <c r="I990" s="18" t="str">
        <f>VLOOKUP(N990,Revistas!$B$2:$H$63996,5,FALSE)</f>
        <v>26/126</v>
      </c>
      <c r="J990" s="18" t="str">
        <f>VLOOKUP(N990,Revistas!$B$2:$H$63996,6,FALSE)</f>
        <v>NO</v>
      </c>
      <c r="K990" s="18" t="s">
        <v>2053</v>
      </c>
      <c r="L990" s="18" t="s">
        <v>2054</v>
      </c>
      <c r="M990" s="18">
        <v>0</v>
      </c>
      <c r="N990" s="18" t="s">
        <v>2055</v>
      </c>
      <c r="O990" s="18" t="s">
        <v>300</v>
      </c>
      <c r="P990" s="18">
        <v>2017</v>
      </c>
      <c r="Q990" s="18">
        <v>14</v>
      </c>
      <c r="R990" s="18">
        <v>3</v>
      </c>
      <c r="S990" s="18">
        <v>432</v>
      </c>
      <c r="T990" s="18">
        <v>439</v>
      </c>
      <c r="U990" s="23">
        <v>27989685</v>
      </c>
    </row>
    <row r="991" spans="2:21" ht="30">
      <c r="B991" s="36" t="s">
        <v>5406</v>
      </c>
      <c r="C991" s="36" t="s">
        <v>5407</v>
      </c>
      <c r="D991" s="17" t="s">
        <v>5408</v>
      </c>
      <c r="E991" s="18" t="s">
        <v>10</v>
      </c>
      <c r="F991" s="18">
        <f>VLOOKUP(N991,Revistas!$B$2:$H$63996,2,FALSE)</f>
        <v>1.6579999999999999</v>
      </c>
      <c r="G991" s="18" t="str">
        <f>VLOOKUP(N991,Revistas!$B$2:$H$63996,3,FALSE)</f>
        <v>Q3</v>
      </c>
      <c r="H991" s="18" t="str">
        <f>VLOOKUP(N991,Revistas!$B$2:$H$63996,4,FALSE)</f>
        <v>SURGERY - SCIE</v>
      </c>
      <c r="I991" s="18" t="str">
        <f>VLOOKUP(N991,Revistas!$B$2:$H$63996,5,FALSE)</f>
        <v>104/197</v>
      </c>
      <c r="J991" s="18" t="str">
        <f>VLOOKUP(N991,Revistas!$B$2:$H$63996,6,FALSE)</f>
        <v>NO</v>
      </c>
      <c r="K991" s="18" t="s">
        <v>5409</v>
      </c>
      <c r="L991" s="18" t="s">
        <v>5410</v>
      </c>
      <c r="M991" s="18">
        <v>0</v>
      </c>
      <c r="N991" s="18" t="s">
        <v>5411</v>
      </c>
      <c r="O991" s="18" t="s">
        <v>35</v>
      </c>
      <c r="P991" s="18">
        <v>2017</v>
      </c>
      <c r="Q991" s="18">
        <v>44</v>
      </c>
      <c r="R991" s="18">
        <v>2</v>
      </c>
      <c r="S991" s="18">
        <v>403</v>
      </c>
      <c r="T991" s="18" t="s">
        <v>167</v>
      </c>
      <c r="U991" s="23">
        <v>28340671</v>
      </c>
    </row>
    <row r="992" spans="2:21" ht="30">
      <c r="B992" s="36" t="s">
        <v>4147</v>
      </c>
      <c r="C992" s="36" t="s">
        <v>4148</v>
      </c>
      <c r="D992" s="17" t="s">
        <v>4149</v>
      </c>
      <c r="E992" s="18" t="s">
        <v>10</v>
      </c>
      <c r="F992" s="18">
        <f>VLOOKUP(N992,Revistas!$B$2:$H$63996,2,FALSE)</f>
        <v>0.40300000000000002</v>
      </c>
      <c r="G992" s="18" t="str">
        <f>VLOOKUP(N992,Revistas!$B$2:$H$63996,3,FALSE)</f>
        <v>Q4</v>
      </c>
      <c r="H992" s="18" t="str">
        <f>VLOOKUP(N992,Revistas!$B$2:$H$63996,4,FALSE)</f>
        <v>PEDIATRICS - SCIE</v>
      </c>
      <c r="I992" s="18" t="str">
        <f>VLOOKUP(N992,Revistas!$B$2:$H$63996,5,FALSE)</f>
        <v>117/121</v>
      </c>
      <c r="J992" s="18" t="str">
        <f>VLOOKUP(N992,Revistas!$B$2:$H$63996,6,FALSE)</f>
        <v>NO</v>
      </c>
      <c r="K992" s="18" t="s">
        <v>4150</v>
      </c>
      <c r="L992" s="18" t="s">
        <v>4151</v>
      </c>
      <c r="M992" s="18">
        <v>0</v>
      </c>
      <c r="N992" s="18" t="s">
        <v>4152</v>
      </c>
      <c r="O992" s="18" t="s">
        <v>14</v>
      </c>
      <c r="P992" s="18">
        <v>2017</v>
      </c>
      <c r="Q992" s="18">
        <v>115</v>
      </c>
      <c r="R992" s="18">
        <v>6</v>
      </c>
      <c r="S992" s="18" t="s">
        <v>4153</v>
      </c>
      <c r="T992" s="18" t="s">
        <v>4154</v>
      </c>
      <c r="U992" s="23">
        <v>29087133</v>
      </c>
    </row>
    <row r="993" spans="2:49" ht="45">
      <c r="B993" s="36" t="s">
        <v>3471</v>
      </c>
      <c r="C993" s="36" t="s">
        <v>3472</v>
      </c>
      <c r="D993" s="17" t="s">
        <v>2326</v>
      </c>
      <c r="E993" s="18" t="s">
        <v>26</v>
      </c>
      <c r="F993" s="18">
        <f>VLOOKUP(N993,Revistas!$B$2:$H$63996,2,FALSE)</f>
        <v>7.3609999999999998</v>
      </c>
      <c r="G993" s="18" t="str">
        <f>VLOOKUP(N993,Revistas!$B$2:$H$63996,3,FALSE)</f>
        <v>Q1</v>
      </c>
      <c r="H993" s="18" t="str">
        <f>VLOOKUP(N993,Revistas!$B$2:$H$63996,4,FALSE)</f>
        <v>ALLERGY - SCIE;</v>
      </c>
      <c r="I993" s="18" t="str">
        <f>VLOOKUP(N993,Revistas!$B$2:$H$63996,5,FALSE)</f>
        <v>2 DE 26</v>
      </c>
      <c r="J993" s="18" t="str">
        <f>VLOOKUP(N993,Revistas!$B$2:$H$63996,6,FALSE)</f>
        <v>SI</v>
      </c>
      <c r="K993" s="18" t="s">
        <v>3473</v>
      </c>
      <c r="L993" s="18"/>
      <c r="M993" s="18">
        <v>0</v>
      </c>
      <c r="N993" s="18" t="s">
        <v>2328</v>
      </c>
      <c r="O993" s="18" t="s">
        <v>199</v>
      </c>
      <c r="P993" s="18">
        <v>2017</v>
      </c>
      <c r="Q993" s="18">
        <v>72</v>
      </c>
      <c r="R993" s="18"/>
      <c r="S993" s="18">
        <v>597</v>
      </c>
      <c r="T993" s="18">
        <v>597</v>
      </c>
    </row>
    <row r="994" spans="2:49" ht="45">
      <c r="B994" s="36" t="s">
        <v>2872</v>
      </c>
      <c r="C994" s="36" t="s">
        <v>2873</v>
      </c>
      <c r="D994" s="17" t="s">
        <v>2764</v>
      </c>
      <c r="E994" s="18" t="s">
        <v>10</v>
      </c>
      <c r="F994" s="18">
        <f>VLOOKUP(N994,Revistas!$B$2:$H$63996,2,FALSE)</f>
        <v>13.204000000000001</v>
      </c>
      <c r="G994" s="18" t="str">
        <f>VLOOKUP(N994,Revistas!$B$2:$H$63996,3,FALSE)</f>
        <v>Q1</v>
      </c>
      <c r="H994" s="18" t="str">
        <f>VLOOKUP(N994,Revistas!$B$2:$H$63996,4,FALSE)</f>
        <v>CRITICAL CARE MEDICINE - SCIE;</v>
      </c>
      <c r="I994" s="18" t="str">
        <f>VLOOKUP(N994,Revistas!$B$2:$H$63996,5,FALSE)</f>
        <v>2 DE 33</v>
      </c>
      <c r="J994" s="18" t="str">
        <f>VLOOKUP(N994,Revistas!$B$2:$H$63996,6,FALSE)</f>
        <v>SI</v>
      </c>
      <c r="K994" s="18" t="s">
        <v>2874</v>
      </c>
      <c r="L994" s="18" t="s">
        <v>2863</v>
      </c>
      <c r="M994" s="18">
        <v>2</v>
      </c>
      <c r="N994" s="18" t="s">
        <v>2766</v>
      </c>
      <c r="O994" s="18" t="s">
        <v>2875</v>
      </c>
      <c r="P994" s="18">
        <v>2017</v>
      </c>
      <c r="Q994" s="18">
        <v>196</v>
      </c>
      <c r="R994" s="18">
        <v>3</v>
      </c>
      <c r="S994" s="18">
        <v>298</v>
      </c>
      <c r="T994" s="18">
        <v>305</v>
      </c>
      <c r="U994" s="23">
        <v>28306326</v>
      </c>
    </row>
    <row r="995" spans="2:49" ht="105">
      <c r="B995" s="36" t="s">
        <v>4264</v>
      </c>
      <c r="C995" s="36" t="s">
        <v>4265</v>
      </c>
      <c r="D995" s="17" t="s">
        <v>4215</v>
      </c>
      <c r="E995" s="18" t="s">
        <v>10</v>
      </c>
      <c r="F995" s="18">
        <f>VLOOKUP(N995,Revistas!$B$2:$H$63996,2,FALSE)</f>
        <v>2.2589999999999999</v>
      </c>
      <c r="G995" s="18" t="str">
        <f>VLOOKUP(N995,Revistas!$B$2:$H$63996,3,FALSE)</f>
        <v>Q3</v>
      </c>
      <c r="H995" s="18" t="str">
        <f>VLOOKUP(N995,Revistas!$B$2:$H$63996,4,FALSE)</f>
        <v>GENETICS &amp; HEREDITY - SCIE</v>
      </c>
      <c r="I995" s="18" t="str">
        <f>VLOOKUP(N995,Revistas!$B$2:$H$63996,5,FALSE)</f>
        <v>96/166</v>
      </c>
      <c r="J995" s="18" t="str">
        <f>VLOOKUP(N995,Revistas!$B$2:$H$63996,6,FALSE)</f>
        <v>NO</v>
      </c>
      <c r="K995" s="18" t="s">
        <v>4266</v>
      </c>
      <c r="L995" s="18" t="s">
        <v>4267</v>
      </c>
      <c r="M995" s="18">
        <v>2</v>
      </c>
      <c r="N995" s="18" t="s">
        <v>4218</v>
      </c>
      <c r="O995" s="18" t="s">
        <v>300</v>
      </c>
      <c r="P995" s="18">
        <v>2017</v>
      </c>
      <c r="Q995" s="18">
        <v>173</v>
      </c>
      <c r="R995" s="18">
        <v>3</v>
      </c>
      <c r="S995" s="18">
        <v>601</v>
      </c>
      <c r="T995" s="18">
        <v>610</v>
      </c>
      <c r="U995" s="23">
        <v>28127875</v>
      </c>
    </row>
    <row r="996" spans="2:49" ht="30">
      <c r="B996" s="36" t="s">
        <v>4244</v>
      </c>
      <c r="C996" s="36" t="s">
        <v>4245</v>
      </c>
      <c r="D996" s="17" t="s">
        <v>195</v>
      </c>
      <c r="E996" s="18" t="s">
        <v>10</v>
      </c>
      <c r="F996" s="18">
        <f>VLOOKUP(N996,Revistas!$B$2:$H$63996,2,FALSE)</f>
        <v>1.1399999999999999</v>
      </c>
      <c r="G996" s="18" t="str">
        <f>VLOOKUP(N996,Revistas!$B$2:$H$63996,3,FALSE)</f>
        <v>Q3</v>
      </c>
      <c r="H996" s="18" t="str">
        <f>VLOOKUP(N996,Revistas!$B$2:$H$63996,4,FALSE)</f>
        <v>PEDIATRICS - SCIE</v>
      </c>
      <c r="I996" s="18" t="str">
        <f>VLOOKUP(N996,Revistas!$B$2:$H$63996,5,FALSE)</f>
        <v>88/121/</v>
      </c>
      <c r="J996" s="18" t="str">
        <f>VLOOKUP(N996,Revistas!$B$2:$H$63996,6,FALSE)</f>
        <v>NO</v>
      </c>
      <c r="K996" s="18" t="s">
        <v>4246</v>
      </c>
      <c r="L996" s="18" t="s">
        <v>4247</v>
      </c>
      <c r="M996" s="18">
        <v>0</v>
      </c>
      <c r="N996" s="18" t="s">
        <v>198</v>
      </c>
      <c r="O996" s="18" t="s">
        <v>250</v>
      </c>
      <c r="P996" s="18">
        <v>2017</v>
      </c>
      <c r="Q996" s="18">
        <v>86</v>
      </c>
      <c r="R996" s="18">
        <v>5</v>
      </c>
      <c r="S996" s="18">
        <v>255</v>
      </c>
      <c r="T996" s="18">
        <v>263</v>
      </c>
      <c r="U996" s="23">
        <v>27377324</v>
      </c>
    </row>
    <row r="997" spans="2:49" ht="90">
      <c r="B997" s="36" t="s">
        <v>1665</v>
      </c>
      <c r="C997" s="36" t="s">
        <v>1666</v>
      </c>
      <c r="D997" s="17" t="s">
        <v>1667</v>
      </c>
      <c r="E997" s="18" t="s">
        <v>10</v>
      </c>
      <c r="F997" s="18">
        <f>VLOOKUP(N997,Revistas!$B$2:$H$63996,2,FALSE)</f>
        <v>3.15</v>
      </c>
      <c r="G997" s="18" t="str">
        <f>VLOOKUP(N997,Revistas!$B$2:$H$63996,3,FALSE)</f>
        <v>Q2</v>
      </c>
      <c r="H997" s="18" t="str">
        <f>VLOOKUP(N997,Revistas!$B$2:$H$63996,4,FALSE)</f>
        <v>RHEUMATOLOGY - SCIE</v>
      </c>
      <c r="I997" s="18" t="str">
        <f>VLOOKUP(N997,Revistas!$B$2:$H$63996,5,FALSE)</f>
        <v>13 DE 30</v>
      </c>
      <c r="J997" s="18" t="str">
        <f>VLOOKUP(N997,Revistas!$B$2:$H$63996,6,FALSE)</f>
        <v>NO</v>
      </c>
      <c r="K997" s="18" t="s">
        <v>1668</v>
      </c>
      <c r="L997" s="18" t="s">
        <v>1669</v>
      </c>
      <c r="M997" s="18">
        <v>0</v>
      </c>
      <c r="N997" s="18" t="s">
        <v>1670</v>
      </c>
      <c r="O997" s="28">
        <v>37196</v>
      </c>
      <c r="P997" s="18">
        <v>2017</v>
      </c>
      <c r="Q997" s="18">
        <v>44</v>
      </c>
      <c r="R997" s="18">
        <v>11</v>
      </c>
      <c r="S997" s="18">
        <v>1740</v>
      </c>
      <c r="T997" s="18">
        <v>1743</v>
      </c>
      <c r="U997" s="23">
        <v>28148700</v>
      </c>
    </row>
    <row r="998" spans="2:49" ht="45">
      <c r="B998" s="36" t="s">
        <v>5439</v>
      </c>
      <c r="C998" s="36" t="s">
        <v>5461</v>
      </c>
      <c r="D998" s="17" t="s">
        <v>2512</v>
      </c>
      <c r="E998" s="18" t="s">
        <v>10</v>
      </c>
      <c r="F998" s="18">
        <f>VLOOKUP(N998,Revistas!$B$2:$H$63996,2,FALSE)</f>
        <v>1.1399999999999999</v>
      </c>
      <c r="G998" s="18" t="str">
        <f>VLOOKUP(N998,Revistas!$B$2:$H$63996,3,FALSE)</f>
        <v>Q3</v>
      </c>
      <c r="H998" s="18" t="str">
        <f>VLOOKUP(N998,Revistas!$B$2:$H$63996,4,FALSE)</f>
        <v>PEDIATRICS - SCIE</v>
      </c>
      <c r="I998" s="18" t="str">
        <f>VLOOKUP(N998,Revistas!$B$2:$H$63996,5,FALSE)</f>
        <v>88/121/</v>
      </c>
      <c r="J998" s="18" t="str">
        <f>VLOOKUP(N998,Revistas!$B$2:$H$63996,6,FALSE)</f>
        <v>NO</v>
      </c>
      <c r="K998" s="18" t="s">
        <v>5440</v>
      </c>
      <c r="L998" s="18"/>
      <c r="M998" s="18" t="s">
        <v>586</v>
      </c>
      <c r="N998" s="18" t="s">
        <v>2515</v>
      </c>
      <c r="O998" s="18" t="s">
        <v>2608</v>
      </c>
      <c r="P998" s="18">
        <v>2017</v>
      </c>
      <c r="Q998" s="18"/>
      <c r="R998" s="18"/>
      <c r="S998" s="18"/>
      <c r="T998" s="18"/>
      <c r="U998" s="23">
        <v>28732586</v>
      </c>
    </row>
    <row r="999" spans="2:49" ht="240">
      <c r="B999" s="36" t="s">
        <v>2591</v>
      </c>
      <c r="C999" s="36" t="s">
        <v>2592</v>
      </c>
      <c r="D999" s="17" t="s">
        <v>1467</v>
      </c>
      <c r="E999" s="18" t="s">
        <v>10</v>
      </c>
      <c r="F999" s="18">
        <f>VLOOKUP(N999,Revistas!$B$2:$H$63996,2,FALSE)</f>
        <v>5.0030000000000001</v>
      </c>
      <c r="G999" s="18" t="str">
        <f>VLOOKUP(N999,Revistas!$B$2:$H$63996,3,FALSE)</f>
        <v>Q1</v>
      </c>
      <c r="H999" s="18" t="str">
        <f>VLOOKUP(N999,Revistas!$B$2:$H$63996,4,FALSE)</f>
        <v>IMMUNOLOGY</v>
      </c>
      <c r="I999" s="18" t="str">
        <f>VLOOKUP(N999,Revistas!$B$2:$H$63996,5,FALSE)</f>
        <v>32/150</v>
      </c>
      <c r="J999" s="18" t="str">
        <f>VLOOKUP(N999,Revistas!$B$2:$H$63996,6,FALSE)</f>
        <v>NO</v>
      </c>
      <c r="K999" s="18" t="s">
        <v>2593</v>
      </c>
      <c r="L999" s="18" t="s">
        <v>2594</v>
      </c>
      <c r="M999" s="18">
        <v>1</v>
      </c>
      <c r="N999" s="18" t="s">
        <v>1470</v>
      </c>
      <c r="O999" s="18" t="s">
        <v>2595</v>
      </c>
      <c r="P999" s="18">
        <v>2017</v>
      </c>
      <c r="Q999" s="18">
        <v>31</v>
      </c>
      <c r="R999" s="18">
        <v>1</v>
      </c>
      <c r="S999" s="18">
        <v>127</v>
      </c>
      <c r="T999" s="18">
        <v>135</v>
      </c>
    </row>
    <row r="1000" spans="2:49" ht="75">
      <c r="B1000" s="36" t="s">
        <v>2938</v>
      </c>
      <c r="C1000" s="36" t="s">
        <v>2937</v>
      </c>
      <c r="D1000" s="17" t="s">
        <v>2939</v>
      </c>
      <c r="E1000" s="18" t="s">
        <v>10</v>
      </c>
      <c r="F1000" s="18">
        <f>VLOOKUP(N1000,Revistas!$B$2:$H$63996,2,FALSE)</f>
        <v>10.162000000000001</v>
      </c>
      <c r="G1000" s="18" t="str">
        <f>VLOOKUP(N1000,Revistas!$B$2:$H$63996,3,FALSE)</f>
        <v>Q1</v>
      </c>
      <c r="H1000" s="18" t="str">
        <f>VLOOKUP(N1000,Revistas!$B$2:$H$63996,4,FALSE)</f>
        <v>BIOCHEMISTRY &amp; MOLECULAR BIOLOGY - SCIE</v>
      </c>
      <c r="I1000" s="18" t="str">
        <f>VLOOKUP(N1000,Revistas!$B$2:$H$63996,5,FALSE)</f>
        <v>14/286</v>
      </c>
      <c r="J1000" s="18" t="str">
        <f>VLOOKUP(N1000,Revistas!$B$2:$H$63996,6,FALSE)</f>
        <v>SI</v>
      </c>
      <c r="K1000" s="18" t="s">
        <v>2941</v>
      </c>
      <c r="L1000" s="18"/>
      <c r="M1000" s="18"/>
      <c r="N1000" s="18" t="s">
        <v>2943</v>
      </c>
      <c r="O1000" s="18" t="s">
        <v>2940</v>
      </c>
      <c r="P1000" s="18">
        <v>2017</v>
      </c>
      <c r="Q1000" s="18"/>
      <c r="R1000" s="18"/>
      <c r="S1000" s="18"/>
      <c r="T1000" s="18"/>
      <c r="U1000" s="23">
        <v>29059365</v>
      </c>
    </row>
    <row r="1001" spans="2:49" ht="150">
      <c r="B1001" s="36" t="s">
        <v>4049</v>
      </c>
      <c r="C1001" s="36" t="s">
        <v>4048</v>
      </c>
      <c r="D1001" s="17" t="s">
        <v>4050</v>
      </c>
      <c r="E1001" s="18" t="s">
        <v>10</v>
      </c>
      <c r="F1001" s="18">
        <f>VLOOKUP(N1001,Revistas!$B$2:$H$63996,2,FALSE)</f>
        <v>3.6680000000000001</v>
      </c>
      <c r="G1001" s="18" t="str">
        <f>VLOOKUP(N1001,Revistas!$B$2:$H$63996,3,FALSE)</f>
        <v>Q1</v>
      </c>
      <c r="H1001" s="18" t="str">
        <f>VLOOKUP(N1001,Revistas!$B$2:$H$63996,4,FALSE)</f>
        <v>UROLOGY &amp; NEPHROLOGY - SCIE;</v>
      </c>
      <c r="I1001" s="18" t="str">
        <f>VLOOKUP(N1001,Revistas!$B$2:$H$63996,5,FALSE)</f>
        <v>14/77</v>
      </c>
      <c r="J1001" s="18" t="str">
        <f>VLOOKUP(N1001,Revistas!$B$2:$H$63996,6,FALSE)</f>
        <v>NO</v>
      </c>
      <c r="K1001" s="18" t="s">
        <v>4051</v>
      </c>
      <c r="L1001" s="18"/>
      <c r="M1001" s="18" t="s">
        <v>586</v>
      </c>
      <c r="N1001" s="18" t="s">
        <v>3919</v>
      </c>
      <c r="O1001" s="18" t="s">
        <v>4046</v>
      </c>
      <c r="P1001" s="18">
        <v>2017</v>
      </c>
      <c r="Q1001" s="18"/>
      <c r="R1001" s="18"/>
      <c r="S1001" s="18"/>
      <c r="T1001" s="18"/>
      <c r="U1001" s="23">
        <v>29129353</v>
      </c>
      <c r="AW1001" s="25"/>
    </row>
    <row r="1002" spans="2:49" ht="30">
      <c r="B1002" s="36" t="s">
        <v>345</v>
      </c>
      <c r="C1002" s="36" t="s">
        <v>346</v>
      </c>
      <c r="D1002" s="17" t="s">
        <v>347</v>
      </c>
      <c r="E1002" s="18" t="s">
        <v>10</v>
      </c>
      <c r="F1002" s="18">
        <f>VLOOKUP(N1002,Revistas!$B$2:$H$63996,2,FALSE)</f>
        <v>1.5169999999999999</v>
      </c>
      <c r="G1002" s="18" t="str">
        <f>VLOOKUP(N1002,Revistas!$B$2:$H$63996,3,FALSE)</f>
        <v>Q4</v>
      </c>
      <c r="H1002" s="18" t="str">
        <f>VLOOKUP(N1002,Revistas!$B$2:$H$63996,4,FALSE)</f>
        <v>NEUROSCIENCES</v>
      </c>
      <c r="I1002" s="18" t="str">
        <f>VLOOKUP(N1002,Revistas!$B$2:$H$63996,5,FALSE)</f>
        <v>215/258</v>
      </c>
      <c r="J1002" s="18" t="str">
        <f>VLOOKUP(N1002,Revistas!$B$2:$H$63996,6,FALSE)</f>
        <v>NO</v>
      </c>
      <c r="K1002" s="18" t="s">
        <v>348</v>
      </c>
      <c r="L1002" s="18" t="s">
        <v>349</v>
      </c>
      <c r="M1002" s="18">
        <v>0</v>
      </c>
      <c r="N1002" s="18" t="s">
        <v>350</v>
      </c>
      <c r="O1002" s="18" t="s">
        <v>344</v>
      </c>
      <c r="P1002" s="18">
        <v>2017</v>
      </c>
      <c r="Q1002" s="18">
        <v>26</v>
      </c>
      <c r="R1002" s="18">
        <v>1</v>
      </c>
      <c r="S1002" s="18" t="s">
        <v>351</v>
      </c>
      <c r="T1002" s="18" t="s">
        <v>352</v>
      </c>
    </row>
    <row r="1003" spans="2:49" ht="60">
      <c r="B1003" s="36" t="s">
        <v>456</v>
      </c>
      <c r="C1003" s="36" t="s">
        <v>457</v>
      </c>
      <c r="D1003" s="17" t="s">
        <v>458</v>
      </c>
      <c r="E1003" s="18" t="s">
        <v>10</v>
      </c>
      <c r="F1003" s="18">
        <f>VLOOKUP(N1003,Revistas!$B$2:$H$63996,2,FALSE)</f>
        <v>3.5819999999999999</v>
      </c>
      <c r="G1003" s="18" t="str">
        <f>VLOOKUP(N1003,Revistas!$B$2:$H$63996,3,FALSE)</f>
        <v>Q1</v>
      </c>
      <c r="H1003" s="18" t="str">
        <f>VLOOKUP(N1003,Revistas!$B$2:$H$63996,4,FALSE)</f>
        <v>PHARMACOLOGY &amp; PHARMACY - SCIE;</v>
      </c>
      <c r="I1003" s="18" t="str">
        <f>VLOOKUP(N1003,Revistas!$B$2:$H$63996,5,FALSE)</f>
        <v>58/257</v>
      </c>
      <c r="J1003" s="18" t="str">
        <f>VLOOKUP(N1003,Revistas!$B$2:$H$63996,6,FALSE)</f>
        <v>NO</v>
      </c>
      <c r="K1003" s="18" t="s">
        <v>459</v>
      </c>
      <c r="L1003" s="18" t="s">
        <v>460</v>
      </c>
      <c r="M1003" s="18">
        <v>0</v>
      </c>
      <c r="N1003" s="18" t="s">
        <v>461</v>
      </c>
      <c r="O1003" s="28">
        <v>37135</v>
      </c>
      <c r="P1003" s="18">
        <v>2017</v>
      </c>
      <c r="Q1003" s="18">
        <v>390</v>
      </c>
      <c r="R1003" s="18"/>
      <c r="S1003" s="18">
        <v>167</v>
      </c>
      <c r="T1003" s="18">
        <v>167</v>
      </c>
    </row>
    <row r="1004" spans="2:49" ht="60">
      <c r="B1004" s="36" t="s">
        <v>508</v>
      </c>
      <c r="C1004" s="36" t="s">
        <v>509</v>
      </c>
      <c r="D1004" s="17" t="s">
        <v>476</v>
      </c>
      <c r="E1004" s="18" t="s">
        <v>10</v>
      </c>
      <c r="F1004" s="18">
        <f>VLOOKUP(N1004,Revistas!$B$2:$H$63996,2,FALSE)</f>
        <v>5.6059999999999999</v>
      </c>
      <c r="G1004" s="18" t="str">
        <f>VLOOKUP(N1004,Revistas!$B$2:$H$63996,3,FALSE)</f>
        <v>Q1</v>
      </c>
      <c r="H1004" s="18" t="str">
        <f>VLOOKUP(N1004,Revistas!$B$2:$H$63996,4,FALSE)</f>
        <v>ENDOCRINOLOGY &amp; METABOLISM - SCIE;</v>
      </c>
      <c r="I1004" s="18" t="str">
        <f>VLOOKUP(N1004,Revistas!$B$2:$H$63996,5,FALSE)</f>
        <v>17/138</v>
      </c>
      <c r="J1004" s="18" t="str">
        <f>VLOOKUP(N1004,Revistas!$B$2:$H$63996,6,FALSE)</f>
        <v>NO</v>
      </c>
      <c r="K1004" s="18" t="s">
        <v>510</v>
      </c>
      <c r="L1004" s="18" t="s">
        <v>460</v>
      </c>
      <c r="M1004" s="18">
        <v>0</v>
      </c>
      <c r="N1004" s="18" t="s">
        <v>478</v>
      </c>
      <c r="O1004" s="18" t="s">
        <v>300</v>
      </c>
      <c r="P1004" s="18">
        <v>2017</v>
      </c>
      <c r="Q1004" s="18">
        <v>104</v>
      </c>
      <c r="R1004" s="18"/>
      <c r="S1004" s="18">
        <v>382</v>
      </c>
      <c r="T1004" s="18">
        <v>382</v>
      </c>
    </row>
    <row r="1005" spans="2:49" ht="45">
      <c r="B1005" s="36" t="s">
        <v>2722</v>
      </c>
      <c r="C1005" s="36" t="s">
        <v>2723</v>
      </c>
      <c r="D1005" s="17" t="s">
        <v>2724</v>
      </c>
      <c r="E1005" s="18" t="s">
        <v>10</v>
      </c>
      <c r="F1005" s="18">
        <f>VLOOKUP(N1005,Revistas!$B$2:$H$63996,2,FALSE)</f>
        <v>2.35</v>
      </c>
      <c r="G1005" s="18" t="str">
        <f>VLOOKUP(N1005,Revistas!$B$2:$H$63996,3,FALSE)</f>
        <v>Q3</v>
      </c>
      <c r="H1005" s="18" t="str">
        <f>VLOOKUP(N1005,Revistas!$B$2:$H$63996,4,FALSE)</f>
        <v>PHARMACOLOGY &amp;PHARMACY</v>
      </c>
      <c r="I1005" s="18" t="str">
        <f>VLOOKUP(N1005,Revistas!$B$2:$H$63996,5,FALSE)</f>
        <v>132/256</v>
      </c>
      <c r="J1005" s="18" t="str">
        <f>VLOOKUP(N1005,Revistas!$B$2:$H$63996,6,FALSE)</f>
        <v>NO</v>
      </c>
      <c r="K1005" s="18" t="s">
        <v>2725</v>
      </c>
      <c r="L1005" s="18" t="s">
        <v>2726</v>
      </c>
      <c r="M1005" s="18">
        <v>1</v>
      </c>
      <c r="N1005" s="18" t="s">
        <v>2727</v>
      </c>
      <c r="O1005" s="18" t="s">
        <v>226</v>
      </c>
      <c r="P1005" s="18">
        <v>2017</v>
      </c>
      <c r="Q1005" s="18">
        <v>18</v>
      </c>
      <c r="R1005" s="18">
        <v>8</v>
      </c>
      <c r="S1005" s="18">
        <v>797</v>
      </c>
      <c r="T1005" s="18">
        <v>805</v>
      </c>
    </row>
    <row r="1006" spans="2:49" ht="30">
      <c r="B1006" s="36" t="s">
        <v>3792</v>
      </c>
      <c r="C1006" s="36" t="s">
        <v>3793</v>
      </c>
      <c r="D1006" s="17" t="s">
        <v>3794</v>
      </c>
      <c r="E1006" s="18" t="s">
        <v>10</v>
      </c>
      <c r="F1006" s="18">
        <f>VLOOKUP(N1006,Revistas!$B$2:$H$63996,2,FALSE)</f>
        <v>1.1639999999999999</v>
      </c>
      <c r="G1006" s="18" t="str">
        <f>VLOOKUP(N1006,Revistas!$B$2:$H$63996,3,FALSE)</f>
        <v>Q3</v>
      </c>
      <c r="H1006" s="18" t="str">
        <f>VLOOKUP(N1006,Revistas!$B$2:$H$63996,4,FALSE)</f>
        <v>PEDIATRICS</v>
      </c>
      <c r="I1006" s="18" t="str">
        <f>VLOOKUP(N1006,Revistas!$B$2:$H$63996,5,FALSE)</f>
        <v>84/121</v>
      </c>
      <c r="J1006" s="18" t="str">
        <f>VLOOKUP(N1006,Revistas!$B$2:$H$63996,6,FALSE)</f>
        <v>NO</v>
      </c>
      <c r="K1006" s="18" t="s">
        <v>3795</v>
      </c>
      <c r="L1006" s="18" t="s">
        <v>3796</v>
      </c>
      <c r="M1006" s="18">
        <v>0</v>
      </c>
      <c r="N1006" s="18" t="s">
        <v>3797</v>
      </c>
      <c r="O1006" s="18" t="s">
        <v>62</v>
      </c>
      <c r="P1006" s="18">
        <v>2017</v>
      </c>
      <c r="Q1006" s="18">
        <v>13</v>
      </c>
      <c r="R1006" s="18">
        <v>1</v>
      </c>
      <c r="S1006" s="18">
        <v>76</v>
      </c>
      <c r="T1006" s="18">
        <v>83</v>
      </c>
      <c r="U1006" s="23">
        <v>27457792</v>
      </c>
    </row>
    <row r="1007" spans="2:49" ht="45">
      <c r="B1007" s="36" t="s">
        <v>1254</v>
      </c>
      <c r="C1007" s="36" t="s">
        <v>1255</v>
      </c>
      <c r="D1007" s="17" t="s">
        <v>1256</v>
      </c>
      <c r="E1007" s="18" t="s">
        <v>10</v>
      </c>
      <c r="F1007" s="18">
        <f>VLOOKUP(N1007,Revistas!$B$2:$H$63996,2,FALSE)</f>
        <v>4.1210000000000004</v>
      </c>
      <c r="G1007" s="18" t="str">
        <f>VLOOKUP(N1007,Revistas!$B$2:$H$63996,3,FALSE)</f>
        <v>Q2</v>
      </c>
      <c r="H1007" s="18" t="str">
        <f>VLOOKUP(N1007,Revistas!$B$2:$H$63996,4,FALSE)</f>
        <v>RHEUMATOLOGY - SCIE</v>
      </c>
      <c r="I1007" s="18" t="str">
        <f>VLOOKUP(N1007,Revistas!$B$2:$H$63996,5,FALSE)</f>
        <v>8 DE 30</v>
      </c>
      <c r="J1007" s="18" t="str">
        <f>VLOOKUP(N1007,Revistas!$B$2:$H$63996,6,FALSE)</f>
        <v>NO</v>
      </c>
      <c r="K1007" s="18" t="s">
        <v>1257</v>
      </c>
      <c r="L1007" s="18" t="s">
        <v>1258</v>
      </c>
      <c r="M1007" s="18">
        <v>0</v>
      </c>
      <c r="N1007" s="18" t="s">
        <v>1259</v>
      </c>
      <c r="O1007" s="18" t="s">
        <v>1260</v>
      </c>
      <c r="P1007" s="18">
        <v>2017</v>
      </c>
      <c r="Q1007" s="18">
        <v>19</v>
      </c>
      <c r="R1007" s="18"/>
      <c r="S1007" s="18"/>
      <c r="T1007" s="18">
        <v>268</v>
      </c>
      <c r="U1007" s="23">
        <v>29208022</v>
      </c>
    </row>
    <row r="1008" spans="2:49" ht="30">
      <c r="B1008" s="36" t="s">
        <v>1776</v>
      </c>
      <c r="C1008" s="36" t="s">
        <v>1777</v>
      </c>
      <c r="D1008" s="17" t="s">
        <v>1778</v>
      </c>
      <c r="E1008" s="18" t="s">
        <v>10</v>
      </c>
      <c r="F1008" s="18">
        <f>VLOOKUP(N1008,Revistas!$B$2:$H$63996,2,FALSE)</f>
        <v>2.86</v>
      </c>
      <c r="G1008" s="18" t="str">
        <f>VLOOKUP(N1008,Revistas!$B$2:$H$63996,3,FALSE)</f>
        <v>Q3</v>
      </c>
      <c r="H1008" s="18" t="str">
        <f>VLOOKUP(N1008,Revistas!$B$2:$H$63996,4,FALSE)</f>
        <v>IMMUNOLOGY - SCIE</v>
      </c>
      <c r="I1008" s="18" t="str">
        <f>VLOOKUP(N1008,Revistas!$B$2:$H$63996,5,FALSE)</f>
        <v>85/151</v>
      </c>
      <c r="J1008" s="18" t="str">
        <f>VLOOKUP(N1008,Revistas!$B$2:$H$63996,6,FALSE)</f>
        <v>NO</v>
      </c>
      <c r="K1008" s="18" t="s">
        <v>1779</v>
      </c>
      <c r="L1008" s="18" t="s">
        <v>1780</v>
      </c>
      <c r="M1008" s="18">
        <v>1</v>
      </c>
      <c r="N1008" s="18" t="s">
        <v>1781</v>
      </c>
      <c r="O1008" s="18" t="s">
        <v>29</v>
      </c>
      <c r="P1008" s="18">
        <v>2017</v>
      </c>
      <c r="Q1008" s="18">
        <v>187</v>
      </c>
      <c r="R1008" s="18"/>
      <c r="S1008" s="18">
        <v>35</v>
      </c>
      <c r="T1008" s="18">
        <v>40</v>
      </c>
      <c r="U1008" s="23">
        <v>28495399</v>
      </c>
    </row>
    <row r="1009" spans="2:41" ht="45">
      <c r="B1009" s="36" t="s">
        <v>4155</v>
      </c>
      <c r="C1009" s="36" t="s">
        <v>4156</v>
      </c>
      <c r="D1009" s="17" t="s">
        <v>4157</v>
      </c>
      <c r="E1009" s="18" t="s">
        <v>26</v>
      </c>
      <c r="F1009" s="18">
        <f>VLOOKUP(N1009,Revistas!$B$2:$H$63996,2,FALSE)</f>
        <v>6.2839999999999998</v>
      </c>
      <c r="G1009" s="18" t="str">
        <f>VLOOKUP(N1009,Revistas!$B$2:$H$63996,3,FALSE)</f>
        <v>Q1</v>
      </c>
      <c r="H1009" s="18" t="str">
        <f>VLOOKUP(N1009,Revistas!$B$2:$H$63996,4,FALSE)</f>
        <v>ENDOCRINOLOGY &amp; METABOLISM - SCIE</v>
      </c>
      <c r="I1009" s="18" t="str">
        <f>VLOOKUP(N1009,Revistas!$B$2:$H$63996,5,FALSE)</f>
        <v>14/138</v>
      </c>
      <c r="J1009" s="18" t="str">
        <f>VLOOKUP(N1009,Revistas!$B$2:$H$63996,6,FALSE)</f>
        <v>NO</v>
      </c>
      <c r="K1009" s="18" t="s">
        <v>4158</v>
      </c>
      <c r="L1009" s="18"/>
      <c r="M1009" s="18">
        <v>0</v>
      </c>
      <c r="N1009" s="18" t="s">
        <v>4159</v>
      </c>
      <c r="O1009" s="18" t="s">
        <v>14</v>
      </c>
      <c r="P1009" s="18">
        <v>2017</v>
      </c>
      <c r="Q1009" s="18">
        <v>32</v>
      </c>
      <c r="R1009" s="18"/>
      <c r="S1009" s="18" t="s">
        <v>4160</v>
      </c>
      <c r="T1009" s="18" t="s">
        <v>4161</v>
      </c>
    </row>
    <row r="1010" spans="2:41" ht="30">
      <c r="B1010" s="36" t="s">
        <v>4231</v>
      </c>
      <c r="C1010" s="36" t="s">
        <v>4232</v>
      </c>
      <c r="D1010" s="17" t="s">
        <v>1660</v>
      </c>
      <c r="E1010" s="18" t="s">
        <v>26</v>
      </c>
      <c r="F1010" s="18">
        <f>VLOOKUP(N1010,Revistas!$B$2:$H$63996,2,FALSE)</f>
        <v>12.811</v>
      </c>
      <c r="G1010" s="18" t="str">
        <f>VLOOKUP(N1010,Revistas!$B$2:$H$63996,3,FALSE)</f>
        <v>Q1</v>
      </c>
      <c r="H1010" s="18" t="str">
        <f>VLOOKUP(N1010,Revistas!$B$2:$H$63996,4,FALSE)</f>
        <v>RHEUMATOLOGY - SCIE</v>
      </c>
      <c r="I1010" s="18" t="str">
        <f>VLOOKUP(N1010,Revistas!$B$2:$H$63996,5,FALSE)</f>
        <v>1 DE 30</v>
      </c>
      <c r="J1010" s="18" t="str">
        <f>VLOOKUP(N1010,Revistas!$B$2:$H$63996,6,FALSE)</f>
        <v>SI</v>
      </c>
      <c r="K1010" s="18" t="s">
        <v>4233</v>
      </c>
      <c r="L1010" s="18"/>
      <c r="M1010" s="18">
        <v>0</v>
      </c>
      <c r="N1010" s="18" t="s">
        <v>1663</v>
      </c>
      <c r="O1010" s="18" t="s">
        <v>226</v>
      </c>
      <c r="P1010" s="18">
        <v>2017</v>
      </c>
      <c r="Q1010" s="18">
        <v>76</v>
      </c>
      <c r="R1010" s="18"/>
      <c r="S1010" s="18">
        <v>416</v>
      </c>
      <c r="T1010" s="18">
        <v>416</v>
      </c>
    </row>
    <row r="1011" spans="2:41" ht="45">
      <c r="B1011" s="36" t="s">
        <v>1718</v>
      </c>
      <c r="C1011" s="36" t="s">
        <v>1719</v>
      </c>
      <c r="D1011" s="17" t="s">
        <v>1673</v>
      </c>
      <c r="E1011" s="18" t="s">
        <v>26</v>
      </c>
      <c r="F1011" s="18">
        <f>VLOOKUP(N1011,Revistas!$B$2:$H$63996,2,FALSE)</f>
        <v>6.9180000000000001</v>
      </c>
      <c r="G1011" s="18" t="str">
        <f>VLOOKUP(N1011,Revistas!$B$2:$H$63996,3,FALSE)</f>
        <v>Q1</v>
      </c>
      <c r="H1011" s="18" t="str">
        <f>VLOOKUP(N1011,Revistas!$B$2:$H$63996,4,FALSE)</f>
        <v>RHEUMATOLOGY - SCIE</v>
      </c>
      <c r="I1011" s="18" t="str">
        <f>VLOOKUP(N1011,Revistas!$B$2:$H$63996,5,FALSE)</f>
        <v>30 de 3</v>
      </c>
      <c r="J1011" s="18" t="str">
        <f>VLOOKUP(N1011,Revistas!$B$2:$H$63996,6,FALSE)</f>
        <v>SI</v>
      </c>
      <c r="K1011" s="18" t="s">
        <v>1720</v>
      </c>
      <c r="L1011" s="18"/>
      <c r="M1011" s="18">
        <v>0</v>
      </c>
      <c r="N1011" s="18" t="s">
        <v>1675</v>
      </c>
      <c r="O1011" s="18" t="s">
        <v>129</v>
      </c>
      <c r="P1011" s="18">
        <v>2017</v>
      </c>
      <c r="Q1011" s="18">
        <v>69</v>
      </c>
      <c r="R1011" s="18"/>
      <c r="S1011" s="18"/>
      <c r="T1011" s="18"/>
    </row>
    <row r="1012" spans="2:41" ht="45">
      <c r="B1012" s="36" t="s">
        <v>1810</v>
      </c>
      <c r="C1012" s="36" t="s">
        <v>1811</v>
      </c>
      <c r="D1012" s="17" t="s">
        <v>1660</v>
      </c>
      <c r="E1012" s="18" t="s">
        <v>26</v>
      </c>
      <c r="F1012" s="18">
        <f>VLOOKUP(N1012,Revistas!$B$2:$H$63996,2,FALSE)</f>
        <v>12.811</v>
      </c>
      <c r="G1012" s="18" t="str">
        <f>VLOOKUP(N1012,Revistas!$B$2:$H$63996,3,FALSE)</f>
        <v>Q1</v>
      </c>
      <c r="H1012" s="18" t="str">
        <f>VLOOKUP(N1012,Revistas!$B$2:$H$63996,4,FALSE)</f>
        <v>RHEUMATOLOGY - SCIE</v>
      </c>
      <c r="I1012" s="18" t="str">
        <f>VLOOKUP(N1012,Revistas!$B$2:$H$63996,5,FALSE)</f>
        <v>1 DE 30</v>
      </c>
      <c r="J1012" s="18" t="str">
        <f>VLOOKUP(N1012,Revistas!$B$2:$H$63996,6,FALSE)</f>
        <v>SI</v>
      </c>
      <c r="K1012" s="18" t="s">
        <v>1812</v>
      </c>
      <c r="L1012" s="18"/>
      <c r="M1012" s="18">
        <v>0</v>
      </c>
      <c r="N1012" s="18" t="s">
        <v>1663</v>
      </c>
      <c r="O1012" s="18" t="s">
        <v>226</v>
      </c>
      <c r="P1012" s="18">
        <v>2017</v>
      </c>
      <c r="Q1012" s="18">
        <v>76</v>
      </c>
      <c r="R1012" s="18"/>
      <c r="S1012" s="18">
        <v>1116</v>
      </c>
      <c r="T1012" s="18">
        <v>1117</v>
      </c>
    </row>
    <row r="1013" spans="2:41" ht="45">
      <c r="B1013" s="36" t="s">
        <v>1623</v>
      </c>
      <c r="C1013" s="36" t="s">
        <v>1624</v>
      </c>
      <c r="D1013" s="17" t="s">
        <v>1625</v>
      </c>
      <c r="E1013" s="18" t="s">
        <v>10</v>
      </c>
      <c r="F1013" s="18">
        <f>VLOOKUP(N1013,Revistas!$B$2:$H$63996,2,FALSE)</f>
        <v>2.5489999999999999</v>
      </c>
      <c r="G1013" s="18" t="str">
        <f>VLOOKUP(N1013,Revistas!$B$2:$H$63996,3,FALSE)</f>
        <v>Q2</v>
      </c>
      <c r="H1013" s="18" t="str">
        <f>VLOOKUP(N1013,Revistas!$B$2:$H$63996,4,FALSE)</f>
        <v>PUBLIC, ENVIRONMENTAL &amp; OCCUPATIONAL HEALTH - SCIE;</v>
      </c>
      <c r="I1013" s="18" t="str">
        <f>VLOOKUP(N1013,Revistas!$B$2:$H$63996,5,FALSE)</f>
        <v>48/176</v>
      </c>
      <c r="J1013" s="18" t="str">
        <f>VLOOKUP(N1013,Revistas!$B$2:$H$63996,6,FALSE)</f>
        <v>NO</v>
      </c>
      <c r="K1013" s="18" t="s">
        <v>1626</v>
      </c>
      <c r="L1013" s="18" t="s">
        <v>1627</v>
      </c>
      <c r="M1013" s="18">
        <v>0</v>
      </c>
      <c r="N1013" s="18" t="s">
        <v>7206</v>
      </c>
      <c r="O1013" s="18"/>
      <c r="P1013" s="18">
        <v>2017</v>
      </c>
      <c r="Q1013" s="18">
        <v>96</v>
      </c>
      <c r="R1013" s="18">
        <v>3</v>
      </c>
      <c r="S1013" s="18">
        <v>701</v>
      </c>
      <c r="T1013" s="18">
        <v>707</v>
      </c>
      <c r="U1013" s="23">
        <v>28167601</v>
      </c>
    </row>
    <row r="1014" spans="2:41" ht="60">
      <c r="B1014" s="36" t="s">
        <v>1917</v>
      </c>
      <c r="C1014" s="36" t="s">
        <v>1916</v>
      </c>
      <c r="D1014" s="17" t="s">
        <v>1908</v>
      </c>
      <c r="E1014" s="18" t="s">
        <v>10</v>
      </c>
      <c r="F1014" s="18" t="str">
        <f>VLOOKUP(N1014,Revistas!$B$2:$H$63996,2,FALSE)</f>
        <v>NO TIENE</v>
      </c>
      <c r="G1014" s="18" t="str">
        <f>VLOOKUP(N1014,Revistas!$B$2:$H$63996,3,FALSE)</f>
        <v>NO TIENE</v>
      </c>
      <c r="H1014" s="18" t="str">
        <f>VLOOKUP(N1014,Revistas!$B$2:$H$63996,4,FALSE)</f>
        <v>NO TIENE</v>
      </c>
      <c r="I1014" s="18" t="str">
        <f>VLOOKUP(N1014,Revistas!$B$2:$H$63996,5,FALSE)</f>
        <v>NO TIENE</v>
      </c>
      <c r="J1014" s="18" t="str">
        <f>VLOOKUP(N1014,Revistas!$B$2:$H$63996,6,FALSE)</f>
        <v>NO</v>
      </c>
      <c r="K1014" s="18" t="s">
        <v>1919</v>
      </c>
      <c r="L1014" s="18"/>
      <c r="M1014" s="18" t="s">
        <v>586</v>
      </c>
      <c r="N1014" s="18" t="s">
        <v>1775</v>
      </c>
      <c r="O1014" s="18" t="s">
        <v>1918</v>
      </c>
      <c r="P1014" s="18">
        <v>2017</v>
      </c>
      <c r="Q1014" s="18"/>
      <c r="R1014" s="18"/>
      <c r="S1014" s="18"/>
      <c r="T1014" s="18"/>
      <c r="U1014" s="23">
        <v>29111261</v>
      </c>
      <c r="AO1014" s="25"/>
    </row>
    <row r="1015" spans="2:41" ht="45">
      <c r="B1015" s="36" t="s">
        <v>2925</v>
      </c>
      <c r="C1015" s="36" t="s">
        <v>2924</v>
      </c>
      <c r="D1015" s="17" t="s">
        <v>2926</v>
      </c>
      <c r="E1015" s="18" t="s">
        <v>10</v>
      </c>
      <c r="F1015" s="18">
        <f>VLOOKUP(N1015,Revistas!$B$2:$H$63996,2,FALSE)</f>
        <v>2.1819999999999999</v>
      </c>
      <c r="G1015" s="18" t="str">
        <f>VLOOKUP(N1015,Revistas!$B$2:$H$63996,3,FALSE)</f>
        <v>Q1</v>
      </c>
      <c r="H1015" s="18" t="str">
        <f>VLOOKUP(N1015,Revistas!$B$2:$H$63996,4,FALSE)</f>
        <v>ANATOMY &amp; MORPHOLOGY - SCIE</v>
      </c>
      <c r="I1015" s="18" t="str">
        <f>VLOOKUP(N1015,Revistas!$B$2:$H$63996,5,FALSE)</f>
        <v>3 DE 21</v>
      </c>
      <c r="J1015" s="18" t="str">
        <f>VLOOKUP(N1015,Revistas!$B$2:$H$63996,6,FALSE)</f>
        <v>NO</v>
      </c>
      <c r="K1015" s="18" t="s">
        <v>2928</v>
      </c>
      <c r="L1015" s="18"/>
      <c r="M1015" s="18"/>
      <c r="N1015" s="18" t="s">
        <v>2929</v>
      </c>
      <c r="O1015" s="18" t="s">
        <v>2927</v>
      </c>
      <c r="P1015" s="18">
        <v>2017</v>
      </c>
      <c r="Q1015" s="18"/>
      <c r="R1015" s="18"/>
      <c r="S1015" s="18"/>
      <c r="T1015" s="18"/>
      <c r="U1015" s="23">
        <v>29148039</v>
      </c>
    </row>
    <row r="1016" spans="2:41" ht="60">
      <c r="B1016" s="36" t="s">
        <v>2131</v>
      </c>
      <c r="C1016" s="36" t="s">
        <v>2132</v>
      </c>
      <c r="D1016" s="17" t="s">
        <v>2133</v>
      </c>
      <c r="E1016" s="18" t="s">
        <v>10</v>
      </c>
      <c r="F1016" s="18">
        <f>VLOOKUP(N1016,Revistas!$B$2:$H$63996,2,FALSE)</f>
        <v>8.3949999999999996</v>
      </c>
      <c r="G1016" s="18" t="str">
        <f>VLOOKUP(N1016,Revistas!$B$2:$H$63996,3,FALSE)</f>
        <v>Q1</v>
      </c>
      <c r="H1016" s="18" t="str">
        <f>VLOOKUP(N1016,Revistas!$B$2:$H$63996,4,FALSE)</f>
        <v>UROLOGY &amp; NEPHROLOGY - SCIE</v>
      </c>
      <c r="I1016" s="18" t="str">
        <f>VLOOKUP(N1016,Revistas!$B$2:$H$63996,5,FALSE)</f>
        <v>4 DE 76</v>
      </c>
      <c r="J1016" s="18" t="str">
        <f>VLOOKUP(N1016,Revistas!$B$2:$H$63996,6,FALSE)</f>
        <v>SI</v>
      </c>
      <c r="K1016" s="18" t="s">
        <v>2134</v>
      </c>
      <c r="L1016" s="18" t="s">
        <v>2135</v>
      </c>
      <c r="M1016" s="18">
        <v>2</v>
      </c>
      <c r="N1016" s="18" t="s">
        <v>2136</v>
      </c>
      <c r="O1016" s="18" t="s">
        <v>129</v>
      </c>
      <c r="P1016" s="18">
        <v>2017</v>
      </c>
      <c r="Q1016" s="18">
        <v>92</v>
      </c>
      <c r="R1016" s="18">
        <v>4</v>
      </c>
      <c r="S1016" s="18">
        <v>953</v>
      </c>
      <c r="T1016" s="18">
        <v>963</v>
      </c>
      <c r="U1016" s="23">
        <v>28637589</v>
      </c>
    </row>
    <row r="1017" spans="2:41" ht="45">
      <c r="B1017" s="36" t="s">
        <v>2148</v>
      </c>
      <c r="C1017" s="36" t="s">
        <v>2149</v>
      </c>
      <c r="D1017" s="17" t="s">
        <v>2139</v>
      </c>
      <c r="E1017" s="18" t="s">
        <v>26</v>
      </c>
      <c r="F1017" s="18">
        <f>VLOOKUP(N1017,Revistas!$B$2:$H$63996,2,FALSE)</f>
        <v>3.3260000000000001</v>
      </c>
      <c r="G1017" s="18" t="str">
        <f>VLOOKUP(N1017,Revistas!$B$2:$H$63996,3,FALSE)</f>
        <v>Q2</v>
      </c>
      <c r="H1017" s="18" t="str">
        <f>VLOOKUP(N1017,Revistas!$B$2:$H$63996,4,FALSE)</f>
        <v>IMMUNOLOGY - SCIE</v>
      </c>
      <c r="I1017" s="18" t="str">
        <f>VLOOKUP(N1017,Revistas!$B$2:$H$63996,5,FALSE)</f>
        <v>65/150</v>
      </c>
      <c r="J1017" s="18" t="str">
        <f>VLOOKUP(N1017,Revistas!$B$2:$H$63996,6,FALSE)</f>
        <v>NO</v>
      </c>
      <c r="K1017" s="18" t="s">
        <v>2150</v>
      </c>
      <c r="L1017" s="18"/>
      <c r="M1017" s="18">
        <v>0</v>
      </c>
      <c r="N1017" s="18" t="s">
        <v>2141</v>
      </c>
      <c r="O1017" s="18" t="s">
        <v>154</v>
      </c>
      <c r="P1017" s="18">
        <v>2017</v>
      </c>
      <c r="Q1017" s="18">
        <v>89</v>
      </c>
      <c r="R1017" s="18"/>
      <c r="S1017" s="18">
        <v>181</v>
      </c>
      <c r="T1017" s="18">
        <v>181</v>
      </c>
    </row>
    <row r="1018" spans="2:41" ht="30">
      <c r="B1018" s="36" t="s">
        <v>1296</v>
      </c>
      <c r="C1018" s="36" t="s">
        <v>1297</v>
      </c>
      <c r="D1018" s="17" t="s">
        <v>1298</v>
      </c>
      <c r="E1018" s="18" t="s">
        <v>10</v>
      </c>
      <c r="F1018" s="18">
        <f>VLOOKUP(N1018,Revistas!$B$2:$H$63996,2,FALSE)</f>
        <v>2.9359999999999999</v>
      </c>
      <c r="G1018" s="18" t="str">
        <f>VLOOKUP(N1018,Revistas!$B$2:$H$63996,3,FALSE)</f>
        <v>Q2</v>
      </c>
      <c r="H1018" s="18" t="str">
        <f>VLOOKUP(N1018,Revistas!$B$2:$H$63996,4,FALSE)</f>
        <v>MEDICINE, RESEARCH &amp; EXPERIMENTAL - SCIE;</v>
      </c>
      <c r="I1018" s="18" t="str">
        <f>VLOOKUP(N1018,Revistas!$B$2:$H$63996,5,FALSE)</f>
        <v>45/128</v>
      </c>
      <c r="J1018" s="18" t="str">
        <f>VLOOKUP(N1018,Revistas!$B$2:$H$63996,6,FALSE)</f>
        <v>NO</v>
      </c>
      <c r="K1018" s="18" t="s">
        <v>1299</v>
      </c>
      <c r="L1018" s="18" t="s">
        <v>1300</v>
      </c>
      <c r="M1018" s="18">
        <v>0</v>
      </c>
      <c r="N1018" s="18" t="s">
        <v>1301</v>
      </c>
      <c r="O1018" s="28">
        <v>37073</v>
      </c>
      <c r="P1018" s="18">
        <v>2017</v>
      </c>
      <c r="Q1018" s="18">
        <v>180</v>
      </c>
      <c r="R1018" s="18"/>
      <c r="S1018" s="18">
        <v>93</v>
      </c>
      <c r="T1018" s="18">
        <v>101</v>
      </c>
      <c r="U1018" s="23">
        <v>28499935</v>
      </c>
    </row>
    <row r="1019" spans="2:41">
      <c r="B1019" s="36" t="s">
        <v>5104</v>
      </c>
      <c r="C1019" s="36" t="s">
        <v>5105</v>
      </c>
      <c r="D1019" s="17" t="s">
        <v>3194</v>
      </c>
      <c r="E1019" s="18" t="s">
        <v>210</v>
      </c>
      <c r="F1019" s="18">
        <f>VLOOKUP(N1019,Revistas!$B$2:$H$63996,2,FALSE)</f>
        <v>1.3129999999999999</v>
      </c>
      <c r="G1019" s="18" t="str">
        <f>VLOOKUP(N1019,Revistas!$B$2:$H$63996,3,FALSE)</f>
        <v>Q3</v>
      </c>
      <c r="H1019" s="18" t="str">
        <f>VLOOKUP(N1019,Revistas!$B$2:$H$63996,4,FALSE)</f>
        <v>SURGERY</v>
      </c>
      <c r="I1019" s="18" t="str">
        <f>VLOOKUP(N1019,Revistas!$B$2:$H$63996,5,FALSE)</f>
        <v>127/196</v>
      </c>
      <c r="J1019" s="18" t="str">
        <f>VLOOKUP(N1019,Revistas!$B$2:$H$63996,6,FALSE)</f>
        <v>NO</v>
      </c>
      <c r="K1019" s="18" t="s">
        <v>5106</v>
      </c>
      <c r="L1019" s="18" t="s">
        <v>5107</v>
      </c>
      <c r="M1019" s="18">
        <v>1</v>
      </c>
      <c r="N1019" s="18" t="s">
        <v>3197</v>
      </c>
      <c r="O1019" s="18" t="s">
        <v>226</v>
      </c>
      <c r="P1019" s="18">
        <v>2017</v>
      </c>
      <c r="Q1019" s="18">
        <v>27</v>
      </c>
      <c r="R1019" s="18">
        <v>3</v>
      </c>
      <c r="S1019" s="18">
        <v>234</v>
      </c>
      <c r="T1019" s="18">
        <v>239</v>
      </c>
      <c r="U1019" s="23">
        <v>28454183</v>
      </c>
    </row>
    <row r="1020" spans="2:41" ht="120">
      <c r="B1020" s="36" t="s">
        <v>2691</v>
      </c>
      <c r="C1020" s="36" t="s">
        <v>2692</v>
      </c>
      <c r="D1020" s="17" t="s">
        <v>2693</v>
      </c>
      <c r="E1020" s="18" t="s">
        <v>210</v>
      </c>
      <c r="F1020" s="18">
        <f>VLOOKUP(N1020,Revistas!$B$2:$H$63996,2,FALSE)</f>
        <v>8.9610000000000003</v>
      </c>
      <c r="G1020" s="18" t="str">
        <f>VLOOKUP(N1020,Revistas!$B$2:$H$63996,3,FALSE)</f>
        <v>Q1</v>
      </c>
      <c r="H1020" s="18" t="str">
        <f>VLOOKUP(N1020,Revistas!$B$2:$H$63996,4,FALSE)</f>
        <v>IMMUNOLOGY - SCIE</v>
      </c>
      <c r="I1020" s="18" t="str">
        <f>VLOOKUP(N1020,Revistas!$B$2:$H$63996,5,FALSE)</f>
        <v>11/150</v>
      </c>
      <c r="J1020" s="18" t="str">
        <f>VLOOKUP(N1020,Revistas!$B$2:$H$63996,6,FALSE)</f>
        <v>SI</v>
      </c>
      <c r="K1020" s="18" t="s">
        <v>2694</v>
      </c>
      <c r="L1020" s="18" t="s">
        <v>2695</v>
      </c>
      <c r="M1020" s="18">
        <v>1</v>
      </c>
      <c r="N1020" s="18" t="s">
        <v>2696</v>
      </c>
      <c r="O1020" s="18" t="s">
        <v>199</v>
      </c>
      <c r="P1020" s="18">
        <v>2017</v>
      </c>
      <c r="Q1020" s="18">
        <v>16</v>
      </c>
      <c r="R1020" s="18">
        <v>8</v>
      </c>
      <c r="S1020" s="18">
        <v>796</v>
      </c>
      <c r="T1020" s="18">
        <v>802</v>
      </c>
    </row>
    <row r="1021" spans="2:41" ht="90">
      <c r="B1021" s="36" t="s">
        <v>1571</v>
      </c>
      <c r="C1021" s="36" t="s">
        <v>1572</v>
      </c>
      <c r="D1021" s="17" t="s">
        <v>1410</v>
      </c>
      <c r="E1021" s="18" t="s">
        <v>26</v>
      </c>
      <c r="F1021" s="18">
        <f>VLOOKUP(N1021,Revistas!$B$2:$H$63996,2,FALSE)</f>
        <v>13.246</v>
      </c>
      <c r="G1021" s="18" t="str">
        <f>VLOOKUP(N1021,Revistas!$B$2:$H$63996,3,FALSE)</f>
        <v>Q1</v>
      </c>
      <c r="H1021" s="18" t="str">
        <f>VLOOKUP(N1021,Revistas!$B$2:$H$63996,4,FALSE)</f>
        <v>GASTROENTEROLOGY &amp;HEPATOLOGY</v>
      </c>
      <c r="I1021" s="18" t="str">
        <f>VLOOKUP(N1021,Revistas!$B$2:$H$63996,5,FALSE)</f>
        <v>4DE 79</v>
      </c>
      <c r="J1021" s="18" t="str">
        <f>VLOOKUP(N1021,Revistas!$B$2:$H$63996,6,FALSE)</f>
        <v>SI</v>
      </c>
      <c r="K1021" s="18" t="s">
        <v>1573</v>
      </c>
      <c r="L1021" s="18"/>
      <c r="M1021" s="18">
        <v>0</v>
      </c>
      <c r="N1021" s="18" t="s">
        <v>1412</v>
      </c>
      <c r="O1021" s="18" t="s">
        <v>129</v>
      </c>
      <c r="P1021" s="18">
        <v>2017</v>
      </c>
      <c r="Q1021" s="18">
        <v>66</v>
      </c>
      <c r="R1021" s="18"/>
      <c r="S1021" s="18" t="s">
        <v>1574</v>
      </c>
      <c r="T1021" s="18" t="s">
        <v>1574</v>
      </c>
    </row>
    <row r="1022" spans="2:41" ht="45">
      <c r="B1022" s="36" t="s">
        <v>5108</v>
      </c>
      <c r="C1022" s="36" t="s">
        <v>5109</v>
      </c>
      <c r="D1022" s="17" t="s">
        <v>3194</v>
      </c>
      <c r="E1022" s="18" t="s">
        <v>10</v>
      </c>
      <c r="F1022" s="18">
        <f>VLOOKUP(N1022,Revistas!$B$2:$H$63996,2,FALSE)</f>
        <v>1.3129999999999999</v>
      </c>
      <c r="G1022" s="18" t="str">
        <f>VLOOKUP(N1022,Revistas!$B$2:$H$63996,3,FALSE)</f>
        <v>Q3</v>
      </c>
      <c r="H1022" s="18" t="str">
        <f>VLOOKUP(N1022,Revistas!$B$2:$H$63996,4,FALSE)</f>
        <v>SURGERY</v>
      </c>
      <c r="I1022" s="18" t="str">
        <f>VLOOKUP(N1022,Revistas!$B$2:$H$63996,5,FALSE)</f>
        <v>127/196</v>
      </c>
      <c r="J1022" s="18" t="str">
        <f>VLOOKUP(N1022,Revistas!$B$2:$H$63996,6,FALSE)</f>
        <v>NO</v>
      </c>
      <c r="K1022" s="18" t="s">
        <v>5110</v>
      </c>
      <c r="L1022" s="18" t="s">
        <v>5111</v>
      </c>
      <c r="M1022" s="18">
        <v>0</v>
      </c>
      <c r="N1022" s="18" t="s">
        <v>3197</v>
      </c>
      <c r="O1022" s="18" t="s">
        <v>62</v>
      </c>
      <c r="P1022" s="18">
        <v>2017</v>
      </c>
      <c r="Q1022" s="18">
        <v>27</v>
      </c>
      <c r="R1022" s="18">
        <v>1</v>
      </c>
      <c r="S1022" s="18">
        <v>16</v>
      </c>
      <c r="T1022" s="18">
        <v>19</v>
      </c>
      <c r="U1022" s="23">
        <v>27723922</v>
      </c>
    </row>
    <row r="1023" spans="2:41" ht="60">
      <c r="B1023" s="36" t="s">
        <v>3124</v>
      </c>
      <c r="C1023" s="36" t="s">
        <v>3125</v>
      </c>
      <c r="D1023" s="17" t="s">
        <v>3126</v>
      </c>
      <c r="E1023" s="18" t="s">
        <v>10</v>
      </c>
      <c r="F1023" s="18" t="str">
        <f>VLOOKUP(N1023,Revistas!$B$2:$H$63996,2,FALSE)</f>
        <v>NO TIENE</v>
      </c>
      <c r="G1023" s="18" t="str">
        <f>VLOOKUP(N1023,Revistas!$B$2:$H$63996,3,FALSE)</f>
        <v>NO TIENE</v>
      </c>
      <c r="H1023" s="18" t="str">
        <f>VLOOKUP(N1023,Revistas!$B$2:$H$63996,4,FALSE)</f>
        <v>NO TIENE</v>
      </c>
      <c r="I1023" s="18" t="str">
        <f>VLOOKUP(N1023,Revistas!$B$2:$H$63996,5,FALSE)</f>
        <v>NO TIENE</v>
      </c>
      <c r="J1023" s="18" t="str">
        <f>VLOOKUP(N1023,Revistas!$B$2:$H$63996,6,FALSE)</f>
        <v>NO</v>
      </c>
      <c r="K1023" s="18" t="s">
        <v>3127</v>
      </c>
      <c r="L1023" s="18" t="s">
        <v>3128</v>
      </c>
      <c r="M1023" s="18">
        <v>0</v>
      </c>
      <c r="N1023" s="18" t="s">
        <v>3129</v>
      </c>
      <c r="O1023" s="18"/>
      <c r="P1023" s="18">
        <v>2017</v>
      </c>
      <c r="Q1023" s="18"/>
      <c r="R1023" s="18"/>
      <c r="S1023" s="18"/>
      <c r="T1023" s="18">
        <v>1287289</v>
      </c>
      <c r="U1023" s="23">
        <v>28523190</v>
      </c>
    </row>
    <row r="1024" spans="2:41" ht="120">
      <c r="B1024" s="36" t="s">
        <v>1097</v>
      </c>
      <c r="C1024" s="36" t="s">
        <v>1098</v>
      </c>
      <c r="D1024" s="17" t="s">
        <v>1099</v>
      </c>
      <c r="E1024" s="18" t="s">
        <v>10</v>
      </c>
      <c r="F1024" s="18">
        <f>VLOOKUP(N1024,Revistas!$B$2:$H$63996,2,FALSE)</f>
        <v>19.742000000000001</v>
      </c>
      <c r="G1024" s="18" t="str">
        <f>VLOOKUP(N1024,Revistas!$B$2:$H$63996,3,FALSE)</f>
        <v>q1</v>
      </c>
      <c r="H1024" s="18" t="str">
        <f>VLOOKUP(N1024,Revistas!$B$2:$H$63996,4,FALSE)</f>
        <v>ENDOCRINOLOGY &amp; METABOLISM - SCIE</v>
      </c>
      <c r="I1024" s="18" t="str">
        <f>VLOOKUP(N1024,Revistas!$B$2:$H$63996,5,FALSE)</f>
        <v>1/138</v>
      </c>
      <c r="J1024" s="18" t="str">
        <f>VLOOKUP(N1024,Revistas!$B$2:$H$63996,6,FALSE)</f>
        <v>SI</v>
      </c>
      <c r="K1024" s="18" t="s">
        <v>1100</v>
      </c>
      <c r="L1024" s="18" t="s">
        <v>1101</v>
      </c>
      <c r="M1024" s="18">
        <v>2</v>
      </c>
      <c r="N1024" s="18" t="s">
        <v>1102</v>
      </c>
      <c r="O1024" s="18" t="s">
        <v>300</v>
      </c>
      <c r="P1024" s="18">
        <v>2017</v>
      </c>
      <c r="Q1024" s="18">
        <v>5</v>
      </c>
      <c r="R1024" s="18">
        <v>3</v>
      </c>
      <c r="S1024" s="18">
        <v>196</v>
      </c>
      <c r="T1024" s="18">
        <v>213</v>
      </c>
      <c r="U1024" s="23">
        <v>28126460</v>
      </c>
    </row>
    <row r="1025" spans="2:49" ht="45">
      <c r="B1025" s="36" t="s">
        <v>2212</v>
      </c>
      <c r="C1025" s="36" t="s">
        <v>2213</v>
      </c>
      <c r="D1025" s="17" t="s">
        <v>2207</v>
      </c>
      <c r="E1025" s="18" t="s">
        <v>26</v>
      </c>
      <c r="F1025" s="18">
        <f>VLOOKUP(N1025,Revistas!$B$2:$H$63996,2,FALSE)</f>
        <v>2.5129999999999999</v>
      </c>
      <c r="G1025" s="18" t="str">
        <f>VLOOKUP(N1025,Revistas!$B$2:$H$63996,3,FALSE)</f>
        <v>Q1</v>
      </c>
      <c r="H1025" s="18" t="str">
        <f>VLOOKUP(N1025,Revistas!$B$2:$H$63996,4,FALSE)</f>
        <v>PEDIATRICS - SCIE;</v>
      </c>
      <c r="I1025" s="18" t="str">
        <f>VLOOKUP(N1025,Revistas!$B$2:$H$63996,5,FALSE)</f>
        <v>26/121</v>
      </c>
      <c r="J1025" s="18" t="str">
        <f>VLOOKUP(N1025,Revistas!$B$2:$H$63996,6,FALSE)</f>
        <v>NO</v>
      </c>
      <c r="K1025" s="18" t="s">
        <v>2214</v>
      </c>
      <c r="L1025" s="18"/>
      <c r="M1025" s="18">
        <v>0</v>
      </c>
      <c r="N1025" s="18" t="s">
        <v>2209</v>
      </c>
      <c r="O1025" s="18" t="s">
        <v>94</v>
      </c>
      <c r="P1025" s="18">
        <v>2017</v>
      </c>
      <c r="Q1025" s="18">
        <v>64</v>
      </c>
      <c r="R1025" s="18"/>
      <c r="S1025" s="18" t="s">
        <v>2215</v>
      </c>
      <c r="T1025" s="18" t="s">
        <v>2215</v>
      </c>
    </row>
    <row r="1026" spans="2:49" ht="45">
      <c r="B1026" s="36" t="s">
        <v>2270</v>
      </c>
      <c r="C1026" s="36" t="s">
        <v>2271</v>
      </c>
      <c r="D1026" s="17" t="s">
        <v>2263</v>
      </c>
      <c r="E1026" s="18" t="s">
        <v>26</v>
      </c>
      <c r="F1026" s="18">
        <f>VLOOKUP(N1026,Revistas!$B$2:$H$63996,2,FALSE)</f>
        <v>6.0289999999999999</v>
      </c>
      <c r="G1026" s="18" t="str">
        <f>VLOOKUP(N1026,Revistas!$B$2:$H$63996,3,FALSE)</f>
        <v>Q1</v>
      </c>
      <c r="H1026" s="18" t="str">
        <f>VLOOKUP(N1026,Revistas!$B$2:$H$63996,4,FALSE)</f>
        <v>ONCOLOGY - SCIE</v>
      </c>
      <c r="I1026" s="18" t="str">
        <f>VLOOKUP(N1026,Revistas!$B$2:$H$63996,5,FALSE)</f>
        <v>35/217</v>
      </c>
      <c r="J1026" s="18" t="str">
        <f>VLOOKUP(N1026,Revistas!$B$2:$H$63996,6,FALSE)</f>
        <v>NO</v>
      </c>
      <c r="K1026" s="18" t="s">
        <v>2272</v>
      </c>
      <c r="L1026" s="18"/>
      <c r="M1026" s="18">
        <v>0</v>
      </c>
      <c r="N1026" s="18" t="s">
        <v>2265</v>
      </c>
      <c r="O1026" s="18" t="s">
        <v>62</v>
      </c>
      <c r="P1026" s="18">
        <v>2017</v>
      </c>
      <c r="Q1026" s="18">
        <v>72</v>
      </c>
      <c r="R1026" s="18"/>
      <c r="S1026" s="18" t="s">
        <v>2273</v>
      </c>
      <c r="T1026" s="18" t="s">
        <v>2273</v>
      </c>
    </row>
    <row r="1027" spans="2:49" ht="30">
      <c r="B1027" s="36" t="s">
        <v>4045</v>
      </c>
      <c r="C1027" s="36" t="s">
        <v>4044</v>
      </c>
      <c r="D1027" s="17" t="s">
        <v>4032</v>
      </c>
      <c r="E1027" s="18" t="s">
        <v>571</v>
      </c>
      <c r="F1027" s="18">
        <f>VLOOKUP(N1027,Revistas!$B$2:$H$63996,2,FALSE)</f>
        <v>1.181</v>
      </c>
      <c r="G1027" s="18" t="str">
        <f>VLOOKUP(N1027,Revistas!$B$2:$H$63996,3,FALSE)</f>
        <v>Q4</v>
      </c>
      <c r="H1027" s="18" t="str">
        <f>VLOOKUP(N1027,Revistas!$B$2:$H$63996,4,FALSE)</f>
        <v>UROLOGY &amp; NEPHROLOGY - SCIE</v>
      </c>
      <c r="I1027" s="18" t="str">
        <f>VLOOKUP(N1027,Revistas!$B$2:$H$63996,5,FALSE)</f>
        <v>60/76</v>
      </c>
      <c r="J1027" s="18" t="str">
        <f>VLOOKUP(N1027,Revistas!$B$2:$H$63996,6,FALSE)</f>
        <v>NO</v>
      </c>
      <c r="K1027" s="18" t="s">
        <v>4047</v>
      </c>
      <c r="L1027" s="18"/>
      <c r="M1027" s="18" t="s">
        <v>586</v>
      </c>
      <c r="N1027" s="18" t="s">
        <v>3949</v>
      </c>
      <c r="O1027" s="18" t="s">
        <v>4046</v>
      </c>
      <c r="P1027" s="18">
        <v>2017</v>
      </c>
      <c r="Q1027" s="18"/>
      <c r="R1027" s="18"/>
      <c r="S1027" s="18"/>
      <c r="T1027" s="18"/>
      <c r="U1027" s="23">
        <v>29129339</v>
      </c>
      <c r="AW1027" s="25"/>
    </row>
    <row r="1028" spans="2:49" ht="30">
      <c r="B1028" s="36" t="s">
        <v>1721</v>
      </c>
      <c r="C1028" s="36" t="s">
        <v>1722</v>
      </c>
      <c r="D1028" s="17" t="s">
        <v>1673</v>
      </c>
      <c r="E1028" s="18" t="s">
        <v>26</v>
      </c>
      <c r="F1028" s="18">
        <f>VLOOKUP(N1028,Revistas!$B$2:$H$63996,2,FALSE)</f>
        <v>6.9180000000000001</v>
      </c>
      <c r="G1028" s="18" t="str">
        <f>VLOOKUP(N1028,Revistas!$B$2:$H$63996,3,FALSE)</f>
        <v>Q1</v>
      </c>
      <c r="H1028" s="18" t="str">
        <f>VLOOKUP(N1028,Revistas!$B$2:$H$63996,4,FALSE)</f>
        <v>RHEUMATOLOGY - SCIE</v>
      </c>
      <c r="I1028" s="18" t="str">
        <f>VLOOKUP(N1028,Revistas!$B$2:$H$63996,5,FALSE)</f>
        <v>30 de 3</v>
      </c>
      <c r="J1028" s="18" t="str">
        <f>VLOOKUP(N1028,Revistas!$B$2:$H$63996,6,FALSE)</f>
        <v>SI</v>
      </c>
      <c r="K1028" s="18" t="s">
        <v>1723</v>
      </c>
      <c r="L1028" s="18"/>
      <c r="M1028" s="18">
        <v>0</v>
      </c>
      <c r="N1028" s="18" t="s">
        <v>1675</v>
      </c>
      <c r="O1028" s="18" t="s">
        <v>129</v>
      </c>
      <c r="P1028" s="18">
        <v>2017</v>
      </c>
      <c r="Q1028" s="18">
        <v>69</v>
      </c>
      <c r="R1028" s="18"/>
      <c r="S1028" s="18"/>
      <c r="T1028" s="18"/>
    </row>
    <row r="1029" spans="2:49">
      <c r="B1029" s="36" t="s">
        <v>2457</v>
      </c>
      <c r="C1029" s="36" t="s">
        <v>2458</v>
      </c>
      <c r="D1029" s="17" t="s">
        <v>195</v>
      </c>
      <c r="E1029" s="18" t="s">
        <v>571</v>
      </c>
      <c r="F1029" s="18">
        <f>VLOOKUP(N1029,Revistas!$B$2:$H$63996,2,FALSE)</f>
        <v>1.1399999999999999</v>
      </c>
      <c r="G1029" s="18" t="str">
        <f>VLOOKUP(N1029,Revistas!$B$2:$H$63996,3,FALSE)</f>
        <v>Q3</v>
      </c>
      <c r="H1029" s="18" t="str">
        <f>VLOOKUP(N1029,Revistas!$B$2:$H$63996,4,FALSE)</f>
        <v>PEDIATRICS - SCIE</v>
      </c>
      <c r="I1029" s="18" t="str">
        <f>VLOOKUP(N1029,Revistas!$B$2:$H$63996,5,FALSE)</f>
        <v>88/121/</v>
      </c>
      <c r="J1029" s="18" t="str">
        <f>VLOOKUP(N1029,Revistas!$B$2:$H$63996,6,FALSE)</f>
        <v>NO</v>
      </c>
      <c r="K1029" s="18" t="s">
        <v>2459</v>
      </c>
      <c r="L1029" s="18" t="s">
        <v>2460</v>
      </c>
      <c r="M1029" s="18">
        <v>0</v>
      </c>
      <c r="N1029" s="18" t="s">
        <v>198</v>
      </c>
      <c r="O1029" s="18" t="s">
        <v>250</v>
      </c>
      <c r="P1029" s="18">
        <v>2017</v>
      </c>
      <c r="Q1029" s="18">
        <v>86</v>
      </c>
      <c r="R1029" s="18">
        <v>5</v>
      </c>
      <c r="S1029" s="18">
        <v>290</v>
      </c>
      <c r="T1029" s="18">
        <v>291</v>
      </c>
      <c r="U1029" s="23">
        <v>27155787</v>
      </c>
    </row>
    <row r="1030" spans="2:49" ht="75">
      <c r="B1030" s="36" t="s">
        <v>2097</v>
      </c>
      <c r="C1030" s="36" t="s">
        <v>2098</v>
      </c>
      <c r="D1030" s="17" t="s">
        <v>629</v>
      </c>
      <c r="E1030" s="18" t="s">
        <v>10</v>
      </c>
      <c r="F1030" s="18">
        <f>VLOOKUP(N1030,Revistas!$B$2:$H$63996,2,FALSE)</f>
        <v>19.896000000000001</v>
      </c>
      <c r="G1030" s="18" t="str">
        <f>VLOOKUP(N1030,Revistas!$B$2:$H$63996,3,FALSE)</f>
        <v>Q1</v>
      </c>
      <c r="H1030" s="18" t="str">
        <f>VLOOKUP(N1030,Revistas!$B$2:$H$63996,4,FALSE)</f>
        <v>CARDIAC &amp; CARDIOVASCULAR SYSTEM</v>
      </c>
      <c r="I1030" s="18" t="str">
        <f>VLOOKUP(N1030,Revistas!$B$2:$H$63996,5,FALSE)</f>
        <v>1/126</v>
      </c>
      <c r="J1030" s="18" t="str">
        <f>VLOOKUP(N1030,Revistas!$B$2:$H$63996,6,FALSE)</f>
        <v>SI</v>
      </c>
      <c r="K1030" s="18" t="s">
        <v>2099</v>
      </c>
      <c r="L1030" s="18" t="s">
        <v>2100</v>
      </c>
      <c r="M1030" s="18">
        <v>1</v>
      </c>
      <c r="N1030" s="18" t="s">
        <v>631</v>
      </c>
      <c r="O1030" s="18" t="s">
        <v>2096</v>
      </c>
      <c r="P1030" s="18">
        <v>2017</v>
      </c>
      <c r="Q1030" s="18">
        <v>69</v>
      </c>
      <c r="R1030" s="18">
        <v>4</v>
      </c>
      <c r="S1030" s="18">
        <v>423</v>
      </c>
      <c r="T1030" s="18">
        <v>433</v>
      </c>
      <c r="U1030" s="23">
        <v>28126160</v>
      </c>
    </row>
    <row r="1031" spans="2:49" ht="60">
      <c r="B1031" s="36" t="s">
        <v>2078</v>
      </c>
      <c r="C1031" s="36" t="s">
        <v>2079</v>
      </c>
      <c r="D1031" s="17" t="s">
        <v>2080</v>
      </c>
      <c r="E1031" s="18" t="s">
        <v>10</v>
      </c>
      <c r="F1031" s="18">
        <f>VLOOKUP(N1031,Revistas!$B$2:$H$63996,2,FALSE)</f>
        <v>3.7970000000000002</v>
      </c>
      <c r="G1031" s="18" t="str">
        <f>VLOOKUP(N1031,Revistas!$B$2:$H$63996,3,FALSE)</f>
        <v>Q2</v>
      </c>
      <c r="H1031" s="18" t="str">
        <f>VLOOKUP(N1031,Revistas!$B$2:$H$63996,4,FALSE)</f>
        <v>BIOCHEMISTRY &amp; MOLECULAR BIOLOGY - SCIE</v>
      </c>
      <c r="I1031" s="18" t="str">
        <f>VLOOKUP(N1031,Revistas!$B$2:$H$63996,5,FALSE)</f>
        <v>90/290</v>
      </c>
      <c r="J1031" s="18" t="str">
        <f>VLOOKUP(N1031,Revistas!$B$2:$H$63996,6,FALSE)</f>
        <v>NO</v>
      </c>
      <c r="K1031" s="18" t="s">
        <v>2081</v>
      </c>
      <c r="L1031" s="18" t="s">
        <v>2082</v>
      </c>
      <c r="M1031" s="18">
        <v>1</v>
      </c>
      <c r="N1031" s="18" t="s">
        <v>2083</v>
      </c>
      <c r="O1031" s="28">
        <v>36923</v>
      </c>
      <c r="P1031" s="18">
        <v>2017</v>
      </c>
      <c r="Q1031" s="18">
        <v>474</v>
      </c>
      <c r="R1031" s="18"/>
      <c r="S1031" s="18">
        <v>399</v>
      </c>
      <c r="T1031" s="18">
        <v>410</v>
      </c>
      <c r="U1031" s="23">
        <v>27803247</v>
      </c>
    </row>
    <row r="1032" spans="2:49" ht="60">
      <c r="B1032" s="36" t="s">
        <v>1724</v>
      </c>
      <c r="C1032" s="36" t="s">
        <v>1725</v>
      </c>
      <c r="D1032" s="17" t="s">
        <v>1673</v>
      </c>
      <c r="E1032" s="18" t="s">
        <v>26</v>
      </c>
      <c r="F1032" s="18">
        <f>VLOOKUP(N1032,Revistas!$B$2:$H$63996,2,FALSE)</f>
        <v>6.9180000000000001</v>
      </c>
      <c r="G1032" s="18" t="str">
        <f>VLOOKUP(N1032,Revistas!$B$2:$H$63996,3,FALSE)</f>
        <v>Q1</v>
      </c>
      <c r="H1032" s="18" t="str">
        <f>VLOOKUP(N1032,Revistas!$B$2:$H$63996,4,FALSE)</f>
        <v>RHEUMATOLOGY - SCIE</v>
      </c>
      <c r="I1032" s="18" t="str">
        <f>VLOOKUP(N1032,Revistas!$B$2:$H$63996,5,FALSE)</f>
        <v>30 de 3</v>
      </c>
      <c r="J1032" s="18" t="str">
        <f>VLOOKUP(N1032,Revistas!$B$2:$H$63996,6,FALSE)</f>
        <v>SI</v>
      </c>
      <c r="K1032" s="18" t="s">
        <v>1726</v>
      </c>
      <c r="L1032" s="18"/>
      <c r="M1032" s="18">
        <v>0</v>
      </c>
      <c r="N1032" s="18" t="s">
        <v>1675</v>
      </c>
      <c r="O1032" s="18" t="s">
        <v>129</v>
      </c>
      <c r="P1032" s="18">
        <v>2017</v>
      </c>
      <c r="Q1032" s="18">
        <v>69</v>
      </c>
      <c r="R1032" s="18"/>
      <c r="S1032" s="18"/>
      <c r="T1032" s="18"/>
    </row>
    <row r="1033" spans="2:49" ht="45">
      <c r="B1033" s="36" t="s">
        <v>4445</v>
      </c>
      <c r="C1033" s="36" t="s">
        <v>4446</v>
      </c>
      <c r="D1033" s="17" t="s">
        <v>570</v>
      </c>
      <c r="E1033" s="18" t="s">
        <v>10</v>
      </c>
      <c r="F1033" s="18">
        <f>VLOOKUP(N1033,Revistas!$B$2:$H$63996,2,FALSE)</f>
        <v>5.1680000000000001</v>
      </c>
      <c r="G1033" s="18" t="str">
        <f>VLOOKUP(N1033,Revistas!$B$2:$H$63996,3,FALSE)</f>
        <v>Q1</v>
      </c>
      <c r="H1033" s="18" t="str">
        <f>VLOOKUP(N1033,Revistas!$B$2:$H$63996,4,FALSE)</f>
        <v>ONCOLOGY</v>
      </c>
      <c r="I1033" s="18" t="str">
        <f>VLOOKUP(N1033,Revistas!$B$2:$H$63996,5,FALSE)</f>
        <v>44/217</v>
      </c>
      <c r="J1033" s="18" t="str">
        <f>VLOOKUP(N1033,Revistas!$B$2:$H$63996,6,FALSE)</f>
        <v>NO</v>
      </c>
      <c r="K1033" s="18" t="s">
        <v>4447</v>
      </c>
      <c r="L1033" s="18" t="s">
        <v>4448</v>
      </c>
      <c r="M1033" s="18">
        <v>0</v>
      </c>
      <c r="N1033" s="18" t="s">
        <v>574</v>
      </c>
      <c r="O1033" s="18" t="s">
        <v>3556</v>
      </c>
      <c r="P1033" s="18">
        <v>2017</v>
      </c>
      <c r="Q1033" s="18">
        <v>8</v>
      </c>
      <c r="R1033" s="18">
        <v>16</v>
      </c>
      <c r="S1033" s="18">
        <v>26755</v>
      </c>
      <c r="T1033" s="18">
        <v>26770</v>
      </c>
      <c r="U1033" s="23">
        <v>28460460</v>
      </c>
    </row>
    <row r="1034" spans="2:49" ht="30">
      <c r="B1034" s="36" t="s">
        <v>1503</v>
      </c>
      <c r="C1034" s="36" t="s">
        <v>1504</v>
      </c>
      <c r="D1034" s="17" t="s">
        <v>1505</v>
      </c>
      <c r="E1034" s="18" t="s">
        <v>274</v>
      </c>
      <c r="F1034" s="18">
        <f>VLOOKUP(N1034,Revistas!$B$2:$H$63996,2,FALSE)</f>
        <v>1.401</v>
      </c>
      <c r="G1034" s="18" t="str">
        <f>VLOOKUP(N1034,Revistas!$B$2:$H$63996,3,FALSE)</f>
        <v>Q4</v>
      </c>
      <c r="H1034" s="18" t="str">
        <f>VLOOKUP(N1034,Revistas!$B$2:$H$63996,4,FALSE)</f>
        <v>GASTROENTEROLOGY &amp;HEPATOLOGY</v>
      </c>
      <c r="I1034" s="18" t="str">
        <f>VLOOKUP(N1034,Revistas!$B$2:$H$63996,5,FALSE)</f>
        <v>69/79</v>
      </c>
      <c r="J1034" s="18" t="str">
        <f>VLOOKUP(N1034,Revistas!$B$2:$H$63996,6,FALSE)</f>
        <v>NO</v>
      </c>
      <c r="K1034" s="18" t="s">
        <v>1506</v>
      </c>
      <c r="L1034" s="18" t="s">
        <v>1507</v>
      </c>
      <c r="M1034" s="18">
        <v>0</v>
      </c>
      <c r="N1034" s="18" t="s">
        <v>1508</v>
      </c>
      <c r="O1034" s="18"/>
      <c r="P1034" s="18">
        <v>2017</v>
      </c>
      <c r="Q1034" s="18">
        <v>109</v>
      </c>
      <c r="R1034" s="18">
        <v>11</v>
      </c>
      <c r="S1034" s="18"/>
      <c r="T1034" s="18"/>
    </row>
    <row r="1035" spans="2:49" ht="30">
      <c r="B1035" s="36" t="s">
        <v>2659</v>
      </c>
      <c r="C1035" s="36" t="s">
        <v>2660</v>
      </c>
      <c r="D1035" s="17" t="s">
        <v>2207</v>
      </c>
      <c r="E1035" s="18" t="s">
        <v>26</v>
      </c>
      <c r="F1035" s="18">
        <f>VLOOKUP(N1035,Revistas!$B$2:$H$63996,2,FALSE)</f>
        <v>2.5129999999999999</v>
      </c>
      <c r="G1035" s="18" t="str">
        <f>VLOOKUP(N1035,Revistas!$B$2:$H$63996,3,FALSE)</f>
        <v>Q1</v>
      </c>
      <c r="H1035" s="18" t="str">
        <f>VLOOKUP(N1035,Revistas!$B$2:$H$63996,4,FALSE)</f>
        <v>PEDIATRICS - SCIE;</v>
      </c>
      <c r="I1035" s="18" t="str">
        <f>VLOOKUP(N1035,Revistas!$B$2:$H$63996,5,FALSE)</f>
        <v>26/121</v>
      </c>
      <c r="J1035" s="18" t="str">
        <f>VLOOKUP(N1035,Revistas!$B$2:$H$63996,6,FALSE)</f>
        <v>NO</v>
      </c>
      <c r="K1035" s="18" t="s">
        <v>2661</v>
      </c>
      <c r="L1035" s="18"/>
      <c r="M1035" s="18">
        <v>0</v>
      </c>
      <c r="N1035" s="18" t="s">
        <v>2209</v>
      </c>
      <c r="O1035" s="18" t="s">
        <v>226</v>
      </c>
      <c r="P1035" s="18">
        <v>2017</v>
      </c>
      <c r="Q1035" s="18">
        <v>64</v>
      </c>
      <c r="R1035" s="18"/>
      <c r="S1035" s="18" t="s">
        <v>2662</v>
      </c>
      <c r="T1035" s="18" t="s">
        <v>2663</v>
      </c>
    </row>
    <row r="1036" spans="2:49" ht="30">
      <c r="B1036" s="36" t="s">
        <v>3430</v>
      </c>
      <c r="C1036" s="36" t="s">
        <v>3431</v>
      </c>
      <c r="D1036" s="17" t="s">
        <v>2326</v>
      </c>
      <c r="E1036" s="18" t="s">
        <v>10</v>
      </c>
      <c r="F1036" s="18">
        <f>VLOOKUP(N1036,Revistas!$B$2:$H$63996,2,FALSE)</f>
        <v>7.3609999999999998</v>
      </c>
      <c r="G1036" s="18" t="str">
        <f>VLOOKUP(N1036,Revistas!$B$2:$H$63996,3,FALSE)</f>
        <v>Q1</v>
      </c>
      <c r="H1036" s="18" t="str">
        <f>VLOOKUP(N1036,Revistas!$B$2:$H$63996,4,FALSE)</f>
        <v>ALLERGY - SCIE;</v>
      </c>
      <c r="I1036" s="18" t="str">
        <f>VLOOKUP(N1036,Revistas!$B$2:$H$63996,5,FALSE)</f>
        <v>2 DE 26</v>
      </c>
      <c r="J1036" s="18" t="str">
        <f>VLOOKUP(N1036,Revistas!$B$2:$H$63996,6,FALSE)</f>
        <v>SI</v>
      </c>
      <c r="K1036" s="18" t="s">
        <v>3432</v>
      </c>
      <c r="L1036" s="18" t="s">
        <v>3433</v>
      </c>
      <c r="M1036" s="18">
        <v>2</v>
      </c>
      <c r="N1036" s="18" t="s">
        <v>2328</v>
      </c>
      <c r="O1036" s="18" t="s">
        <v>154</v>
      </c>
      <c r="P1036" s="18">
        <v>2017</v>
      </c>
      <c r="Q1036" s="18">
        <v>72</v>
      </c>
      <c r="R1036" s="18">
        <v>9</v>
      </c>
      <c r="S1036" s="18">
        <v>1306</v>
      </c>
      <c r="T1036" s="18">
        <v>1316</v>
      </c>
      <c r="U1036" s="23">
        <v>28208220</v>
      </c>
    </row>
    <row r="1037" spans="2:49" ht="30">
      <c r="B1037" s="36" t="s">
        <v>3903</v>
      </c>
      <c r="C1037" s="36" t="s">
        <v>3904</v>
      </c>
      <c r="D1037" s="17" t="s">
        <v>3899</v>
      </c>
      <c r="E1037" s="18" t="s">
        <v>571</v>
      </c>
      <c r="F1037" s="18">
        <f>VLOOKUP(N1037,Revistas!$B$2:$H$63996,2,FALSE)</f>
        <v>0.32300000000000001</v>
      </c>
      <c r="G1037" s="18" t="str">
        <f>VLOOKUP(N1037,Revistas!$B$2:$H$63996,3,FALSE)</f>
        <v>Q4</v>
      </c>
      <c r="H1037" s="18" t="str">
        <f>VLOOKUP(N1037,Revistas!$B$2:$H$63996,4,FALSE)</f>
        <v>UROLOGY &amp; NEPHROLOGY - SCIE</v>
      </c>
      <c r="I1037" s="18" t="str">
        <f>VLOOKUP(N1037,Revistas!$B$2:$H$63996,5,FALSE)</f>
        <v>73/76</v>
      </c>
      <c r="J1037" s="18" t="str">
        <f>VLOOKUP(N1037,Revistas!$B$2:$H$63996,6,FALSE)</f>
        <v>NO</v>
      </c>
      <c r="K1037" s="18" t="s">
        <v>3905</v>
      </c>
      <c r="L1037" s="18" t="s">
        <v>3906</v>
      </c>
      <c r="M1037" s="18">
        <v>0</v>
      </c>
      <c r="N1037" s="18" t="s">
        <v>3902</v>
      </c>
      <c r="O1037" s="18" t="s">
        <v>129</v>
      </c>
      <c r="P1037" s="18">
        <v>2017</v>
      </c>
      <c r="Q1037" s="18">
        <v>70</v>
      </c>
      <c r="R1037" s="18">
        <v>8</v>
      </c>
      <c r="S1037" s="18">
        <v>748</v>
      </c>
      <c r="T1037" s="18">
        <v>749</v>
      </c>
      <c r="U1037" s="23">
        <v>28976352</v>
      </c>
    </row>
    <row r="1038" spans="2:49" ht="105">
      <c r="B1038" s="36" t="s">
        <v>1838</v>
      </c>
      <c r="C1038" s="36" t="s">
        <v>1839</v>
      </c>
      <c r="D1038" s="17" t="s">
        <v>1660</v>
      </c>
      <c r="E1038" s="18" t="s">
        <v>210</v>
      </c>
      <c r="F1038" s="18">
        <f>VLOOKUP(N1038,Revistas!$B$2:$H$63996,2,FALSE)</f>
        <v>12.811</v>
      </c>
      <c r="G1038" s="18" t="str">
        <f>VLOOKUP(N1038,Revistas!$B$2:$H$63996,3,FALSE)</f>
        <v>Q1</v>
      </c>
      <c r="H1038" s="18" t="str">
        <f>VLOOKUP(N1038,Revistas!$B$2:$H$63996,4,FALSE)</f>
        <v>RHEUMATOLOGY - SCIE</v>
      </c>
      <c r="I1038" s="18" t="str">
        <f>VLOOKUP(N1038,Revistas!$B$2:$H$63996,5,FALSE)</f>
        <v>1 DE 30</v>
      </c>
      <c r="J1038" s="18" t="str">
        <f>VLOOKUP(N1038,Revistas!$B$2:$H$63996,6,FALSE)</f>
        <v>SI</v>
      </c>
      <c r="K1038" s="18" t="s">
        <v>1840</v>
      </c>
      <c r="L1038" s="18" t="s">
        <v>1841</v>
      </c>
      <c r="M1038" s="18">
        <v>27</v>
      </c>
      <c r="N1038" s="18" t="s">
        <v>1663</v>
      </c>
      <c r="O1038" s="18" t="s">
        <v>226</v>
      </c>
      <c r="P1038" s="18">
        <v>2017</v>
      </c>
      <c r="Q1038" s="18">
        <v>76</v>
      </c>
      <c r="R1038" s="18">
        <v>6</v>
      </c>
      <c r="S1038" s="18">
        <v>978</v>
      </c>
      <c r="T1038" s="18">
        <v>991</v>
      </c>
      <c r="U1038" s="23">
        <v>28087505</v>
      </c>
    </row>
    <row r="1039" spans="2:49" ht="60">
      <c r="B1039" s="36" t="s">
        <v>222</v>
      </c>
      <c r="C1039" s="36" t="s">
        <v>223</v>
      </c>
      <c r="D1039" s="17" t="s">
        <v>25</v>
      </c>
      <c r="E1039" s="18" t="s">
        <v>10</v>
      </c>
      <c r="F1039" s="18">
        <f>VLOOKUP(N1039,Revistas!$B$2:$H$63996,2,FALSE)</f>
        <v>3.988</v>
      </c>
      <c r="G1039" s="18" t="str">
        <f>VLOOKUP(N1039,Revistas!$B$2:$H$63996,3,FALSE)</f>
        <v>Q1</v>
      </c>
      <c r="H1039" s="18" t="str">
        <f>VLOOKUP(N1039,Revistas!$B$2:$H$63996,4,FALSE)</f>
        <v>CLINICAL NEUROLOGY</v>
      </c>
      <c r="I1039" s="18" t="str">
        <f>VLOOKUP(N1039,Revistas!$B$2:$H$63996,5,FALSE)</f>
        <v>40/194</v>
      </c>
      <c r="J1039" s="18" t="str">
        <f>VLOOKUP(N1039,Revistas!$B$2:$H$63996,6,FALSE)</f>
        <v>NO</v>
      </c>
      <c r="K1039" s="18" t="s">
        <v>224</v>
      </c>
      <c r="L1039" s="18" t="s">
        <v>225</v>
      </c>
      <c r="M1039" s="18">
        <v>2</v>
      </c>
      <c r="N1039" s="18" t="s">
        <v>28</v>
      </c>
      <c r="O1039" s="18" t="s">
        <v>226</v>
      </c>
      <c r="P1039" s="18">
        <v>2017</v>
      </c>
      <c r="Q1039" s="18">
        <v>24</v>
      </c>
      <c r="R1039" s="18">
        <v>6</v>
      </c>
      <c r="S1039" s="18">
        <v>768</v>
      </c>
      <c r="T1039" s="18" t="s">
        <v>227</v>
      </c>
    </row>
    <row r="1040" spans="2:49" ht="45">
      <c r="B1040" s="36" t="s">
        <v>3652</v>
      </c>
      <c r="C1040" s="36" t="s">
        <v>3653</v>
      </c>
      <c r="D1040" s="17" t="s">
        <v>3654</v>
      </c>
      <c r="E1040" s="18" t="s">
        <v>10</v>
      </c>
      <c r="F1040" s="18">
        <f>VLOOKUP(N1040,Revistas!$B$2:$H$63996,2,FALSE)</f>
        <v>0.311</v>
      </c>
      <c r="G1040" s="18" t="str">
        <f>VLOOKUP(N1040,Revistas!$B$2:$H$63996,3,FALSE)</f>
        <v>Q4</v>
      </c>
      <c r="H1040" s="18" t="str">
        <f>VLOOKUP(N1040,Revistas!$B$2:$H$63996,4,FALSE)</f>
        <v>ALLERGY - SCIE</v>
      </c>
      <c r="I1040" s="18" t="str">
        <f>VLOOKUP(N1040,Revistas!$B$2:$H$63996,5,FALSE)</f>
        <v>26 DE 26</v>
      </c>
      <c r="J1040" s="18" t="str">
        <f>VLOOKUP(N1040,Revistas!$B$2:$H$63996,6,FALSE)</f>
        <v>NO</v>
      </c>
      <c r="K1040" s="18" t="s">
        <v>3655</v>
      </c>
      <c r="L1040" s="18" t="s">
        <v>3656</v>
      </c>
      <c r="M1040" s="18">
        <v>1</v>
      </c>
      <c r="N1040" s="18" t="s">
        <v>3657</v>
      </c>
      <c r="O1040" s="18" t="s">
        <v>344</v>
      </c>
      <c r="P1040" s="18">
        <v>2017</v>
      </c>
      <c r="Q1040" s="18">
        <v>40</v>
      </c>
      <c r="R1040" s="18">
        <v>1</v>
      </c>
      <c r="S1040" s="18">
        <v>29</v>
      </c>
      <c r="T1040" s="18">
        <v>36</v>
      </c>
    </row>
    <row r="1041" spans="2:21" ht="45">
      <c r="B1041" s="36" t="s">
        <v>1782</v>
      </c>
      <c r="C1041" s="36" t="s">
        <v>1783</v>
      </c>
      <c r="D1041" s="17" t="s">
        <v>1660</v>
      </c>
      <c r="E1041" s="18" t="s">
        <v>10</v>
      </c>
      <c r="F1041" s="18">
        <f>VLOOKUP(N1041,Revistas!$B$2:$H$63996,2,FALSE)</f>
        <v>12.811</v>
      </c>
      <c r="G1041" s="18" t="str">
        <f>VLOOKUP(N1041,Revistas!$B$2:$H$63996,3,FALSE)</f>
        <v>Q1</v>
      </c>
      <c r="H1041" s="18" t="str">
        <f>VLOOKUP(N1041,Revistas!$B$2:$H$63996,4,FALSE)</f>
        <v>RHEUMATOLOGY - SCIE</v>
      </c>
      <c r="I1041" s="18" t="str">
        <f>VLOOKUP(N1041,Revistas!$B$2:$H$63996,5,FALSE)</f>
        <v>1 DE 30</v>
      </c>
      <c r="J1041" s="18" t="str">
        <f>VLOOKUP(N1041,Revistas!$B$2:$H$63996,6,FALSE)</f>
        <v>SI</v>
      </c>
      <c r="K1041" s="18" t="s">
        <v>1784</v>
      </c>
      <c r="L1041" s="18" t="s">
        <v>1785</v>
      </c>
      <c r="M1041" s="18">
        <v>0</v>
      </c>
      <c r="N1041" s="18" t="s">
        <v>1663</v>
      </c>
      <c r="O1041" s="18" t="s">
        <v>29</v>
      </c>
      <c r="P1041" s="18">
        <v>2017</v>
      </c>
      <c r="Q1041" s="18">
        <v>76</v>
      </c>
      <c r="R1041" s="18">
        <v>7</v>
      </c>
      <c r="S1041" s="18">
        <v>1285</v>
      </c>
      <c r="T1041" s="18">
        <v>1288</v>
      </c>
      <c r="U1041" s="23">
        <v>28455438</v>
      </c>
    </row>
    <row r="1042" spans="2:21">
      <c r="B1042" s="36" t="s">
        <v>5396</v>
      </c>
      <c r="C1042" s="36" t="s">
        <v>5395</v>
      </c>
      <c r="D1042" s="17" t="s">
        <v>5379</v>
      </c>
      <c r="E1042" s="18" t="s">
        <v>210</v>
      </c>
      <c r="F1042" s="18" t="str">
        <f>VLOOKUP(N1042,Revistas!$B$2:$H$63996,2,FALSE)</f>
        <v>NO TIENE</v>
      </c>
      <c r="G1042" s="18" t="str">
        <f>VLOOKUP(N1042,Revistas!$B$2:$H$63996,3,FALSE)</f>
        <v>NO TIENE</v>
      </c>
      <c r="H1042" s="18" t="str">
        <f>VLOOKUP(N1042,Revistas!$B$2:$H$63996,4,FALSE)</f>
        <v>NO TIENE</v>
      </c>
      <c r="I1042" s="18" t="str">
        <f>VLOOKUP(N1042,Revistas!$B$2:$H$63996,5,FALSE)</f>
        <v>NO TIENE</v>
      </c>
      <c r="J1042" s="18" t="str">
        <f>VLOOKUP(N1042,Revistas!$B$2:$H$63996,6,FALSE)</f>
        <v>NO</v>
      </c>
      <c r="K1042" s="18" t="s">
        <v>5398</v>
      </c>
      <c r="L1042" s="18"/>
      <c r="M1042" s="18" t="s">
        <v>586</v>
      </c>
      <c r="N1042" s="18" t="s">
        <v>5383</v>
      </c>
      <c r="O1042" s="18" t="s">
        <v>2952</v>
      </c>
      <c r="P1042" s="18">
        <v>2017</v>
      </c>
      <c r="Q1042" s="18">
        <v>2</v>
      </c>
      <c r="R1042" s="18">
        <v>4</v>
      </c>
      <c r="S1042" s="18" t="s">
        <v>5397</v>
      </c>
      <c r="T1042" s="18"/>
      <c r="U1042" s="23">
        <v>28507781</v>
      </c>
    </row>
    <row r="1043" spans="2:21" ht="30">
      <c r="B1043" s="36" t="s">
        <v>1769</v>
      </c>
      <c r="C1043" s="36" t="s">
        <v>1770</v>
      </c>
      <c r="D1043" s="17" t="s">
        <v>1771</v>
      </c>
      <c r="E1043" s="18" t="s">
        <v>10</v>
      </c>
      <c r="F1043" s="18" t="str">
        <f>VLOOKUP(N1043,Revistas!$B$2:$H$63996,2,FALSE)</f>
        <v>NO TIENE</v>
      </c>
      <c r="G1043" s="18" t="str">
        <f>VLOOKUP(N1043,Revistas!$B$2:$H$63996,3,FALSE)</f>
        <v>NO TIENE</v>
      </c>
      <c r="H1043" s="18" t="str">
        <f>VLOOKUP(N1043,Revistas!$B$2:$H$63996,4,FALSE)</f>
        <v>NO TIENE</v>
      </c>
      <c r="I1043" s="18" t="str">
        <f>VLOOKUP(N1043,Revistas!$B$2:$H$63996,5,FALSE)</f>
        <v>NO TIENE</v>
      </c>
      <c r="J1043" s="18" t="str">
        <f>VLOOKUP(N1043,Revistas!$B$2:$H$63996,6,FALSE)</f>
        <v>NO</v>
      </c>
      <c r="K1043" s="18" t="s">
        <v>1772</v>
      </c>
      <c r="L1043" s="18" t="s">
        <v>1773</v>
      </c>
      <c r="M1043" s="18">
        <v>0</v>
      </c>
      <c r="N1043" s="18" t="s">
        <v>1774</v>
      </c>
      <c r="O1043" s="18" t="s">
        <v>214</v>
      </c>
      <c r="P1043" s="18">
        <v>2017</v>
      </c>
      <c r="Q1043" s="18">
        <v>13</v>
      </c>
      <c r="R1043" s="18">
        <v>4</v>
      </c>
      <c r="S1043" s="18">
        <v>197</v>
      </c>
      <c r="T1043" s="18">
        <v>200</v>
      </c>
      <c r="U1043" s="23">
        <v>27297260</v>
      </c>
    </row>
    <row r="1044" spans="2:21" ht="30">
      <c r="B1044" s="36" t="s">
        <v>4314</v>
      </c>
      <c r="C1044" s="36" t="s">
        <v>4315</v>
      </c>
      <c r="D1044" s="17" t="s">
        <v>4316</v>
      </c>
      <c r="E1044" s="18" t="s">
        <v>10</v>
      </c>
      <c r="F1044" s="18">
        <f>VLOOKUP(N1044,Revistas!$B$2:$H$63996,2,FALSE)</f>
        <v>1.2330000000000001</v>
      </c>
      <c r="G1044" s="18" t="str">
        <f>VLOOKUP(N1044,Revistas!$B$2:$H$63996,3,FALSE)</f>
        <v>Q4</v>
      </c>
      <c r="H1044" s="18" t="str">
        <f>VLOOKUP(N1044,Revistas!$B$2:$H$63996,4,FALSE)</f>
        <v>PEDIATRICS - SCIE;</v>
      </c>
      <c r="I1044" s="18" t="str">
        <f>VLOOKUP(N1044,Revistas!$B$2:$H$63996,5,FALSE)</f>
        <v>80/121</v>
      </c>
      <c r="J1044" s="18" t="str">
        <f>VLOOKUP(N1044,Revistas!$B$2:$H$63996,6,FALSE)</f>
        <v>NO</v>
      </c>
      <c r="K1044" s="18" t="s">
        <v>4317</v>
      </c>
      <c r="L1044" s="18" t="s">
        <v>4318</v>
      </c>
      <c r="M1044" s="18">
        <v>0</v>
      </c>
      <c r="N1044" s="18" t="s">
        <v>4319</v>
      </c>
      <c r="O1044" s="18" t="s">
        <v>344</v>
      </c>
      <c r="P1044" s="18">
        <v>2017</v>
      </c>
      <c r="Q1044" s="18">
        <v>30</v>
      </c>
      <c r="R1044" s="18">
        <v>1</v>
      </c>
      <c r="S1044" s="18">
        <v>111</v>
      </c>
      <c r="T1044" s="18">
        <v>116</v>
      </c>
      <c r="U1044" s="23">
        <v>27941173</v>
      </c>
    </row>
    <row r="1045" spans="2:21" ht="45">
      <c r="B1045" s="36" t="s">
        <v>95</v>
      </c>
      <c r="C1045" s="36" t="s">
        <v>96</v>
      </c>
      <c r="D1045" s="17" t="s">
        <v>97</v>
      </c>
      <c r="E1045" s="18" t="s">
        <v>10</v>
      </c>
      <c r="F1045" s="18">
        <f>VLOOKUP(N1045,Revistas!$B$2:$H$63996,2,FALSE)</f>
        <v>2.1030000000000002</v>
      </c>
      <c r="G1045" s="18" t="str">
        <f>VLOOKUP(N1045,Revistas!$B$2:$H$63996,3,FALSE)</f>
        <v>Q3</v>
      </c>
      <c r="H1045" s="18" t="str">
        <f>VLOOKUP(N1045,Revistas!$B$2:$H$63996,4,FALSE)</f>
        <v>CLINICAL NEUROLOGY</v>
      </c>
      <c r="I1045" s="18" t="str">
        <f>VLOOKUP(N1045,Revistas!$B$2:$H$63996,5,FALSE)</f>
        <v>114/194</v>
      </c>
      <c r="J1045" s="18" t="str">
        <f>VLOOKUP(N1045,Revistas!$B$2:$H$63996,6,FALSE)</f>
        <v>NO</v>
      </c>
      <c r="K1045" s="18" t="s">
        <v>98</v>
      </c>
      <c r="L1045" s="18" t="s">
        <v>99</v>
      </c>
      <c r="M1045" s="18">
        <v>0</v>
      </c>
      <c r="N1045" s="18" t="s">
        <v>100</v>
      </c>
      <c r="O1045" s="18" t="s">
        <v>102</v>
      </c>
      <c r="P1045" s="18">
        <v>2017</v>
      </c>
      <c r="Q1045" s="18">
        <v>32</v>
      </c>
      <c r="R1045" s="18">
        <v>9</v>
      </c>
      <c r="S1045" s="18">
        <v>602</v>
      </c>
      <c r="T1045" s="18">
        <v>609</v>
      </c>
    </row>
    <row r="1046" spans="2:21" ht="45">
      <c r="B1046" s="36" t="s">
        <v>716</v>
      </c>
      <c r="C1046" s="36" t="s">
        <v>717</v>
      </c>
      <c r="D1046" s="17" t="s">
        <v>718</v>
      </c>
      <c r="E1046" s="18" t="s">
        <v>10</v>
      </c>
      <c r="F1046" s="18">
        <f>VLOOKUP(N1046,Revistas!$B$2:$H$63996,2,FALSE)</f>
        <v>1.248</v>
      </c>
      <c r="G1046" s="18" t="str">
        <f>VLOOKUP(N1046,Revistas!$B$2:$H$63996,3,FALSE)</f>
        <v>Q4</v>
      </c>
      <c r="H1046" s="18" t="str">
        <f>VLOOKUP(N1046,Revistas!$B$2:$H$63996,4,FALSE)</f>
        <v>PERIPHERAL VASCULAR DISEASE - SCIE</v>
      </c>
      <c r="I1046" s="18" t="str">
        <f>VLOOKUP(N1046,Revistas!$B$2:$H$63996,5,FALSE)</f>
        <v>54/63</v>
      </c>
      <c r="J1046" s="18" t="str">
        <f>VLOOKUP(N1046,Revistas!$B$2:$H$63996,6,FALSE)</f>
        <v>NO</v>
      </c>
      <c r="K1046" s="18" t="s">
        <v>719</v>
      </c>
      <c r="L1046" s="18" t="s">
        <v>720</v>
      </c>
      <c r="M1046" s="18">
        <v>0</v>
      </c>
      <c r="N1046" s="18" t="s">
        <v>721</v>
      </c>
      <c r="O1046" s="18" t="s">
        <v>199</v>
      </c>
      <c r="P1046" s="18">
        <v>2017</v>
      </c>
      <c r="Q1046" s="18">
        <v>22</v>
      </c>
      <c r="R1046" s="18">
        <v>4</v>
      </c>
      <c r="S1046" s="18">
        <v>184</v>
      </c>
      <c r="T1046" s="18">
        <v>190</v>
      </c>
    </row>
    <row r="1047" spans="2:21" ht="60">
      <c r="B1047" s="36" t="s">
        <v>3927</v>
      </c>
      <c r="C1047" s="36" t="s">
        <v>3928</v>
      </c>
      <c r="D1047" s="17" t="s">
        <v>3929</v>
      </c>
      <c r="E1047" s="18" t="s">
        <v>10</v>
      </c>
      <c r="F1047" s="18" t="str">
        <f>VLOOKUP(N1047,Revistas!$B$2:$H$63996,2,FALSE)</f>
        <v>NO TIENE</v>
      </c>
      <c r="G1047" s="18" t="str">
        <f>VLOOKUP(N1047,Revistas!$B$2:$H$63996,3,FALSE)</f>
        <v>NO TIENE</v>
      </c>
      <c r="H1047" s="18" t="str">
        <f>VLOOKUP(N1047,Revistas!$B$2:$H$63996,4,FALSE)</f>
        <v>NO TIENE</v>
      </c>
      <c r="I1047" s="18" t="str">
        <f>VLOOKUP(N1047,Revistas!$B$2:$H$63996,5,FALSE)</f>
        <v>NO TIENE</v>
      </c>
      <c r="J1047" s="18" t="str">
        <f>VLOOKUP(N1047,Revistas!$B$2:$H$63996,6,FALSE)</f>
        <v>NO</v>
      </c>
      <c r="K1047" s="18" t="s">
        <v>3930</v>
      </c>
      <c r="L1047" s="18" t="s">
        <v>3931</v>
      </c>
      <c r="M1047" s="18">
        <v>0</v>
      </c>
      <c r="N1047" s="18" t="s">
        <v>3932</v>
      </c>
      <c r="O1047" s="18" t="s">
        <v>154</v>
      </c>
      <c r="P1047" s="18">
        <v>2017</v>
      </c>
      <c r="Q1047" s="18">
        <v>31</v>
      </c>
      <c r="R1047" s="18">
        <v>9</v>
      </c>
      <c r="S1047" s="18">
        <v>934</v>
      </c>
      <c r="T1047" s="18">
        <v>941</v>
      </c>
      <c r="U1047" s="23">
        <v>28693386</v>
      </c>
    </row>
    <row r="1048" spans="2:21" ht="60">
      <c r="B1048" s="36" t="s">
        <v>4552</v>
      </c>
      <c r="C1048" s="36" t="s">
        <v>4553</v>
      </c>
      <c r="D1048" s="17" t="s">
        <v>4554</v>
      </c>
      <c r="E1048" s="18" t="s">
        <v>10</v>
      </c>
      <c r="F1048" s="18">
        <f>VLOOKUP(N1048,Revistas!$B$2:$H$63996,2,FALSE)</f>
        <v>8.766</v>
      </c>
      <c r="G1048" s="18" t="str">
        <f>VLOOKUP(N1048,Revistas!$B$2:$H$63996,3,FALSE)</f>
        <v>Q1</v>
      </c>
      <c r="H1048" s="18" t="str">
        <f>VLOOKUP(N1048,Revistas!$B$2:$H$63996,4,FALSE)</f>
        <v>MEDICINE, RESEARCH &amp; EXPERIMENTAL - SCIE</v>
      </c>
      <c r="I1048" s="18" t="str">
        <f>VLOOKUP(N1048,Revistas!$B$2:$H$63996,5,FALSE)</f>
        <v>8/128</v>
      </c>
      <c r="J1048" s="18" t="str">
        <f>VLOOKUP(N1048,Revistas!$B$2:$H$63996,6,FALSE)</f>
        <v>SI</v>
      </c>
      <c r="K1048" s="18" t="s">
        <v>4555</v>
      </c>
      <c r="L1048" s="18" t="s">
        <v>4556</v>
      </c>
      <c r="M1048" s="18">
        <v>0</v>
      </c>
      <c r="N1048" s="18" t="s">
        <v>4557</v>
      </c>
      <c r="O1048" s="18"/>
      <c r="P1048" s="18">
        <v>2017</v>
      </c>
      <c r="Q1048" s="18">
        <v>7</v>
      </c>
      <c r="R1048" s="18">
        <v>17</v>
      </c>
      <c r="S1048" s="18">
        <v>4118</v>
      </c>
      <c r="T1048" s="18">
        <v>4134</v>
      </c>
      <c r="U1048" s="23">
        <v>29158814</v>
      </c>
    </row>
    <row r="1049" spans="2:21" ht="45">
      <c r="B1049" s="36" t="s">
        <v>644</v>
      </c>
      <c r="C1049" s="36" t="s">
        <v>645</v>
      </c>
      <c r="D1049" s="17" t="s">
        <v>611</v>
      </c>
      <c r="E1049" s="18" t="s">
        <v>10</v>
      </c>
      <c r="F1049" s="18">
        <f>VLOOKUP(N1049,Revistas!$B$2:$H$63996,2,FALSE)</f>
        <v>19.651</v>
      </c>
      <c r="G1049" s="18" t="str">
        <f>VLOOKUP(N1049,Revistas!$B$2:$H$63996,3,FALSE)</f>
        <v>Q1</v>
      </c>
      <c r="H1049" s="18" t="str">
        <f>VLOOKUP(N1049,Revistas!$B$2:$H$63996,4,FALSE)</f>
        <v>CARDIAC &amp; CARDIOVASCULAR SYSTEM</v>
      </c>
      <c r="I1049" s="18" t="str">
        <f>VLOOKUP(N1049,Revistas!$B$2:$H$63996,5,FALSE)</f>
        <v>2/126</v>
      </c>
      <c r="J1049" s="18" t="str">
        <f>VLOOKUP(N1049,Revistas!$B$2:$H$63996,6,FALSE)</f>
        <v>SI</v>
      </c>
      <c r="K1049" s="18" t="s">
        <v>646</v>
      </c>
      <c r="L1049" s="18" t="s">
        <v>647</v>
      </c>
      <c r="M1049" s="18">
        <v>4</v>
      </c>
      <c r="N1049" s="18" t="s">
        <v>614</v>
      </c>
      <c r="O1049" s="28">
        <v>37165</v>
      </c>
      <c r="P1049" s="18">
        <v>2017</v>
      </c>
      <c r="Q1049" s="18">
        <v>38</v>
      </c>
      <c r="R1049" s="18">
        <v>37</v>
      </c>
      <c r="S1049" s="18">
        <v>2813</v>
      </c>
      <c r="T1049" s="18" t="s">
        <v>167</v>
      </c>
    </row>
    <row r="1050" spans="2:21" ht="30">
      <c r="B1050" s="36" t="s">
        <v>5168</v>
      </c>
      <c r="C1050" s="36" t="s">
        <v>5169</v>
      </c>
      <c r="D1050" s="17" t="s">
        <v>4902</v>
      </c>
      <c r="E1050" s="18" t="s">
        <v>10</v>
      </c>
      <c r="F1050" s="18">
        <f>VLOOKUP(N1050,Revistas!$B$2:$H$63996,2,FALSE)</f>
        <v>10.162000000000001</v>
      </c>
      <c r="G1050" s="18" t="str">
        <f>VLOOKUP(N1050,Revistas!$B$2:$H$63996,3,FALSE)</f>
        <v>Q1</v>
      </c>
      <c r="H1050" s="18" t="str">
        <f>VLOOKUP(N1050,Revistas!$B$2:$H$63996,4,FALSE)</f>
        <v>BIOCHEMISTRY &amp; MOLECULAR BIOLOGY - SCIE</v>
      </c>
      <c r="I1050" s="18" t="str">
        <f>VLOOKUP(N1050,Revistas!$B$2:$H$63996,5,FALSE)</f>
        <v>14/286</v>
      </c>
      <c r="J1050" s="18" t="str">
        <f>VLOOKUP(N1050,Revistas!$B$2:$H$63996,6,FALSE)</f>
        <v>SI</v>
      </c>
      <c r="K1050" s="18" t="s">
        <v>5170</v>
      </c>
      <c r="L1050" s="18" t="s">
        <v>5171</v>
      </c>
      <c r="M1050" s="18">
        <v>2</v>
      </c>
      <c r="N1050" s="18" t="s">
        <v>4905</v>
      </c>
      <c r="O1050" s="28">
        <v>37408</v>
      </c>
      <c r="P1050" s="18">
        <v>2017</v>
      </c>
      <c r="Q1050" s="18">
        <v>45</v>
      </c>
      <c r="R1050" s="18">
        <v>10</v>
      </c>
      <c r="S1050" s="18">
        <v>5797</v>
      </c>
      <c r="T1050" s="18">
        <v>5817</v>
      </c>
      <c r="U1050" s="23">
        <v>28369544</v>
      </c>
    </row>
    <row r="1051" spans="2:21" ht="45">
      <c r="B1051" s="36" t="s">
        <v>3609</v>
      </c>
      <c r="C1051" s="36" t="s">
        <v>3610</v>
      </c>
      <c r="D1051" s="17" t="s">
        <v>3597</v>
      </c>
      <c r="E1051" s="18" t="s">
        <v>26</v>
      </c>
      <c r="F1051" s="18">
        <f>VLOOKUP(N1051,Revistas!$B$2:$H$63996,2,FALSE)</f>
        <v>13.081</v>
      </c>
      <c r="G1051" s="18" t="str">
        <f>VLOOKUP(N1051,Revistas!$B$2:$H$63996,3,FALSE)</f>
        <v>Q1</v>
      </c>
      <c r="H1051" s="18" t="str">
        <f>VLOOKUP(N1051,Revistas!$B$2:$H$63996,4,FALSE)</f>
        <v>IMMUNOLOGY</v>
      </c>
      <c r="I1051" s="18" t="str">
        <f>VLOOKUP(N1051,Revistas!$B$2:$H$63996,5,FALSE)</f>
        <v>6/150</v>
      </c>
      <c r="J1051" s="18" t="str">
        <f>VLOOKUP(N1051,Revistas!$B$2:$H$63996,6,FALSE)</f>
        <v>SI</v>
      </c>
      <c r="K1051" s="18" t="s">
        <v>3611</v>
      </c>
      <c r="L1051" s="18"/>
      <c r="M1051" s="18">
        <v>0</v>
      </c>
      <c r="N1051" s="18" t="s">
        <v>3599</v>
      </c>
      <c r="O1051" s="18" t="s">
        <v>62</v>
      </c>
      <c r="P1051" s="18">
        <v>2017</v>
      </c>
      <c r="Q1051" s="18">
        <v>139</v>
      </c>
      <c r="R1051" s="18">
        <v>2</v>
      </c>
      <c r="S1051" s="18" t="s">
        <v>3612</v>
      </c>
      <c r="T1051" s="18" t="s">
        <v>3612</v>
      </c>
    </row>
    <row r="1052" spans="2:21" ht="30">
      <c r="B1052" s="36" t="s">
        <v>2324</v>
      </c>
      <c r="C1052" s="36" t="s">
        <v>2325</v>
      </c>
      <c r="D1052" s="17" t="s">
        <v>2326</v>
      </c>
      <c r="E1052" s="18" t="s">
        <v>26</v>
      </c>
      <c r="F1052" s="18">
        <f>VLOOKUP(N1052,Revistas!$B$2:$H$63996,2,FALSE)</f>
        <v>7.3609999999999998</v>
      </c>
      <c r="G1052" s="18" t="str">
        <f>VLOOKUP(N1052,Revistas!$B$2:$H$63996,3,FALSE)</f>
        <v>Q1</v>
      </c>
      <c r="H1052" s="18" t="str">
        <f>VLOOKUP(N1052,Revistas!$B$2:$H$63996,4,FALSE)</f>
        <v>ALLERGY - SCIE;</v>
      </c>
      <c r="I1052" s="18" t="str">
        <f>VLOOKUP(N1052,Revistas!$B$2:$H$63996,5,FALSE)</f>
        <v>2 DE 26</v>
      </c>
      <c r="J1052" s="18" t="str">
        <f>VLOOKUP(N1052,Revistas!$B$2:$H$63996,6,FALSE)</f>
        <v>SI</v>
      </c>
      <c r="K1052" s="18" t="s">
        <v>2327</v>
      </c>
      <c r="L1052" s="18"/>
      <c r="M1052" s="18">
        <v>0</v>
      </c>
      <c r="N1052" s="18" t="s">
        <v>2328</v>
      </c>
      <c r="O1052" s="18" t="s">
        <v>199</v>
      </c>
      <c r="P1052" s="18">
        <v>2017</v>
      </c>
      <c r="Q1052" s="18">
        <v>72</v>
      </c>
      <c r="R1052" s="18"/>
      <c r="S1052" s="18">
        <v>214</v>
      </c>
      <c r="T1052" s="18">
        <v>214</v>
      </c>
    </row>
    <row r="1053" spans="2:21" ht="45">
      <c r="B1053" s="36" t="s">
        <v>4290</v>
      </c>
      <c r="C1053" s="36" t="s">
        <v>4291</v>
      </c>
      <c r="D1053" s="17" t="s">
        <v>4287</v>
      </c>
      <c r="E1053" s="18" t="s">
        <v>26</v>
      </c>
      <c r="F1053" s="18">
        <f>VLOOKUP(N1053,Revistas!$B$2:$H$63996,2,FALSE)</f>
        <v>1.8440000000000001</v>
      </c>
      <c r="G1053" s="18" t="str">
        <f>VLOOKUP(N1053,Revistas!$B$2:$H$63996,3,FALSE)</f>
        <v>Q2</v>
      </c>
      <c r="H1053" s="18" t="str">
        <f>VLOOKUP(N1053,Revistas!$B$2:$H$63996,4,FALSE)</f>
        <v>PEDIATRICS - SCIE;</v>
      </c>
      <c r="I1053" s="18" t="str">
        <f>VLOOKUP(N1053,Revistas!$B$2:$H$63996,5,FALSE)</f>
        <v>54/121</v>
      </c>
      <c r="J1053" s="18" t="str">
        <f>VLOOKUP(N1053,Revistas!$B$2:$H$63996,6,FALSE)</f>
        <v>NO</v>
      </c>
      <c r="K1053" s="18" t="s">
        <v>4292</v>
      </c>
      <c r="L1053" s="18"/>
      <c r="M1053" s="18">
        <v>0</v>
      </c>
      <c r="N1053" s="18" t="s">
        <v>4289</v>
      </c>
      <c r="O1053" s="18"/>
      <c r="P1053" s="18">
        <v>2017</v>
      </c>
      <c r="Q1053" s="18">
        <v>88</v>
      </c>
      <c r="R1053" s="18"/>
      <c r="S1053" s="18">
        <v>376</v>
      </c>
      <c r="T1053" s="18">
        <v>377</v>
      </c>
    </row>
    <row r="1054" spans="2:21" ht="90">
      <c r="B1054" s="36" t="s">
        <v>2800</v>
      </c>
      <c r="C1054" s="36" t="s">
        <v>2801</v>
      </c>
      <c r="D1054" s="17" t="s">
        <v>2802</v>
      </c>
      <c r="E1054" s="18" t="s">
        <v>10</v>
      </c>
      <c r="F1054" s="18">
        <f>VLOOKUP(N1054,Revistas!$B$2:$H$63996,2,FALSE)</f>
        <v>7.05</v>
      </c>
      <c r="G1054" s="18" t="str">
        <f>VLOOKUP(N1054,Revistas!$B$2:$H$63996,3,FALSE)</f>
        <v>Q1</v>
      </c>
      <c r="H1054" s="18" t="str">
        <f>VLOOKUP(N1054,Revistas!$B$2:$H$63996,4,FALSE)</f>
        <v>CRITICAL CARE MEDICINE - SCIE</v>
      </c>
      <c r="I1054" s="18" t="str">
        <f>VLOOKUP(N1054,Revistas!$B$2:$H$63996,5,FALSE)</f>
        <v>4 DE 33</v>
      </c>
      <c r="J1054" s="18" t="str">
        <f>VLOOKUP(N1054,Revistas!$B$2:$H$63996,6,FALSE)</f>
        <v>NO</v>
      </c>
      <c r="K1054" s="18" t="s">
        <v>2803</v>
      </c>
      <c r="L1054" s="18" t="s">
        <v>2804</v>
      </c>
      <c r="M1054" s="18">
        <v>3</v>
      </c>
      <c r="N1054" s="18" t="s">
        <v>2805</v>
      </c>
      <c r="O1054" s="18" t="s">
        <v>250</v>
      </c>
      <c r="P1054" s="18">
        <v>2017</v>
      </c>
      <c r="Q1054" s="18">
        <v>45</v>
      </c>
      <c r="R1054" s="18">
        <v>5</v>
      </c>
      <c r="S1054" s="18">
        <v>843</v>
      </c>
      <c r="T1054" s="18">
        <v>850</v>
      </c>
      <c r="U1054" s="23">
        <v>28252536</v>
      </c>
    </row>
    <row r="1055" spans="2:21" ht="30">
      <c r="B1055" s="36" t="s">
        <v>553</v>
      </c>
      <c r="C1055" s="36" t="s">
        <v>554</v>
      </c>
      <c r="D1055" s="17" t="s">
        <v>555</v>
      </c>
      <c r="E1055" s="18" t="s">
        <v>10</v>
      </c>
      <c r="F1055" s="18">
        <f>VLOOKUP(N1055,Revistas!$B$2:$H$63996,2,FALSE)</f>
        <v>5.0119999999999996</v>
      </c>
      <c r="G1055" s="18" t="str">
        <f>VLOOKUP(N1055,Revistas!$B$2:$H$63996,3,FALSE)</f>
        <v>Q1</v>
      </c>
      <c r="H1055" s="18" t="str">
        <f>VLOOKUP(N1055,Revistas!$B$2:$H$63996,4,FALSE)</f>
        <v>PHARMACOLOGY &amp;PHARMACY</v>
      </c>
      <c r="I1055" s="18" t="str">
        <f>VLOOKUP(N1055,Revistas!$B$2:$H$63996,5,FALSE)</f>
        <v>24/256</v>
      </c>
      <c r="J1055" s="18" t="str">
        <f>VLOOKUP(N1055,Revistas!$B$2:$H$63996,6,FALSE)</f>
        <v>SI</v>
      </c>
      <c r="K1055" s="18" t="s">
        <v>556</v>
      </c>
      <c r="L1055" s="18" t="s">
        <v>557</v>
      </c>
      <c r="M1055" s="18">
        <v>0</v>
      </c>
      <c r="N1055" s="18" t="s">
        <v>558</v>
      </c>
      <c r="O1055" s="18" t="s">
        <v>129</v>
      </c>
      <c r="P1055" s="18">
        <v>2017</v>
      </c>
      <c r="Q1055" s="18">
        <v>125</v>
      </c>
      <c r="R1055" s="18"/>
      <c r="S1055" s="18">
        <v>99</v>
      </c>
      <c r="T1055" s="18">
        <v>116</v>
      </c>
    </row>
    <row r="1056" spans="2:21" ht="30">
      <c r="B1056" s="36" t="s">
        <v>2003</v>
      </c>
      <c r="C1056" s="36" t="s">
        <v>2004</v>
      </c>
      <c r="D1056" s="17" t="s">
        <v>1989</v>
      </c>
      <c r="E1056" s="18" t="s">
        <v>210</v>
      </c>
      <c r="F1056" s="18">
        <f>VLOOKUP(N1056,Revistas!$B$2:$H$63996,2,FALSE)</f>
        <v>4.431</v>
      </c>
      <c r="G1056" s="18" t="str">
        <f>VLOOKUP(N1056,Revistas!$B$2:$H$63996,3,FALSE)</f>
        <v>Q2</v>
      </c>
      <c r="H1056" s="18" t="str">
        <f>VLOOKUP(N1056,Revistas!$B$2:$H$63996,4,FALSE)</f>
        <v>CELL BIOLOGY - SCIE</v>
      </c>
      <c r="I1056" s="18" t="str">
        <f>VLOOKUP(N1056,Revistas!$B$2:$H$63996,5,FALSE)</f>
        <v>61/190</v>
      </c>
      <c r="J1056" s="18" t="str">
        <f>VLOOKUP(N1056,Revistas!$B$2:$H$63996,6,FALSE)</f>
        <v>NO</v>
      </c>
      <c r="K1056" s="18" t="s">
        <v>2005</v>
      </c>
      <c r="L1056" s="18" t="s">
        <v>2006</v>
      </c>
      <c r="M1056" s="18">
        <v>1</v>
      </c>
      <c r="N1056" s="18" t="s">
        <v>1990</v>
      </c>
      <c r="O1056" s="28">
        <v>42248</v>
      </c>
      <c r="P1056" s="18">
        <v>2017</v>
      </c>
      <c r="Q1056" s="18">
        <v>130</v>
      </c>
      <c r="R1056" s="18">
        <v>18</v>
      </c>
      <c r="S1056" s="18">
        <v>2961</v>
      </c>
      <c r="T1056" s="18">
        <v>2969</v>
      </c>
      <c r="U1056" s="23">
        <v>28842471</v>
      </c>
    </row>
    <row r="1057" spans="2:21" ht="45">
      <c r="B1057" s="36" t="s">
        <v>596</v>
      </c>
      <c r="C1057" s="36" t="s">
        <v>597</v>
      </c>
      <c r="D1057" s="17" t="s">
        <v>598</v>
      </c>
      <c r="E1057" s="18" t="s">
        <v>10</v>
      </c>
      <c r="F1057" s="18">
        <f>VLOOKUP(N1057,Revistas!$B$2:$H$63996,2,FALSE)</f>
        <v>6.032</v>
      </c>
      <c r="G1057" s="18" t="str">
        <f>VLOOKUP(N1057,Revistas!$B$2:$H$63996,3,FALSE)</f>
        <v>Q1</v>
      </c>
      <c r="H1057" s="18" t="str">
        <f>VLOOKUP(N1057,Revistas!$B$2:$H$63996,4,FALSE)</f>
        <v>CLINICAL NEUROLOGY</v>
      </c>
      <c r="I1057" s="18" t="str">
        <f>VLOOKUP(N1057,Revistas!$B$2:$H$63996,5,FALSE)</f>
        <v>16/194</v>
      </c>
      <c r="J1057" s="18" t="str">
        <f>VLOOKUP(N1057,Revistas!$B$2:$H$63996,6,FALSE)</f>
        <v>SI</v>
      </c>
      <c r="K1057" s="18" t="s">
        <v>599</v>
      </c>
      <c r="L1057" s="18" t="s">
        <v>600</v>
      </c>
      <c r="M1057" s="18">
        <v>0</v>
      </c>
      <c r="N1057" s="18" t="s">
        <v>601</v>
      </c>
      <c r="O1057" s="18" t="s">
        <v>14</v>
      </c>
      <c r="P1057" s="18">
        <v>2017</v>
      </c>
      <c r="Q1057" s="18">
        <v>48</v>
      </c>
      <c r="R1057" s="18">
        <v>12</v>
      </c>
      <c r="S1057" s="18">
        <v>3266</v>
      </c>
      <c r="T1057" s="18">
        <v>3273</v>
      </c>
    </row>
    <row r="1058" spans="2:21" ht="45">
      <c r="B1058" s="36" t="s">
        <v>1056</v>
      </c>
      <c r="C1058" s="36" t="s">
        <v>1057</v>
      </c>
      <c r="D1058" s="17" t="s">
        <v>959</v>
      </c>
      <c r="E1058" s="18" t="s">
        <v>10</v>
      </c>
      <c r="F1058" s="18">
        <f>VLOOKUP(N1058,Revistas!$B$2:$H$63996,2,FALSE)</f>
        <v>4.085</v>
      </c>
      <c r="G1058" s="18" t="str">
        <f>VLOOKUP(N1058,Revistas!$B$2:$H$63996,3,FALSE)</f>
        <v>Q1</v>
      </c>
      <c r="H1058" s="18" t="str">
        <f>VLOOKUP(N1058,Revistas!$B$2:$H$63996,4,FALSE)</f>
        <v>PERIPHERAL VASCULAR DISEASE</v>
      </c>
      <c r="I1058" s="18" t="str">
        <f>VLOOKUP(N1058,Revistas!$B$2:$H$63996,5,FALSE)</f>
        <v>12 DE 63</v>
      </c>
      <c r="J1058" s="18" t="str">
        <f>VLOOKUP(N1058,Revistas!$B$2:$H$63996,6,FALSE)</f>
        <v>NO</v>
      </c>
      <c r="K1058" s="18" t="s">
        <v>1058</v>
      </c>
      <c r="L1058" s="18" t="s">
        <v>1059</v>
      </c>
      <c r="M1058" s="18">
        <v>0</v>
      </c>
      <c r="N1058" s="18" t="s">
        <v>962</v>
      </c>
      <c r="O1058" s="18" t="s">
        <v>250</v>
      </c>
      <c r="P1058" s="18">
        <v>2017</v>
      </c>
      <c r="Q1058" s="18">
        <v>35</v>
      </c>
      <c r="R1058" s="18">
        <v>5</v>
      </c>
      <c r="S1058" s="18">
        <v>1011</v>
      </c>
      <c r="T1058" s="18">
        <v>1018</v>
      </c>
      <c r="U1058" s="23">
        <v>28118277</v>
      </c>
    </row>
    <row r="1059" spans="2:21" ht="30">
      <c r="B1059" s="36" t="s">
        <v>5192</v>
      </c>
      <c r="C1059" s="36" t="s">
        <v>5191</v>
      </c>
      <c r="D1059" s="17" t="s">
        <v>4598</v>
      </c>
      <c r="E1059" s="18" t="s">
        <v>10</v>
      </c>
      <c r="F1059" s="18" t="str">
        <f>VLOOKUP(N1059,Revistas!$B$2:$H$63996,2,FALSE)</f>
        <v>NO TIENE</v>
      </c>
      <c r="G1059" s="18" t="str">
        <f>VLOOKUP(N1059,Revistas!$B$2:$H$63996,3,FALSE)</f>
        <v>NO TIENE</v>
      </c>
      <c r="H1059" s="18" t="str">
        <f>VLOOKUP(N1059,Revistas!$B$2:$H$63996,4,FALSE)</f>
        <v>NO TIENE</v>
      </c>
      <c r="I1059" s="18" t="str">
        <f>VLOOKUP(N1059,Revistas!$B$2:$H$63996,5,FALSE)</f>
        <v>NO TIENE</v>
      </c>
      <c r="J1059" s="18" t="str">
        <f>VLOOKUP(N1059,Revistas!$B$2:$H$63996,6,FALSE)</f>
        <v>NO</v>
      </c>
      <c r="K1059" s="18" t="s">
        <v>5194</v>
      </c>
      <c r="L1059" s="18"/>
      <c r="M1059" s="18" t="s">
        <v>586</v>
      </c>
      <c r="N1059" s="18" t="s">
        <v>4601</v>
      </c>
      <c r="O1059" s="18">
        <v>2017</v>
      </c>
      <c r="P1059" s="18">
        <v>2017</v>
      </c>
      <c r="Q1059" s="18">
        <v>1581</v>
      </c>
      <c r="R1059" s="18"/>
      <c r="S1059" s="18" t="s">
        <v>5193</v>
      </c>
      <c r="T1059" s="18"/>
      <c r="U1059" s="23">
        <v>28374243</v>
      </c>
    </row>
    <row r="1060" spans="2:21" ht="45">
      <c r="B1060" s="36" t="s">
        <v>3203</v>
      </c>
      <c r="C1060" s="36" t="s">
        <v>3204</v>
      </c>
      <c r="D1060" s="17" t="s">
        <v>3205</v>
      </c>
      <c r="E1060" s="18" t="s">
        <v>26</v>
      </c>
      <c r="F1060" s="18">
        <f>VLOOKUP(N1060,Revistas!$B$2:$H$63996,2,FALSE)</f>
        <v>2.0430000000000001</v>
      </c>
      <c r="G1060" s="18" t="str">
        <f>VLOOKUP(N1060,Revistas!$B$2:$H$63996,3,FALSE)</f>
        <v>Q2</v>
      </c>
      <c r="H1060" s="18" t="str">
        <f>VLOOKUP(N1060,Revistas!$B$2:$H$63996,4,FALSE)</f>
        <v>PEDIATRICS</v>
      </c>
      <c r="I1060" s="18" t="str">
        <f>VLOOKUP(N1060,Revistas!$B$2:$H$63996,5,FALSE)</f>
        <v>45/121</v>
      </c>
      <c r="J1060" s="18" t="str">
        <f>VLOOKUP(N1060,Revistas!$B$2:$H$63996,6,FALSE)</f>
        <v>NO</v>
      </c>
      <c r="K1060" s="18" t="s">
        <v>3206</v>
      </c>
      <c r="L1060" s="18"/>
      <c r="M1060" s="18">
        <v>0</v>
      </c>
      <c r="N1060" s="18" t="s">
        <v>3207</v>
      </c>
      <c r="O1060" s="18" t="s">
        <v>29</v>
      </c>
      <c r="P1060" s="18">
        <v>2017</v>
      </c>
      <c r="Q1060" s="18">
        <v>106</v>
      </c>
      <c r="R1060" s="18"/>
      <c r="S1060" s="18">
        <v>10</v>
      </c>
      <c r="T1060" s="18">
        <v>11</v>
      </c>
    </row>
    <row r="1061" spans="2:21" ht="300">
      <c r="B1061" s="36" t="s">
        <v>5447</v>
      </c>
      <c r="C1061" s="36" t="s">
        <v>5459</v>
      </c>
      <c r="D1061" s="17" t="s">
        <v>1137</v>
      </c>
      <c r="E1061" s="18" t="s">
        <v>10</v>
      </c>
      <c r="F1061" s="18">
        <f>VLOOKUP(N1061,Revistas!$B$2:$H$63996,2,FALSE)</f>
        <v>0.747</v>
      </c>
      <c r="G1061" s="18" t="str">
        <f>VLOOKUP(N1061,Revistas!$B$2:$H$63996,3,FALSE)</f>
        <v>Q4</v>
      </c>
      <c r="H1061" s="18" t="str">
        <f>VLOOKUP(N1061,Revistas!$B$2:$H$63996,4,FALSE)</f>
        <v>NUTRITION &amp; DIETETICS</v>
      </c>
      <c r="I1061" s="18" t="str">
        <f>VLOOKUP(N1061,Revistas!$B$2:$H$63996,5,FALSE)</f>
        <v>68/81</v>
      </c>
      <c r="J1061" s="18" t="str">
        <f>VLOOKUP(N1061,Revistas!$B$2:$H$63996,6,FALSE)</f>
        <v>NO</v>
      </c>
      <c r="K1061" s="18" t="s">
        <v>5450</v>
      </c>
      <c r="L1061" s="18"/>
      <c r="M1061" s="18" t="s">
        <v>586</v>
      </c>
      <c r="N1061" s="18" t="s">
        <v>1141</v>
      </c>
      <c r="O1061" s="18" t="s">
        <v>5449</v>
      </c>
      <c r="P1061" s="18">
        <v>2017</v>
      </c>
      <c r="Q1061" s="18">
        <v>34</v>
      </c>
      <c r="R1061" s="18">
        <v>5</v>
      </c>
      <c r="S1061" s="18" t="s">
        <v>5448</v>
      </c>
      <c r="T1061" s="18"/>
      <c r="U1061" s="23">
        <v>29280669</v>
      </c>
    </row>
    <row r="1062" spans="2:21" ht="285">
      <c r="B1062" s="36" t="s">
        <v>2993</v>
      </c>
      <c r="C1062" s="36" t="s">
        <v>2994</v>
      </c>
      <c r="D1062" s="17" t="s">
        <v>947</v>
      </c>
      <c r="E1062" s="18" t="s">
        <v>10</v>
      </c>
      <c r="F1062" s="18">
        <f>VLOOKUP(N1062,Revistas!$B$2:$H$63996,2,FALSE)</f>
        <v>47.831000000000003</v>
      </c>
      <c r="G1062" s="18" t="str">
        <f>VLOOKUP(N1062,Revistas!$B$2:$H$63996,3,FALSE)</f>
        <v>Q1</v>
      </c>
      <c r="H1062" s="18" t="str">
        <f>VLOOKUP(N1062,Revistas!$B$2:$H$63996,4,FALSE)</f>
        <v>MEDICINA, GENERAL &amp; INTERNAL</v>
      </c>
      <c r="I1062" s="18" t="str">
        <f>VLOOKUP(N1062,Revistas!$B$2:$H$63996,5,FALSE)</f>
        <v>2/154</v>
      </c>
      <c r="J1062" s="18" t="str">
        <f>VLOOKUP(N1062,Revistas!$B$2:$H$63996,6,FALSE)</f>
        <v>SI</v>
      </c>
      <c r="K1062" s="18" t="s">
        <v>2995</v>
      </c>
      <c r="L1062" s="18" t="s">
        <v>2996</v>
      </c>
      <c r="M1062" s="18">
        <v>8</v>
      </c>
      <c r="N1062" s="18" t="s">
        <v>950</v>
      </c>
      <c r="O1062" s="28">
        <v>42614</v>
      </c>
      <c r="P1062" s="18">
        <v>2017</v>
      </c>
      <c r="Q1062" s="18">
        <v>390</v>
      </c>
      <c r="R1062" s="18">
        <v>10100</v>
      </c>
      <c r="S1062" s="18">
        <v>1084</v>
      </c>
      <c r="T1062" s="18">
        <v>1150</v>
      </c>
      <c r="U1062" s="23">
        <v>28919115</v>
      </c>
    </row>
    <row r="1063" spans="2:21" ht="60">
      <c r="B1063" s="36" t="s">
        <v>4394</v>
      </c>
      <c r="C1063" s="36" t="s">
        <v>4395</v>
      </c>
      <c r="D1063" s="17" t="s">
        <v>3847</v>
      </c>
      <c r="E1063" s="18" t="s">
        <v>26</v>
      </c>
      <c r="F1063" s="18">
        <f>VLOOKUP(N1063,Revistas!$B$2:$H$63996,2,FALSE)</f>
        <v>11.855</v>
      </c>
      <c r="G1063" s="18" t="str">
        <f>VLOOKUP(N1063,Revistas!$B$2:$H$63996,3,FALSE)</f>
        <v>Q1</v>
      </c>
      <c r="H1063" s="18" t="str">
        <f>VLOOKUP(N1063,Revistas!$B$2:$H$63996,4,FALSE)</f>
        <v>ONCOLOGY</v>
      </c>
      <c r="I1063" s="18" t="str">
        <f>VLOOKUP(N1063,Revistas!$B$2:$H$63996,5,FALSE)</f>
        <v>10/217</v>
      </c>
      <c r="J1063" s="18" t="str">
        <f>VLOOKUP(N1063,Revistas!$B$2:$H$63996,6,FALSE)</f>
        <v>SI</v>
      </c>
      <c r="K1063" s="18" t="s">
        <v>4396</v>
      </c>
      <c r="L1063" s="18"/>
      <c r="M1063" s="18">
        <v>0</v>
      </c>
      <c r="N1063" s="18" t="s">
        <v>3849</v>
      </c>
      <c r="O1063" s="18" t="s">
        <v>154</v>
      </c>
      <c r="P1063" s="18">
        <v>2017</v>
      </c>
      <c r="Q1063" s="18">
        <v>28</v>
      </c>
      <c r="R1063" s="18"/>
      <c r="S1063" s="18"/>
      <c r="T1063" s="18"/>
    </row>
    <row r="1064" spans="2:21" ht="45">
      <c r="B1064" s="36" t="s">
        <v>3369</v>
      </c>
      <c r="C1064" s="36" t="s">
        <v>3370</v>
      </c>
      <c r="D1064" s="17" t="s">
        <v>2164</v>
      </c>
      <c r="E1064" s="18" t="s">
        <v>26</v>
      </c>
      <c r="F1064" s="18">
        <f>VLOOKUP(N1064,Revistas!$B$2:$H$63996,2,FALSE)</f>
        <v>1.294</v>
      </c>
      <c r="G1064" s="18" t="str">
        <f>VLOOKUP(N1064,Revistas!$B$2:$H$63996,3,FALSE)</f>
        <v>Q3</v>
      </c>
      <c r="H1064" s="18" t="str">
        <f>VLOOKUP(N1064,Revistas!$B$2:$H$63996,4,FALSE)</f>
        <v>PEDIATRICS - SCIE;</v>
      </c>
      <c r="I1064" s="18" t="str">
        <f>VLOOKUP(N1064,Revistas!$B$2:$H$63996,5,FALSE)</f>
        <v>77/121</v>
      </c>
      <c r="J1064" s="18" t="str">
        <f>VLOOKUP(N1064,Revistas!$B$2:$H$63996,6,FALSE)</f>
        <v>NO</v>
      </c>
      <c r="K1064" s="18" t="s">
        <v>3371</v>
      </c>
      <c r="L1064" s="18"/>
      <c r="M1064" s="18">
        <v>0</v>
      </c>
      <c r="N1064" s="18" t="s">
        <v>2166</v>
      </c>
      <c r="O1064" s="18" t="s">
        <v>250</v>
      </c>
      <c r="P1064" s="18">
        <v>2017</v>
      </c>
      <c r="Q1064" s="18">
        <v>21</v>
      </c>
      <c r="R1064" s="18"/>
      <c r="S1064" s="18">
        <v>27</v>
      </c>
      <c r="T1064" s="18">
        <v>28</v>
      </c>
    </row>
    <row r="1065" spans="2:21" ht="45">
      <c r="B1065" s="36" t="s">
        <v>5363</v>
      </c>
      <c r="C1065" s="36" t="s">
        <v>5362</v>
      </c>
      <c r="D1065" s="17" t="s">
        <v>7245</v>
      </c>
      <c r="E1065" s="18" t="s">
        <v>10</v>
      </c>
      <c r="F1065" s="18">
        <f>VLOOKUP(N1065,Revistas!$B$2:$H$63996,2,FALSE)</f>
        <v>3.0550000000000002</v>
      </c>
      <c r="G1065" s="18" t="str">
        <f>VLOOKUP(N1065,Revistas!$B$2:$H$63996,3,FALSE)</f>
        <v>Q1</v>
      </c>
      <c r="H1065" s="18" t="str">
        <f>VLOOKUP(N1065,Revistas!$B$2:$H$63996,4,FALSE)</f>
        <v>ORTHOPEDICS - SCIE</v>
      </c>
      <c r="I1065" s="18" t="str">
        <f>VLOOKUP(N1065,Revistas!$B$2:$H$63996,5,FALSE)</f>
        <v>9 DE 76</v>
      </c>
      <c r="J1065" s="18" t="str">
        <f>VLOOKUP(N1065,Revistas!$B$2:$H$63996,6,FALSE)</f>
        <v>NO</v>
      </c>
      <c r="K1065" s="18" t="s">
        <v>5366</v>
      </c>
      <c r="L1065" s="18"/>
      <c r="M1065" s="18" t="s">
        <v>586</v>
      </c>
      <c r="N1065" s="18" t="s">
        <v>5367</v>
      </c>
      <c r="O1065" s="18" t="s">
        <v>5365</v>
      </c>
      <c r="P1065" s="18">
        <v>2017</v>
      </c>
      <c r="Q1065" s="18"/>
      <c r="R1065" s="18"/>
      <c r="S1065" s="18"/>
      <c r="T1065" s="18"/>
      <c r="U1065" s="23">
        <v>29258761</v>
      </c>
    </row>
    <row r="1066" spans="2:21" ht="45">
      <c r="B1066" s="36" t="s">
        <v>1842</v>
      </c>
      <c r="C1066" s="36" t="s">
        <v>1843</v>
      </c>
      <c r="D1066" s="17" t="s">
        <v>1654</v>
      </c>
      <c r="E1066" s="18" t="s">
        <v>10</v>
      </c>
      <c r="F1066" s="18">
        <f>VLOOKUP(N1066,Revistas!$B$2:$H$63996,2,FALSE)</f>
        <v>1.8240000000000001</v>
      </c>
      <c r="G1066" s="18" t="str">
        <f>VLOOKUP(N1066,Revistas!$B$2:$H$63996,3,FALSE)</f>
        <v>Q3</v>
      </c>
      <c r="H1066" s="18" t="str">
        <f>VLOOKUP(N1066,Revistas!$B$2:$H$63996,4,FALSE)</f>
        <v>RHEUMATOLOGY - SCIE</v>
      </c>
      <c r="I1066" s="18" t="str">
        <f>VLOOKUP(N1066,Revistas!$B$2:$H$63996,5,FALSE)</f>
        <v>21 DE 30</v>
      </c>
      <c r="J1066" s="18" t="str">
        <f>VLOOKUP(N1066,Revistas!$B$2:$H$63996,6,FALSE)</f>
        <v>NO</v>
      </c>
      <c r="K1066" s="18" t="s">
        <v>1844</v>
      </c>
      <c r="L1066" s="18" t="s">
        <v>1845</v>
      </c>
      <c r="M1066" s="18">
        <v>0</v>
      </c>
      <c r="N1066" s="18" t="s">
        <v>1657</v>
      </c>
      <c r="O1066" s="18" t="s">
        <v>250</v>
      </c>
      <c r="P1066" s="18">
        <v>2017</v>
      </c>
      <c r="Q1066" s="18">
        <v>37</v>
      </c>
      <c r="R1066" s="18">
        <v>5</v>
      </c>
      <c r="S1066" s="18">
        <v>727</v>
      </c>
      <c r="T1066" s="18">
        <v>734</v>
      </c>
      <c r="U1066" s="23">
        <v>28197718</v>
      </c>
    </row>
    <row r="1067" spans="2:21" ht="60">
      <c r="B1067" s="36" t="s">
        <v>4167</v>
      </c>
      <c r="C1067" s="36" t="s">
        <v>4168</v>
      </c>
      <c r="D1067" s="17" t="s">
        <v>4169</v>
      </c>
      <c r="E1067" s="18" t="s">
        <v>10</v>
      </c>
      <c r="F1067" s="18">
        <f>VLOOKUP(N1067,Revistas!$B$2:$H$63996,2,FALSE)</f>
        <v>9.0250000000000004</v>
      </c>
      <c r="G1067" s="18" t="str">
        <f>VLOOKUP(N1067,Revistas!$B$2:$H$63996,3,FALSE)</f>
        <v>Q1</v>
      </c>
      <c r="H1067" s="18" t="str">
        <f>VLOOKUP(N1067,Revistas!$B$2:$H$63996,4,FALSE)</f>
        <v>GENETICS &amp; HEREDITY - SCIE</v>
      </c>
      <c r="I1067" s="18" t="str">
        <f>VLOOKUP(N1067,Revistas!$B$2:$H$63996,5,FALSE)</f>
        <v>8/166</v>
      </c>
      <c r="J1067" s="18" t="str">
        <f>VLOOKUP(N1067,Revistas!$B$2:$H$63996,6,FALSE)</f>
        <v>SI</v>
      </c>
      <c r="K1067" s="18" t="s">
        <v>4170</v>
      </c>
      <c r="L1067" s="18" t="s">
        <v>4171</v>
      </c>
      <c r="M1067" s="18">
        <v>1</v>
      </c>
      <c r="N1067" s="18" t="s">
        <v>4172</v>
      </c>
      <c r="O1067" s="28">
        <v>37561</v>
      </c>
      <c r="P1067" s="18">
        <v>2017</v>
      </c>
      <c r="Q1067" s="18">
        <v>101</v>
      </c>
      <c r="R1067" s="18">
        <v>5</v>
      </c>
      <c r="S1067" s="18">
        <v>844</v>
      </c>
      <c r="T1067" s="18">
        <v>855</v>
      </c>
      <c r="U1067" s="23">
        <v>29100094</v>
      </c>
    </row>
    <row r="1068" spans="2:21" ht="45">
      <c r="B1068" s="36" t="s">
        <v>1585</v>
      </c>
      <c r="C1068" s="36" t="s">
        <v>1586</v>
      </c>
      <c r="D1068" s="17" t="s">
        <v>1587</v>
      </c>
      <c r="E1068" s="18" t="s">
        <v>10</v>
      </c>
      <c r="F1068" s="18">
        <f>VLOOKUP(N1068,Revistas!$B$2:$H$63996,2,FALSE)</f>
        <v>4.7060000000000004</v>
      </c>
      <c r="G1068" s="18" t="str">
        <f>VLOOKUP(N1068,Revistas!$B$2:$H$63996,3,FALSE)</f>
        <v>Q1</v>
      </c>
      <c r="H1068" s="18" t="str">
        <f>VLOOKUP(N1068,Revistas!$B$2:$H$63996,4,FALSE)</f>
        <v>MICROBIOLOGY - SCIE</v>
      </c>
      <c r="I1068" s="18" t="str">
        <f>VLOOKUP(N1068,Revistas!$B$2:$H$63996,5,FALSE)</f>
        <v>26/125</v>
      </c>
      <c r="J1068" s="18" t="str">
        <f>VLOOKUP(N1068,Revistas!$B$2:$H$63996,6,FALSE)</f>
        <v>NO</v>
      </c>
      <c r="K1068" s="18" t="s">
        <v>1588</v>
      </c>
      <c r="L1068" s="18" t="s">
        <v>1589</v>
      </c>
      <c r="M1068" s="18">
        <v>0</v>
      </c>
      <c r="N1068" s="18" t="s">
        <v>1590</v>
      </c>
      <c r="O1068" s="28">
        <v>46905</v>
      </c>
      <c r="P1068" s="18">
        <v>2017</v>
      </c>
      <c r="Q1068" s="18">
        <v>8</v>
      </c>
      <c r="R1068" s="18"/>
      <c r="S1068" s="18"/>
      <c r="T1068" s="18">
        <v>1143</v>
      </c>
      <c r="U1068" s="23">
        <v>28702005</v>
      </c>
    </row>
    <row r="1069" spans="2:21" ht="45">
      <c r="B1069" s="36" t="s">
        <v>1802</v>
      </c>
      <c r="C1069" s="36" t="s">
        <v>1803</v>
      </c>
      <c r="D1069" s="17" t="s">
        <v>1660</v>
      </c>
      <c r="E1069" s="18" t="s">
        <v>26</v>
      </c>
      <c r="F1069" s="18">
        <f>VLOOKUP(N1069,Revistas!$B$2:$H$63996,2,FALSE)</f>
        <v>12.811</v>
      </c>
      <c r="G1069" s="18" t="str">
        <f>VLOOKUP(N1069,Revistas!$B$2:$H$63996,3,FALSE)</f>
        <v>Q1</v>
      </c>
      <c r="H1069" s="18" t="str">
        <f>VLOOKUP(N1069,Revistas!$B$2:$H$63996,4,FALSE)</f>
        <v>RHEUMATOLOGY - SCIE</v>
      </c>
      <c r="I1069" s="18" t="str">
        <f>VLOOKUP(N1069,Revistas!$B$2:$H$63996,5,FALSE)</f>
        <v>1 DE 30</v>
      </c>
      <c r="J1069" s="18" t="str">
        <f>VLOOKUP(N1069,Revistas!$B$2:$H$63996,6,FALSE)</f>
        <v>SI</v>
      </c>
      <c r="K1069" s="18" t="s">
        <v>1804</v>
      </c>
      <c r="L1069" s="18"/>
      <c r="M1069" s="18">
        <v>0</v>
      </c>
      <c r="N1069" s="18" t="s">
        <v>1663</v>
      </c>
      <c r="O1069" s="18" t="s">
        <v>226</v>
      </c>
      <c r="P1069" s="18">
        <v>2017</v>
      </c>
      <c r="Q1069" s="18">
        <v>76</v>
      </c>
      <c r="R1069" s="18"/>
      <c r="S1069" s="18">
        <v>824</v>
      </c>
      <c r="T1069" s="18">
        <v>824</v>
      </c>
    </row>
    <row r="1070" spans="2:21" ht="30">
      <c r="B1070" s="36" t="s">
        <v>5069</v>
      </c>
      <c r="C1070" s="36" t="s">
        <v>5070</v>
      </c>
      <c r="D1070" s="17" t="s">
        <v>4138</v>
      </c>
      <c r="E1070" s="18" t="s">
        <v>10</v>
      </c>
      <c r="F1070" s="18">
        <f>VLOOKUP(N1070,Revistas!$B$2:$H$63996,2,FALSE)</f>
        <v>4.601</v>
      </c>
      <c r="G1070" s="18" t="str">
        <f>VLOOKUP(N1070,Revistas!$B$2:$H$63996,3,FALSE)</f>
        <v>Q1</v>
      </c>
      <c r="H1070" s="18" t="str">
        <f>VLOOKUP(N1070,Revistas!$B$2:$H$63996,4,FALSE)</f>
        <v>GENETICS &amp; HEREDITY - SCIE</v>
      </c>
      <c r="I1070" s="18" t="str">
        <f>VLOOKUP(N1070,Revistas!$B$2:$H$63996,5,FALSE)</f>
        <v>29/167</v>
      </c>
      <c r="J1070" s="18" t="str">
        <f>VLOOKUP(N1070,Revistas!$B$2:$H$63996,6,FALSE)</f>
        <v>NO</v>
      </c>
      <c r="K1070" s="18" t="s">
        <v>5071</v>
      </c>
      <c r="L1070" s="18" t="s">
        <v>5072</v>
      </c>
      <c r="M1070" s="18">
        <v>4</v>
      </c>
      <c r="N1070" s="18" t="s">
        <v>4139</v>
      </c>
      <c r="O1070" s="18" t="s">
        <v>62</v>
      </c>
      <c r="P1070" s="18">
        <v>2017</v>
      </c>
      <c r="Q1070" s="18">
        <v>38</v>
      </c>
      <c r="R1070" s="18">
        <v>2</v>
      </c>
      <c r="S1070" s="18">
        <v>160</v>
      </c>
      <c r="T1070" s="18">
        <v>168</v>
      </c>
      <c r="U1070" s="23">
        <v>27774737</v>
      </c>
    </row>
    <row r="1071" spans="2:21" ht="30">
      <c r="B1071" s="36" t="s">
        <v>5039</v>
      </c>
      <c r="C1071" s="36" t="s">
        <v>5040</v>
      </c>
      <c r="D1071" s="17" t="s">
        <v>217</v>
      </c>
      <c r="E1071" s="18" t="s">
        <v>10</v>
      </c>
      <c r="F1071" s="18">
        <f>VLOOKUP(N1071,Revistas!$B$2:$H$63996,2,FALSE)</f>
        <v>2.806</v>
      </c>
      <c r="G1071" s="18" t="str">
        <f>VLOOKUP(N1071,Revistas!$B$2:$H$63996,3,FALSE)</f>
        <v>Q1</v>
      </c>
      <c r="H1071" s="18" t="str">
        <f>VLOOKUP(N1071,Revistas!$B$2:$H$63996,4,FALSE)</f>
        <v>MULTIDISCIPLINARY SCIENCES</v>
      </c>
      <c r="I1071" s="18" t="str">
        <f>VLOOKUP(N1071,Revistas!$B$2:$H$63996,5,FALSE)</f>
        <v>15/64</v>
      </c>
      <c r="J1071" s="18" t="str">
        <f>VLOOKUP(N1071,Revistas!$B$2:$H$63996,6,FALSE)</f>
        <v>NO</v>
      </c>
      <c r="K1071" s="18" t="s">
        <v>5041</v>
      </c>
      <c r="L1071" s="18" t="s">
        <v>5042</v>
      </c>
      <c r="M1071" s="18">
        <v>0</v>
      </c>
      <c r="N1071" s="18" t="s">
        <v>220</v>
      </c>
      <c r="O1071" s="28">
        <v>47270</v>
      </c>
      <c r="P1071" s="18">
        <v>2017</v>
      </c>
      <c r="Q1071" s="18">
        <v>12</v>
      </c>
      <c r="R1071" s="18">
        <v>6</v>
      </c>
      <c r="S1071" s="18"/>
      <c r="T1071" s="18" t="s">
        <v>5043</v>
      </c>
      <c r="U1071" s="23">
        <v>28662078</v>
      </c>
    </row>
    <row r="1072" spans="2:21">
      <c r="B1072" s="36" t="s">
        <v>568</v>
      </c>
      <c r="C1072" s="36" t="s">
        <v>569</v>
      </c>
      <c r="D1072" s="17" t="s">
        <v>570</v>
      </c>
      <c r="E1072" s="18" t="s">
        <v>571</v>
      </c>
      <c r="F1072" s="18">
        <f>VLOOKUP(N1072,Revistas!$B$2:$H$63996,2,FALSE)</f>
        <v>5.1680000000000001</v>
      </c>
      <c r="G1072" s="18" t="str">
        <f>VLOOKUP(N1072,Revistas!$B$2:$H$63996,3,FALSE)</f>
        <v>Q1</v>
      </c>
      <c r="H1072" s="18" t="str">
        <f>VLOOKUP(N1072,Revistas!$B$2:$H$63996,4,FALSE)</f>
        <v>ONCOLOGY</v>
      </c>
      <c r="I1072" s="18" t="str">
        <f>VLOOKUP(N1072,Revistas!$B$2:$H$63996,5,FALSE)</f>
        <v>44/217</v>
      </c>
      <c r="J1072" s="18" t="str">
        <f>VLOOKUP(N1072,Revistas!$B$2:$H$63996,6,FALSE)</f>
        <v>NO</v>
      </c>
      <c r="K1072" s="18" t="s">
        <v>572</v>
      </c>
      <c r="L1072" s="18" t="s">
        <v>573</v>
      </c>
      <c r="M1072" s="18">
        <v>0</v>
      </c>
      <c r="N1072" s="18" t="s">
        <v>574</v>
      </c>
      <c r="O1072" s="18" t="s">
        <v>575</v>
      </c>
      <c r="P1072" s="18">
        <v>2017</v>
      </c>
      <c r="Q1072" s="18">
        <v>8</v>
      </c>
      <c r="R1072" s="18">
        <v>4</v>
      </c>
      <c r="S1072" s="18">
        <v>5664</v>
      </c>
      <c r="T1072" s="18">
        <v>5665</v>
      </c>
    </row>
    <row r="1073" spans="2:21" ht="45">
      <c r="B1073" s="36" t="s">
        <v>583</v>
      </c>
      <c r="C1073" s="36" t="s">
        <v>582</v>
      </c>
      <c r="D1073" s="17" t="s">
        <v>578</v>
      </c>
      <c r="E1073" s="18" t="s">
        <v>10</v>
      </c>
      <c r="F1073" s="18" t="str">
        <f>VLOOKUP(N1073,Revistas!$B$2:$H$63996,2,FALSE)</f>
        <v>NO TIENE</v>
      </c>
      <c r="G1073" s="18" t="str">
        <f>VLOOKUP(N1073,Revistas!$B$2:$H$63996,3,FALSE)</f>
        <v>NO TIENE</v>
      </c>
      <c r="H1073" s="18" t="str">
        <f>VLOOKUP(N1073,Revistas!$B$2:$H$63996,4,FALSE)</f>
        <v>NO TIENE</v>
      </c>
      <c r="I1073" s="18" t="str">
        <f>VLOOKUP(N1073,Revistas!$B$2:$H$63996,5,FALSE)</f>
        <v>NO TIENE</v>
      </c>
      <c r="J1073" s="18" t="str">
        <f>VLOOKUP(N1073,Revistas!$B$2:$H$63996,6,FALSE)</f>
        <v>NO</v>
      </c>
      <c r="K1073" s="18" t="s">
        <v>585</v>
      </c>
      <c r="L1073" s="18"/>
      <c r="M1073" s="18" t="s">
        <v>587</v>
      </c>
      <c r="N1073" s="18" t="s">
        <v>581</v>
      </c>
      <c r="O1073" s="18">
        <v>2017</v>
      </c>
      <c r="P1073" s="18">
        <v>2017</v>
      </c>
      <c r="Q1073" s="18">
        <v>16</v>
      </c>
      <c r="R1073" s="18"/>
      <c r="S1073" s="18" t="s">
        <v>584</v>
      </c>
      <c r="T1073" s="18"/>
      <c r="U1073" s="23">
        <v>28828606</v>
      </c>
    </row>
    <row r="1074" spans="2:21" ht="45">
      <c r="B1074" s="36" t="s">
        <v>3718</v>
      </c>
      <c r="C1074" s="36" t="s">
        <v>3719</v>
      </c>
      <c r="D1074" s="17" t="s">
        <v>3696</v>
      </c>
      <c r="E1074" s="18" t="s">
        <v>10</v>
      </c>
      <c r="F1074" s="18">
        <f>VLOOKUP(N1074,Revistas!$B$2:$H$63996,2,FALSE)</f>
        <v>2.3690000000000002</v>
      </c>
      <c r="G1074" s="18" t="str">
        <f>VLOOKUP(N1074,Revistas!$B$2:$H$63996,3,FALSE)</f>
        <v>Q2</v>
      </c>
      <c r="H1074" s="18" t="str">
        <f>VLOOKUP(N1074,Revistas!$B$2:$H$63996,4,FALSE)</f>
        <v>OBSTETRICS &amp; GYNECOLOGY - SCIE</v>
      </c>
      <c r="I1074" s="18" t="str">
        <f>VLOOKUP(N1074,Revistas!$B$2:$H$63996,5,FALSE)</f>
        <v>30/80</v>
      </c>
      <c r="J1074" s="18" t="str">
        <f>VLOOKUP(N1074,Revistas!$B$2:$H$63996,6,FALSE)</f>
        <v>NO</v>
      </c>
      <c r="K1074" s="18" t="s">
        <v>3720</v>
      </c>
      <c r="L1074" s="18" t="s">
        <v>3721</v>
      </c>
      <c r="M1074" s="18">
        <v>0</v>
      </c>
      <c r="N1074" s="18" t="s">
        <v>3699</v>
      </c>
      <c r="O1074" s="18" t="s">
        <v>300</v>
      </c>
      <c r="P1074" s="18">
        <v>2017</v>
      </c>
      <c r="Q1074" s="18">
        <v>27</v>
      </c>
      <c r="R1074" s="18">
        <v>3</v>
      </c>
      <c r="S1074" s="18">
        <v>620</v>
      </c>
      <c r="T1074" s="18">
        <v>626</v>
      </c>
      <c r="U1074" s="23">
        <v>28187096</v>
      </c>
    </row>
    <row r="1075" spans="2:21" ht="30">
      <c r="B1075" s="36" t="s">
        <v>2894</v>
      </c>
      <c r="C1075" s="36" t="s">
        <v>2895</v>
      </c>
      <c r="D1075" s="17" t="s">
        <v>736</v>
      </c>
      <c r="E1075" s="18" t="s">
        <v>571</v>
      </c>
      <c r="F1075" s="18">
        <f>VLOOKUP(N1075,Revistas!$B$2:$H$63996,2,FALSE)</f>
        <v>1.125</v>
      </c>
      <c r="G1075" s="18" t="str">
        <f>VLOOKUP(N1075,Revistas!$B$2:$H$63996,3,FALSE)</f>
        <v>Q3</v>
      </c>
      <c r="H1075" s="18" t="str">
        <f>VLOOKUP(N1075,Revistas!$B$2:$H$63996,4,FALSE)</f>
        <v>MEDICINA, GENERAL &amp; INTERNAL</v>
      </c>
      <c r="I1075" s="18" t="str">
        <f>VLOOKUP(N1075,Revistas!$B$2:$H$63996,5,FALSE)</f>
        <v>91/154</v>
      </c>
      <c r="J1075" s="18" t="str">
        <f>VLOOKUP(N1075,Revistas!$B$2:$H$63996,6,FALSE)</f>
        <v>NO</v>
      </c>
      <c r="K1075" s="18" t="s">
        <v>2896</v>
      </c>
      <c r="L1075" s="18" t="s">
        <v>2897</v>
      </c>
      <c r="M1075" s="18">
        <v>0</v>
      </c>
      <c r="N1075" s="18" t="s">
        <v>739</v>
      </c>
      <c r="O1075" s="28">
        <v>44958</v>
      </c>
      <c r="P1075" s="18">
        <v>2017</v>
      </c>
      <c r="Q1075" s="18">
        <v>148</v>
      </c>
      <c r="R1075" s="18">
        <v>4</v>
      </c>
      <c r="S1075" s="18">
        <v>166</v>
      </c>
      <c r="T1075" s="18">
        <v>169</v>
      </c>
      <c r="U1075" s="23">
        <v>28073522</v>
      </c>
    </row>
    <row r="1076" spans="2:21" ht="45">
      <c r="B1076" s="36" t="s">
        <v>5112</v>
      </c>
      <c r="C1076" s="36" t="s">
        <v>5113</v>
      </c>
      <c r="D1076" s="17" t="s">
        <v>3194</v>
      </c>
      <c r="E1076" s="18" t="s">
        <v>10</v>
      </c>
      <c r="F1076" s="18">
        <f>VLOOKUP(N1076,Revistas!$B$2:$H$63996,2,FALSE)</f>
        <v>1.3129999999999999</v>
      </c>
      <c r="G1076" s="18" t="str">
        <f>VLOOKUP(N1076,Revistas!$B$2:$H$63996,3,FALSE)</f>
        <v>Q3</v>
      </c>
      <c r="H1076" s="18" t="str">
        <f>VLOOKUP(N1076,Revistas!$B$2:$H$63996,4,FALSE)</f>
        <v>SURGERY</v>
      </c>
      <c r="I1076" s="18" t="str">
        <f>VLOOKUP(N1076,Revistas!$B$2:$H$63996,5,FALSE)</f>
        <v>127/196</v>
      </c>
      <c r="J1076" s="18" t="str">
        <f>VLOOKUP(N1076,Revistas!$B$2:$H$63996,6,FALSE)</f>
        <v>NO</v>
      </c>
      <c r="K1076" s="18" t="s">
        <v>5114</v>
      </c>
      <c r="L1076" s="18" t="s">
        <v>5115</v>
      </c>
      <c r="M1076" s="18">
        <v>1</v>
      </c>
      <c r="N1076" s="18" t="s">
        <v>3197</v>
      </c>
      <c r="O1076" s="18" t="s">
        <v>62</v>
      </c>
      <c r="P1076" s="18">
        <v>2017</v>
      </c>
      <c r="Q1076" s="18">
        <v>27</v>
      </c>
      <c r="R1076" s="18">
        <v>1</v>
      </c>
      <c r="S1076" s="18">
        <v>96</v>
      </c>
      <c r="T1076" s="18">
        <v>101</v>
      </c>
      <c r="U1076" s="23">
        <v>27898990</v>
      </c>
    </row>
    <row r="1077" spans="2:21" ht="30">
      <c r="B1077" s="36" t="s">
        <v>3516</v>
      </c>
      <c r="C1077" s="36" t="s">
        <v>3517</v>
      </c>
      <c r="D1077" s="17" t="s">
        <v>2326</v>
      </c>
      <c r="E1077" s="18" t="s">
        <v>10</v>
      </c>
      <c r="F1077" s="18">
        <f>VLOOKUP(N1077,Revistas!$B$2:$H$63996,2,FALSE)</f>
        <v>7.3609999999999998</v>
      </c>
      <c r="G1077" s="18" t="str">
        <f>VLOOKUP(N1077,Revistas!$B$2:$H$63996,3,FALSE)</f>
        <v>Q1</v>
      </c>
      <c r="H1077" s="18" t="str">
        <f>VLOOKUP(N1077,Revistas!$B$2:$H$63996,4,FALSE)</f>
        <v>ALLERGY - SCIE;</v>
      </c>
      <c r="I1077" s="18" t="str">
        <f>VLOOKUP(N1077,Revistas!$B$2:$H$63996,5,FALSE)</f>
        <v>2 DE 26</v>
      </c>
      <c r="J1077" s="18" t="str">
        <f>VLOOKUP(N1077,Revistas!$B$2:$H$63996,6,FALSE)</f>
        <v>SI</v>
      </c>
      <c r="K1077" s="18" t="s">
        <v>3518</v>
      </c>
      <c r="L1077" s="18" t="s">
        <v>3519</v>
      </c>
      <c r="M1077" s="18">
        <v>1</v>
      </c>
      <c r="N1077" s="18" t="s">
        <v>2328</v>
      </c>
      <c r="O1077" s="18" t="s">
        <v>226</v>
      </c>
      <c r="P1077" s="18">
        <v>2017</v>
      </c>
      <c r="Q1077" s="18">
        <v>72</v>
      </c>
      <c r="R1077" s="18">
        <v>6</v>
      </c>
      <c r="S1077" s="18">
        <v>994</v>
      </c>
      <c r="T1077" s="18">
        <v>998</v>
      </c>
      <c r="U1077" s="23">
        <v>27926986</v>
      </c>
    </row>
    <row r="1078" spans="2:21" ht="45">
      <c r="B1078" s="36" t="s">
        <v>3694</v>
      </c>
      <c r="C1078" s="36" t="s">
        <v>3695</v>
      </c>
      <c r="D1078" s="17" t="s">
        <v>3696</v>
      </c>
      <c r="E1078" s="18" t="s">
        <v>10</v>
      </c>
      <c r="F1078" s="18">
        <f>VLOOKUP(N1078,Revistas!$B$2:$H$63996,2,FALSE)</f>
        <v>2.3690000000000002</v>
      </c>
      <c r="G1078" s="18" t="str">
        <f>VLOOKUP(N1078,Revistas!$B$2:$H$63996,3,FALSE)</f>
        <v>Q2</v>
      </c>
      <c r="H1078" s="18" t="str">
        <f>VLOOKUP(N1078,Revistas!$B$2:$H$63996,4,FALSE)</f>
        <v>OBSTETRICS &amp; GYNECOLOGY - SCIE</v>
      </c>
      <c r="I1078" s="18" t="str">
        <f>VLOOKUP(N1078,Revistas!$B$2:$H$63996,5,FALSE)</f>
        <v>30/80</v>
      </c>
      <c r="J1078" s="18" t="str">
        <f>VLOOKUP(N1078,Revistas!$B$2:$H$63996,6,FALSE)</f>
        <v>NO</v>
      </c>
      <c r="K1078" s="18" t="s">
        <v>3697</v>
      </c>
      <c r="L1078" s="18" t="s">
        <v>3698</v>
      </c>
      <c r="M1078" s="18">
        <v>0</v>
      </c>
      <c r="N1078" s="18" t="s">
        <v>3699</v>
      </c>
      <c r="O1078" s="18" t="s">
        <v>29</v>
      </c>
      <c r="P1078" s="18">
        <v>2017</v>
      </c>
      <c r="Q1078" s="18">
        <v>27</v>
      </c>
      <c r="R1078" s="18">
        <v>6</v>
      </c>
      <c r="S1078" s="18">
        <v>1293</v>
      </c>
      <c r="T1078" s="18">
        <v>1297</v>
      </c>
      <c r="U1078" s="23">
        <v>28604452</v>
      </c>
    </row>
    <row r="1079" spans="2:21" ht="30">
      <c r="B1079" s="36" t="s">
        <v>3700</v>
      </c>
      <c r="C1079" s="36" t="s">
        <v>3701</v>
      </c>
      <c r="D1079" s="17" t="s">
        <v>3702</v>
      </c>
      <c r="E1079" s="18" t="s">
        <v>10</v>
      </c>
      <c r="F1079" s="18">
        <f>VLOOKUP(N1079,Revistas!$B$2:$H$63996,2,FALSE)</f>
        <v>2.556</v>
      </c>
      <c r="G1079" s="18" t="str">
        <f>VLOOKUP(N1079,Revistas!$B$2:$H$63996,3,FALSE)</f>
        <v>Q3</v>
      </c>
      <c r="H1079" s="18" t="str">
        <f>VLOOKUP(N1079,Revistas!$B$2:$H$63996,4,FALSE)</f>
        <v>ONCOLOGY</v>
      </c>
      <c r="I1079" s="18" t="str">
        <f>VLOOKUP(N1079,Revistas!$B$2:$H$63996,5,FALSE)</f>
        <v>131/217</v>
      </c>
      <c r="J1079" s="18" t="str">
        <f>VLOOKUP(N1079,Revistas!$B$2:$H$63996,6,FALSE)</f>
        <v>NO</v>
      </c>
      <c r="K1079" s="18" t="s">
        <v>3703</v>
      </c>
      <c r="L1079" s="18" t="s">
        <v>3704</v>
      </c>
      <c r="M1079" s="18">
        <v>1</v>
      </c>
      <c r="N1079" s="18" t="s">
        <v>3705</v>
      </c>
      <c r="O1079" s="18" t="s">
        <v>29</v>
      </c>
      <c r="P1079" s="18">
        <v>2017</v>
      </c>
      <c r="Q1079" s="18">
        <v>26</v>
      </c>
      <c r="R1079" s="18">
        <v>4</v>
      </c>
      <c r="S1079" s="18">
        <v>346</v>
      </c>
      <c r="T1079" s="18">
        <v>350</v>
      </c>
      <c r="U1079" s="23">
        <v>27116243</v>
      </c>
    </row>
    <row r="1080" spans="2:21" ht="30">
      <c r="B1080" s="36" t="s">
        <v>46</v>
      </c>
      <c r="C1080" s="36" t="s">
        <v>47</v>
      </c>
      <c r="D1080" s="17" t="s">
        <v>32</v>
      </c>
      <c r="E1080" s="18" t="s">
        <v>26</v>
      </c>
      <c r="F1080" s="18">
        <f>VLOOKUP(N1080,Revistas!$B$2:$H$63996,2,FALSE)</f>
        <v>3.1230000000000002</v>
      </c>
      <c r="G1080" s="18" t="str">
        <f>VLOOKUP(N1080,Revistas!$B$2:$H$63996,3,FALSE)</f>
        <v>Q2</v>
      </c>
      <c r="H1080" s="18" t="str">
        <f>VLOOKUP(N1080,Revistas!$B$2:$H$63996,4,FALSE)</f>
        <v>PSYCHIATRY - SCIE</v>
      </c>
      <c r="I1080" s="18" t="str">
        <f>VLOOKUP(N1080,Revistas!$B$2:$H$63996,5,FALSE)</f>
        <v>52/142</v>
      </c>
      <c r="J1080" s="18" t="str">
        <f>VLOOKUP(N1080,Revistas!$B$2:$H$63996,6,FALSE)</f>
        <v>NO</v>
      </c>
      <c r="K1080" s="18" t="s">
        <v>48</v>
      </c>
      <c r="L1080" s="18"/>
      <c r="M1080" s="18">
        <v>0</v>
      </c>
      <c r="N1080" s="18" t="s">
        <v>34</v>
      </c>
      <c r="O1080" s="18" t="s">
        <v>35</v>
      </c>
      <c r="P1080" s="18">
        <v>2017</v>
      </c>
      <c r="Q1080" s="18">
        <v>41</v>
      </c>
      <c r="R1080" s="18"/>
      <c r="S1080" s="18" t="s">
        <v>49</v>
      </c>
      <c r="T1080" s="18" t="s">
        <v>49</v>
      </c>
    </row>
    <row r="1081" spans="2:21" ht="30">
      <c r="B1081" s="36" t="s">
        <v>1971</v>
      </c>
      <c r="C1081" s="36" t="s">
        <v>1972</v>
      </c>
      <c r="D1081" s="17" t="s">
        <v>1973</v>
      </c>
      <c r="E1081" s="18" t="s">
        <v>10</v>
      </c>
      <c r="F1081" s="18">
        <f>VLOOKUP(N1081,Revistas!$B$2:$H$63996,2,FALSE)</f>
        <v>7.7249999999999996</v>
      </c>
      <c r="G1081" s="18" t="str">
        <f>VLOOKUP(N1081,Revistas!$B$2:$H$63996,3,FALSE)</f>
        <v>Q1</v>
      </c>
      <c r="H1081" s="18" t="str">
        <f>VLOOKUP(N1081,Revistas!$B$2:$H$63996,4,FALSE)</f>
        <v>BIOLOGY</v>
      </c>
      <c r="I1081" s="18" t="str">
        <f>VLOOKUP(N1081,Revistas!$B$2:$H$63996,5,FALSE)</f>
        <v>4 DE 84</v>
      </c>
      <c r="J1081" s="18" t="str">
        <f>VLOOKUP(N1081,Revistas!$B$2:$H$63996,6,FALSE)</f>
        <v>SI</v>
      </c>
      <c r="K1081" s="18" t="s">
        <v>1974</v>
      </c>
      <c r="L1081" s="18" t="s">
        <v>1975</v>
      </c>
      <c r="M1081" s="18">
        <v>0</v>
      </c>
      <c r="N1081" s="18" t="s">
        <v>1976</v>
      </c>
      <c r="O1081" s="28">
        <v>45931</v>
      </c>
      <c r="P1081" s="18">
        <v>2017</v>
      </c>
      <c r="Q1081" s="18">
        <v>6</v>
      </c>
      <c r="R1081" s="18"/>
      <c r="S1081" s="18"/>
      <c r="T1081" s="18" t="s">
        <v>1977</v>
      </c>
    </row>
    <row r="1082" spans="2:21" ht="45">
      <c r="B1082" s="36" t="s">
        <v>1352</v>
      </c>
      <c r="C1082" s="36" t="s">
        <v>1353</v>
      </c>
      <c r="D1082" s="17" t="s">
        <v>476</v>
      </c>
      <c r="E1082" s="18" t="s">
        <v>10</v>
      </c>
      <c r="F1082" s="18">
        <f>VLOOKUP(N1082,Revistas!$B$2:$H$63996,2,FALSE)</f>
        <v>5.6059999999999999</v>
      </c>
      <c r="G1082" s="18" t="str">
        <f>VLOOKUP(N1082,Revistas!$B$2:$H$63996,3,FALSE)</f>
        <v>Q1</v>
      </c>
      <c r="H1082" s="18" t="str">
        <f>VLOOKUP(N1082,Revistas!$B$2:$H$63996,4,FALSE)</f>
        <v>ENDOCRINOLOGY &amp; METABOLISM - SCIE;</v>
      </c>
      <c r="I1082" s="18" t="str">
        <f>VLOOKUP(N1082,Revistas!$B$2:$H$63996,5,FALSE)</f>
        <v>17/138</v>
      </c>
      <c r="J1082" s="18" t="str">
        <f>VLOOKUP(N1082,Revistas!$B$2:$H$63996,6,FALSE)</f>
        <v>NO</v>
      </c>
      <c r="K1082" s="18" t="s">
        <v>1354</v>
      </c>
      <c r="L1082" s="18" t="s">
        <v>1355</v>
      </c>
      <c r="M1082" s="18">
        <v>2</v>
      </c>
      <c r="N1082" s="18" t="s">
        <v>478</v>
      </c>
      <c r="O1082" s="18" t="s">
        <v>300</v>
      </c>
      <c r="P1082" s="18">
        <v>2017</v>
      </c>
      <c r="Q1082" s="18">
        <v>104</v>
      </c>
      <c r="R1082" s="18"/>
      <c r="S1082" s="18">
        <v>165</v>
      </c>
      <c r="T1082" s="18">
        <v>177</v>
      </c>
    </row>
    <row r="1083" spans="2:21" ht="285">
      <c r="B1083" s="36" t="s">
        <v>1119</v>
      </c>
      <c r="C1083" s="36" t="s">
        <v>1120</v>
      </c>
      <c r="D1083" s="17" t="s">
        <v>947</v>
      </c>
      <c r="E1083" s="18" t="s">
        <v>10</v>
      </c>
      <c r="F1083" s="18">
        <f>VLOOKUP(N1083,Revistas!$B$2:$H$63996,2,FALSE)</f>
        <v>47.831000000000003</v>
      </c>
      <c r="G1083" s="18" t="str">
        <f>VLOOKUP(N1083,Revistas!$B$2:$H$63996,3,FALSE)</f>
        <v>Q1</v>
      </c>
      <c r="H1083" s="18" t="str">
        <f>VLOOKUP(N1083,Revistas!$B$2:$H$63996,4,FALSE)</f>
        <v>MEDICINA, GENERAL &amp; INTERNAL</v>
      </c>
      <c r="I1083" s="18" t="str">
        <f>VLOOKUP(N1083,Revistas!$B$2:$H$63996,5,FALSE)</f>
        <v>2/154</v>
      </c>
      <c r="J1083" s="18" t="str">
        <f>VLOOKUP(N1083,Revistas!$B$2:$H$63996,6,FALSE)</f>
        <v>SI</v>
      </c>
      <c r="K1083" s="18" t="s">
        <v>1121</v>
      </c>
      <c r="L1083" s="18" t="s">
        <v>1122</v>
      </c>
      <c r="M1083" s="18">
        <v>32</v>
      </c>
      <c r="N1083" s="18" t="s">
        <v>950</v>
      </c>
      <c r="O1083" s="18" t="s">
        <v>1123</v>
      </c>
      <c r="P1083" s="18">
        <v>2017</v>
      </c>
      <c r="Q1083" s="18">
        <v>389</v>
      </c>
      <c r="R1083" s="18">
        <v>10064</v>
      </c>
      <c r="S1083" s="18">
        <v>37</v>
      </c>
      <c r="T1083" s="18">
        <v>55</v>
      </c>
      <c r="U1083" s="23">
        <v>27863813</v>
      </c>
    </row>
    <row r="1084" spans="2:21" ht="30">
      <c r="B1084" s="36" t="s">
        <v>3192</v>
      </c>
      <c r="C1084" s="36" t="s">
        <v>3193</v>
      </c>
      <c r="D1084" s="17" t="s">
        <v>3194</v>
      </c>
      <c r="E1084" s="18" t="s">
        <v>10</v>
      </c>
      <c r="F1084" s="18">
        <f>VLOOKUP(N1084,Revistas!$B$2:$H$63996,2,FALSE)</f>
        <v>1.3129999999999999</v>
      </c>
      <c r="G1084" s="18" t="str">
        <f>VLOOKUP(N1084,Revistas!$B$2:$H$63996,3,FALSE)</f>
        <v>Q3</v>
      </c>
      <c r="H1084" s="18" t="str">
        <f>VLOOKUP(N1084,Revistas!$B$2:$H$63996,4,FALSE)</f>
        <v>SURGERY</v>
      </c>
      <c r="I1084" s="18" t="str">
        <f>VLOOKUP(N1084,Revistas!$B$2:$H$63996,5,FALSE)</f>
        <v>127/196</v>
      </c>
      <c r="J1084" s="18" t="str">
        <f>VLOOKUP(N1084,Revistas!$B$2:$H$63996,6,FALSE)</f>
        <v>NO</v>
      </c>
      <c r="K1084" s="18" t="s">
        <v>3195</v>
      </c>
      <c r="L1084" s="18" t="s">
        <v>3196</v>
      </c>
      <c r="M1084" s="18">
        <v>0</v>
      </c>
      <c r="N1084" s="18" t="s">
        <v>3197</v>
      </c>
      <c r="O1084" s="18" t="s">
        <v>129</v>
      </c>
      <c r="P1084" s="18">
        <v>2017</v>
      </c>
      <c r="Q1084" s="18">
        <v>27</v>
      </c>
      <c r="R1084" s="18">
        <v>5</v>
      </c>
      <c r="S1084" s="18">
        <v>431</v>
      </c>
      <c r="T1084" s="18">
        <v>436</v>
      </c>
      <c r="U1084" s="23">
        <v>28081579</v>
      </c>
    </row>
    <row r="1085" spans="2:21" ht="30">
      <c r="B1085" s="36" t="s">
        <v>3293</v>
      </c>
      <c r="C1085" s="36" t="s">
        <v>3294</v>
      </c>
      <c r="D1085" s="17" t="s">
        <v>3295</v>
      </c>
      <c r="E1085" s="18" t="s">
        <v>10</v>
      </c>
      <c r="F1085" s="18">
        <f>VLOOKUP(N1085,Revistas!$B$2:$H$63996,2,FALSE)</f>
        <v>1.768</v>
      </c>
      <c r="G1085" s="18" t="str">
        <f>VLOOKUP(N1085,Revistas!$B$2:$H$63996,3,FALSE)</f>
        <v>Q3</v>
      </c>
      <c r="H1085" s="18" t="str">
        <f>VLOOKUP(N1085,Revistas!$B$2:$H$63996,4,FALSE)</f>
        <v>PUBLIC, ENVIRONMENTAL &amp; OCCUPATIONAL HEALTH - SCIE</v>
      </c>
      <c r="I1085" s="18" t="str">
        <f>VLOOKUP(N1085,Revistas!$B$2:$H$63996,5,FALSE)</f>
        <v>94/176</v>
      </c>
      <c r="J1085" s="18" t="str">
        <f>VLOOKUP(N1085,Revistas!$B$2:$H$63996,6,FALSE)</f>
        <v>NO</v>
      </c>
      <c r="K1085" s="18" t="s">
        <v>3296</v>
      </c>
      <c r="L1085" s="18" t="s">
        <v>3297</v>
      </c>
      <c r="M1085" s="18">
        <v>0</v>
      </c>
      <c r="N1085" s="18" t="s">
        <v>3298</v>
      </c>
      <c r="O1085" s="18" t="s">
        <v>214</v>
      </c>
      <c r="P1085" s="18">
        <v>2017</v>
      </c>
      <c r="Q1085" s="18">
        <v>31</v>
      </c>
      <c r="R1085" s="18">
        <v>4</v>
      </c>
      <c r="S1085" s="18">
        <v>313</v>
      </c>
      <c r="T1085" s="18">
        <v>319</v>
      </c>
    </row>
    <row r="1087" spans="2:21" hidden="1"/>
    <row r="1088" spans="2:21" hidden="1">
      <c r="B1088" s="20" t="s">
        <v>73</v>
      </c>
      <c r="C1088" s="20" t="s">
        <v>73</v>
      </c>
      <c r="D1088" s="20" t="s">
        <v>73</v>
      </c>
      <c r="E1088" s="23" t="s">
        <v>74</v>
      </c>
      <c r="F1088" s="23" t="s">
        <v>73</v>
      </c>
      <c r="G1088" s="23" t="s">
        <v>75</v>
      </c>
      <c r="H1088" s="23" t="s">
        <v>7254</v>
      </c>
      <c r="I1088" s="23" t="s">
        <v>73</v>
      </c>
      <c r="J1088" s="23" t="s">
        <v>78</v>
      </c>
      <c r="K1088" s="23" t="s">
        <v>7255</v>
      </c>
    </row>
    <row r="1089" spans="2:11" hidden="1">
      <c r="B1089" s="20" t="s">
        <v>10</v>
      </c>
      <c r="C1089" s="20">
        <f>DCOUNTA(B1:T1085,C1088,B1088:B1089)</f>
        <v>674</v>
      </c>
      <c r="D1089" s="20" t="s">
        <v>10</v>
      </c>
      <c r="E1089" s="23">
        <f>DSUM(B1:T1085,F1,D1088:D1089)</f>
        <v>3222.1830000000009</v>
      </c>
      <c r="F1089" s="23" t="s">
        <v>10</v>
      </c>
      <c r="G1089" s="23" t="s">
        <v>5470</v>
      </c>
      <c r="H1089" s="23">
        <f>DCOUNTA(B1:T1085,G1088,F1088:G1089)</f>
        <v>311</v>
      </c>
      <c r="I1089" s="23" t="s">
        <v>10</v>
      </c>
      <c r="J1089" s="23" t="s">
        <v>2680</v>
      </c>
      <c r="K1089" s="23">
        <f>DCOUNTA(B1:T1085,J1,I1088:J1089)</f>
        <v>135</v>
      </c>
    </row>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274</v>
      </c>
      <c r="C1092" s="20">
        <f>DCOUNTA(B1:T1085,E1,B1091:B1092)</f>
        <v>70</v>
      </c>
      <c r="D1092" s="20" t="s">
        <v>274</v>
      </c>
      <c r="E1092" s="23">
        <f>DSUM(B1:T1085,F1,D1091:D1092)</f>
        <v>300.14900000000006</v>
      </c>
      <c r="F1092" s="23" t="s">
        <v>274</v>
      </c>
      <c r="G1092" s="23" t="s">
        <v>5470</v>
      </c>
      <c r="H1092" s="23">
        <f>DCOUNTA(B1:T1085,G1,F1091:G1092)</f>
        <v>20</v>
      </c>
      <c r="I1092" s="23" t="s">
        <v>274</v>
      </c>
      <c r="J1092" s="23" t="s">
        <v>2680</v>
      </c>
      <c r="K1092" s="23">
        <f>DCOUNTA(B1:T1085,J1,I1091:J1092)</f>
        <v>9</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356</v>
      </c>
      <c r="C1095" s="20">
        <f>DCOUNTA(B1:T1085,E1,B1094:B1095)</f>
        <v>13</v>
      </c>
      <c r="D1095" s="20" t="s">
        <v>356</v>
      </c>
      <c r="E1095" s="23">
        <f>DSUM(B1:T1085,F1,D1094:D1095)</f>
        <v>47.356000000000002</v>
      </c>
      <c r="F1095" s="23" t="s">
        <v>356</v>
      </c>
      <c r="G1095" s="23" t="s">
        <v>5470</v>
      </c>
      <c r="H1095" s="23">
        <f>DCOUNTA(B1:T1085,G1,F1094:G1095)</f>
        <v>9</v>
      </c>
      <c r="I1095" s="23" t="s">
        <v>356</v>
      </c>
      <c r="J1095" s="23" t="s">
        <v>2680</v>
      </c>
      <c r="K1095" s="23">
        <f>DCOUNTA(B1:T1085,J1,I1094:J1095)</f>
        <v>1</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571</v>
      </c>
      <c r="C1098" s="20">
        <f>DCOUNTA(B1:T1085,E1,B1097:B1098)</f>
        <v>45</v>
      </c>
      <c r="D1098" s="20" t="s">
        <v>571</v>
      </c>
      <c r="E1098" s="23">
        <f>DSUM(B1:T1085,F1,D1097:D1098)</f>
        <v>229.59600000000006</v>
      </c>
      <c r="F1098" s="23" t="s">
        <v>571</v>
      </c>
      <c r="G1098" s="23" t="s">
        <v>5470</v>
      </c>
      <c r="H1098" s="23">
        <f>DCOUNTA(B1:T1085,G1,F1097:G1098)</f>
        <v>18</v>
      </c>
      <c r="I1098" s="23" t="s">
        <v>571</v>
      </c>
      <c r="J1098" s="23" t="s">
        <v>2680</v>
      </c>
      <c r="K1098" s="23">
        <f>DCOUNTA(B1:T1085,J1,I1097:J1098)</f>
        <v>9</v>
      </c>
    </row>
    <row r="1099" spans="2:11" hidden="1"/>
    <row r="1100" spans="2:11" hidden="1"/>
    <row r="1101" spans="2:11" hidden="1">
      <c r="B1101" s="20" t="s">
        <v>73</v>
      </c>
      <c r="C1101" s="20" t="s">
        <v>73</v>
      </c>
      <c r="D1101" s="20" t="s">
        <v>73</v>
      </c>
      <c r="E1101" s="23" t="s">
        <v>74</v>
      </c>
      <c r="F1101" s="23" t="s">
        <v>73</v>
      </c>
      <c r="G1101" s="23" t="s">
        <v>75</v>
      </c>
      <c r="H1101" s="23" t="s">
        <v>7254</v>
      </c>
      <c r="I1101" s="23" t="s">
        <v>73</v>
      </c>
      <c r="J1101" s="23" t="s">
        <v>78</v>
      </c>
      <c r="K1101" s="23" t="s">
        <v>7255</v>
      </c>
    </row>
    <row r="1102" spans="2:11" hidden="1">
      <c r="B1102" s="20" t="s">
        <v>26</v>
      </c>
      <c r="C1102" s="20">
        <f>DCOUNTA(B1:T1085,E1,B1101:B1102)</f>
        <v>207</v>
      </c>
      <c r="D1102" s="20" t="s">
        <v>26</v>
      </c>
      <c r="E1102" s="23">
        <f>DSUM(B1:T1085,F1,D1101:D1102)</f>
        <v>1474.1559999999981</v>
      </c>
      <c r="F1102" s="23" t="s">
        <v>26</v>
      </c>
      <c r="G1102" s="23" t="s">
        <v>5470</v>
      </c>
      <c r="H1102" s="23">
        <f>DCOUNTA(B1:T1085,G1,F1101:G1102)</f>
        <v>159</v>
      </c>
      <c r="I1102" s="23" t="s">
        <v>26</v>
      </c>
      <c r="J1102" s="23" t="s">
        <v>2680</v>
      </c>
      <c r="K1102" s="23">
        <f>DCOUNTA(B1:T1085,J1,I1101:J1102)</f>
        <v>123</v>
      </c>
    </row>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210</v>
      </c>
      <c r="C1105" s="20">
        <f>DCOUNTA(B1:T1085,E1,B1104:B1105)</f>
        <v>75</v>
      </c>
      <c r="D1105" s="20" t="s">
        <v>210</v>
      </c>
      <c r="E1105" s="23">
        <f>DSUM(B1:T1085,F1,D1104:D1105)</f>
        <v>208.11100000000008</v>
      </c>
      <c r="F1105" s="23" t="s">
        <v>210</v>
      </c>
      <c r="G1105" s="23" t="s">
        <v>5470</v>
      </c>
      <c r="H1105" s="23">
        <f>DCOUNTA(B1:T1085,G1,F1104:G1105)</f>
        <v>23</v>
      </c>
      <c r="I1105" s="23" t="s">
        <v>210</v>
      </c>
      <c r="J1105" s="23" t="s">
        <v>2680</v>
      </c>
      <c r="K1105" s="23">
        <f>DCOUNTA(B1:T1085,J1,I1104:J1105)</f>
        <v>6</v>
      </c>
    </row>
    <row r="1107" spans="2:52" ht="15.75">
      <c r="C1107" s="19" t="s">
        <v>7256</v>
      </c>
      <c r="D1107" s="19" t="s">
        <v>7257</v>
      </c>
      <c r="E1107" s="19" t="s">
        <v>5466</v>
      </c>
      <c r="F1107" s="19" t="s">
        <v>7258</v>
      </c>
      <c r="G1107" s="19" t="s">
        <v>7259</v>
      </c>
      <c r="O1107" s="24"/>
      <c r="AY1107" s="20" t="s">
        <v>7260</v>
      </c>
      <c r="AZ1107" s="20" t="s">
        <v>7261</v>
      </c>
    </row>
    <row r="1108" spans="2:52" ht="15.75">
      <c r="C1108" s="21">
        <f>C1089</f>
        <v>674</v>
      </c>
      <c r="D1108" s="26" t="s">
        <v>7262</v>
      </c>
      <c r="E1108" s="21">
        <f>E1089</f>
        <v>3222.1830000000009</v>
      </c>
      <c r="F1108" s="21">
        <f>H1089</f>
        <v>311</v>
      </c>
      <c r="G1108" s="21">
        <f>K1089</f>
        <v>135</v>
      </c>
      <c r="O1108" s="24"/>
    </row>
    <row r="1109" spans="2:52" ht="15.75">
      <c r="C1109" s="21">
        <f>C1092</f>
        <v>70</v>
      </c>
      <c r="D1109" s="26" t="s">
        <v>7263</v>
      </c>
      <c r="E1109" s="21">
        <f>E1092</f>
        <v>300.14900000000006</v>
      </c>
      <c r="F1109" s="21">
        <f>H1092</f>
        <v>20</v>
      </c>
      <c r="G1109" s="21">
        <f>K1092</f>
        <v>9</v>
      </c>
      <c r="O1109" s="24"/>
    </row>
    <row r="1110" spans="2:52" ht="15.75">
      <c r="C1110" s="21">
        <f>C1095</f>
        <v>13</v>
      </c>
      <c r="D1110" s="26" t="s">
        <v>7264</v>
      </c>
      <c r="E1110" s="21">
        <f>E1095</f>
        <v>47.356000000000002</v>
      </c>
      <c r="F1110" s="21">
        <f>H1095</f>
        <v>9</v>
      </c>
      <c r="G1110" s="21">
        <f>K1095</f>
        <v>1</v>
      </c>
      <c r="O1110" s="24"/>
    </row>
    <row r="1111" spans="2:52" ht="15.75">
      <c r="C1111" s="21">
        <f>C1098</f>
        <v>45</v>
      </c>
      <c r="D1111" s="26" t="s">
        <v>7265</v>
      </c>
      <c r="E1111" s="21">
        <f>E1098</f>
        <v>229.59600000000006</v>
      </c>
      <c r="F1111" s="21">
        <f>H1098</f>
        <v>18</v>
      </c>
      <c r="G1111" s="21">
        <f>K1098</f>
        <v>9</v>
      </c>
      <c r="O1111" s="24"/>
    </row>
    <row r="1112" spans="2:52" ht="15.75">
      <c r="C1112" s="21">
        <f>C1102</f>
        <v>207</v>
      </c>
      <c r="D1112" s="26" t="s">
        <v>26</v>
      </c>
      <c r="E1112" s="21">
        <f>E1102</f>
        <v>1474.1559999999981</v>
      </c>
      <c r="F1112" s="21">
        <f>H1102</f>
        <v>159</v>
      </c>
      <c r="G1112" s="21">
        <f>K1102</f>
        <v>123</v>
      </c>
      <c r="O1112" s="24"/>
    </row>
    <row r="1113" spans="2:52" ht="15.75">
      <c r="C1113" s="21">
        <f>C1105</f>
        <v>75</v>
      </c>
      <c r="D1113" s="26" t="s">
        <v>7266</v>
      </c>
      <c r="E1113" s="21">
        <f>E1105</f>
        <v>208.11100000000008</v>
      </c>
      <c r="F1113" s="21">
        <f>H1105</f>
        <v>23</v>
      </c>
      <c r="G1113" s="21">
        <f>K1105</f>
        <v>6</v>
      </c>
      <c r="O1113" s="24"/>
    </row>
    <row r="1114" spans="2:52" ht="15.75">
      <c r="C1114" s="22"/>
      <c r="D1114" s="19" t="s">
        <v>7267</v>
      </c>
      <c r="E1114" s="19">
        <f>E1108</f>
        <v>3222.1830000000009</v>
      </c>
      <c r="F1114" s="22"/>
      <c r="O1114" s="24"/>
    </row>
    <row r="1115" spans="2:52" ht="15.75">
      <c r="C1115" s="22"/>
      <c r="D1115" s="19" t="s">
        <v>7268</v>
      </c>
      <c r="E1115" s="19">
        <f>E1108+E1109+E1110+E1111+E1112+E1113</f>
        <v>5481.5509999999986</v>
      </c>
    </row>
  </sheetData>
  <autoFilter ref="B1:DU1085"/>
  <sortState ref="B2:DU1088">
    <sortCondition ref="B2:B1088"/>
  </sortState>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sheetPr>
    <tabColor rgb="FFFF9966"/>
  </sheetPr>
  <dimension ref="A1:AZ1116"/>
  <sheetViews>
    <sheetView topLeftCell="B1" workbookViewId="0">
      <selection activeCell="B2" sqref="B2:C18"/>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c r="A2" s="31" t="str">
        <f>CONCATENATE(B2,". ",C2,". ",D2,". ",P2,"; ",Q2,"(",R2,"):",S2,"-",T2,".",E2,". ","IF -",F2)</f>
        <v>Alvarez Roman, Maria T; Fernandez Bello, Ihosvany; Jimenez-Yuste, Victor; Martin Salces, Monica; Arias-Salgado, Elena G; Rivas Pollmar, Maria I; Justo Sanz, Raul; Butta, Nora V. Immune thrombocytopenia - in defence of the platelet count. Response to Hill.. British journal of haematology. 2017; ():-.Letter. IF -5,67</v>
      </c>
      <c r="B2" s="37" t="s">
        <v>1250</v>
      </c>
      <c r="C2" s="37" t="s">
        <v>1249</v>
      </c>
      <c r="D2" s="17" t="s">
        <v>1251</v>
      </c>
      <c r="E2" s="18" t="s">
        <v>274</v>
      </c>
      <c r="F2" s="18">
        <f>VLOOKUP(N2,Revistas!$B$2:$H$63996,2,FALSE)</f>
        <v>5.67</v>
      </c>
      <c r="G2" s="18" t="str">
        <f>VLOOKUP(N2,Revistas!$B$2:$H$63996,3,FALSE)</f>
        <v>Q1</v>
      </c>
      <c r="H2" s="18" t="str">
        <f>VLOOKUP(N2,Revistas!$B$2:$H$63996,4,FALSE)</f>
        <v>HEMATOLOGY</v>
      </c>
      <c r="I2" s="18" t="str">
        <f>VLOOKUP(N2,Revistas!$B$2:$H$63996,5,FALSE)</f>
        <v>10 DE 70</v>
      </c>
      <c r="J2" s="18" t="str">
        <f>VLOOKUP(N2,Revistas!$B$2:$H$63996,6,FALSE)</f>
        <v>NO</v>
      </c>
      <c r="K2" s="18" t="s">
        <v>1253</v>
      </c>
      <c r="L2" s="18"/>
      <c r="M2" s="18" t="s">
        <v>586</v>
      </c>
      <c r="N2" s="18" t="s">
        <v>1193</v>
      </c>
      <c r="O2" s="18" t="s">
        <v>1252</v>
      </c>
      <c r="P2" s="18">
        <v>2017</v>
      </c>
      <c r="Q2" s="18"/>
      <c r="R2" s="18"/>
      <c r="S2" s="18"/>
      <c r="T2" s="18"/>
      <c r="U2" s="23">
        <v>28480958</v>
      </c>
    </row>
    <row r="3" spans="1:21" ht="60">
      <c r="A3" s="31" t="str">
        <f t="shared" ref="A3:A59" si="0">CONCATENATE(B3,". ",C3,". ",D3,". ",P3,"; ",Q3,"(",R3,"):",S3,"-",T3,".",E3,". ","IF -",F3)</f>
        <v>Alvarez-Roman, MT; Fernandez-Bello, I; de la Corte-Rodriguez, H; Hernandez-Moreno, AL; Martin-Salces, M; Butta-Coll, N; Rivas-Pollmar, MI; Rivas-Munoz, S; Jimenez-Yuste, V. Experience of tailoring prophylaxis using factor VIII pharmacokinetic parameters estimated with myPKFiT (R) in patients with severe haemophilia A without inhibitors. HAEMOPHILIA. 2017; 23(1):E50-E54.Letter. IF -3,569</v>
      </c>
      <c r="B3" s="37" t="s">
        <v>1231</v>
      </c>
      <c r="C3" s="37" t="s">
        <v>1232</v>
      </c>
      <c r="D3" s="17" t="s">
        <v>1177</v>
      </c>
      <c r="E3" s="18" t="s">
        <v>274</v>
      </c>
      <c r="F3" s="18">
        <f>VLOOKUP(N3,Revistas!$B$2:$H$63996,2,FALSE)</f>
        <v>3.569</v>
      </c>
      <c r="G3" s="18" t="str">
        <f>VLOOKUP(N3,Revistas!$B$2:$H$63996,3,FALSE)</f>
        <v>Q2</v>
      </c>
      <c r="H3" s="18" t="str">
        <f>VLOOKUP(N3,Revistas!$B$2:$H$63996,4,FALSE)</f>
        <v>HEMATOLOGY</v>
      </c>
      <c r="I3" s="18" t="str">
        <f>VLOOKUP(N3,Revistas!$B$2:$H$63996,5,FALSE)</f>
        <v>22/70</v>
      </c>
      <c r="J3" s="18" t="str">
        <f>VLOOKUP(N3,Revistas!$B$2:$H$63996,6,FALSE)</f>
        <v>NO</v>
      </c>
      <c r="K3" s="18" t="s">
        <v>1233</v>
      </c>
      <c r="L3" s="18" t="s">
        <v>1234</v>
      </c>
      <c r="M3" s="18">
        <v>3</v>
      </c>
      <c r="N3" s="18" t="s">
        <v>1180</v>
      </c>
      <c r="O3" s="18" t="s">
        <v>344</v>
      </c>
      <c r="P3" s="18">
        <v>2017</v>
      </c>
      <c r="Q3" s="18">
        <v>23</v>
      </c>
      <c r="R3" s="18">
        <v>1</v>
      </c>
      <c r="S3" s="18" t="s">
        <v>1235</v>
      </c>
      <c r="T3" s="18" t="s">
        <v>1236</v>
      </c>
      <c r="U3" s="23">
        <v>28074560</v>
      </c>
    </row>
    <row r="4" spans="1:21" ht="120">
      <c r="A4" s="31" t="str">
        <f t="shared" si="0"/>
        <v>Bastida, JM; Gonzalez-Porras, JR; Jimenez, C; Benito, R; Ordonez, GR; Alvarez-Romano, MT; Fontecha, ME; Janusz, K; Castillo, D; Fisac, RM; Garcia-Frade, LJ; Aguilar, C; Martinez, MP; Bermejo, N; Herrero, S; Balanzategui, A; Martin-Antoran, JM; Ramos, R; Cebeiro, MJ; Pardal, E; Aguilera, C; Perez-Gutierrez, B; Prieto, M; Riesco, S; Mendoza, MC; Benito, A; Benito-Sendin, AH; Jimenez-Yuste, V; Hernandez-Rivas, JM; Garcia-Sanz, R; Gonzalez-Dias, M; Sarasquete, ME. Application of a molecular diagnostic algorithm for haemophilia A and B using next-generation sequencing of entire F8, F9 and VWF genes. THROMBOSIS AND HAEMOSTASIS. 2017; 117(1):66-74.Article. IF -5,627</v>
      </c>
      <c r="B4" s="37" t="s">
        <v>1237</v>
      </c>
      <c r="C4" s="37" t="s">
        <v>1238</v>
      </c>
      <c r="D4" s="17" t="s">
        <v>1239</v>
      </c>
      <c r="E4" s="18" t="s">
        <v>10</v>
      </c>
      <c r="F4" s="18">
        <f>VLOOKUP(N4,Revistas!$B$2:$H$63996,2,FALSE)</f>
        <v>5.6269999999999998</v>
      </c>
      <c r="G4" s="18" t="str">
        <f>VLOOKUP(N4,Revistas!$B$2:$H$63996,3,FALSE)</f>
        <v>Q1</v>
      </c>
      <c r="H4" s="18" t="str">
        <f>VLOOKUP(N4,Revistas!$B$2:$H$63996,4,FALSE)</f>
        <v>PERIPHERAL VASCULAR DISEASE</v>
      </c>
      <c r="I4" s="18" t="str">
        <f>VLOOKUP(N4,Revistas!$B$2:$H$63996,5,FALSE)</f>
        <v>6 DE 63</v>
      </c>
      <c r="J4" s="18" t="str">
        <f>VLOOKUP(N4,Revistas!$B$2:$H$63996,6,FALSE)</f>
        <v>SI</v>
      </c>
      <c r="K4" s="18" t="s">
        <v>1240</v>
      </c>
      <c r="L4" s="18" t="s">
        <v>1241</v>
      </c>
      <c r="M4" s="18">
        <v>2</v>
      </c>
      <c r="N4" s="18" t="s">
        <v>1242</v>
      </c>
      <c r="O4" s="18" t="s">
        <v>344</v>
      </c>
      <c r="P4" s="18">
        <v>2017</v>
      </c>
      <c r="Q4" s="18">
        <v>117</v>
      </c>
      <c r="R4" s="18">
        <v>1</v>
      </c>
      <c r="S4" s="18">
        <v>66</v>
      </c>
      <c r="T4" s="18">
        <v>74</v>
      </c>
      <c r="U4" s="23">
        <v>27734074</v>
      </c>
    </row>
    <row r="5" spans="1:21" ht="60">
      <c r="A5" s="31" t="str">
        <f t="shared" si="0"/>
        <v>Berntorp, E; Dolan, G; Hay, C; Linari, S; Santagostino, E; Tosetto, A; Castaman, G; Alvarez-Roman, M; Lopez, RP; Oldenburg, J; Albert, T; Scholz, U; Holmstrom, M; Schved, JF; Trossaert, M; Hermans, C; Boban, A; Ludlam, C; Lethagen, S. European retrospective study of real-life haemophilia treatment. HAEMOPHILIA. 2017; 23(1):105-114.Article. IF -3,569</v>
      </c>
      <c r="B5" s="37" t="s">
        <v>1227</v>
      </c>
      <c r="C5" s="37" t="s">
        <v>1228</v>
      </c>
      <c r="D5" s="17" t="s">
        <v>1177</v>
      </c>
      <c r="E5" s="18" t="s">
        <v>10</v>
      </c>
      <c r="F5" s="18">
        <f>VLOOKUP(N5,Revistas!$B$2:$H$63996,2,FALSE)</f>
        <v>3.569</v>
      </c>
      <c r="G5" s="18" t="str">
        <f>VLOOKUP(N5,Revistas!$B$2:$H$63996,3,FALSE)</f>
        <v>Q2</v>
      </c>
      <c r="H5" s="18" t="str">
        <f>VLOOKUP(N5,Revistas!$B$2:$H$63996,4,FALSE)</f>
        <v>HEMATOLOGY</v>
      </c>
      <c r="I5" s="18" t="str">
        <f>VLOOKUP(N5,Revistas!$B$2:$H$63996,5,FALSE)</f>
        <v>22/70</v>
      </c>
      <c r="J5" s="18" t="str">
        <f>VLOOKUP(N5,Revistas!$B$2:$H$63996,6,FALSE)</f>
        <v>NO</v>
      </c>
      <c r="K5" s="18" t="s">
        <v>1229</v>
      </c>
      <c r="L5" s="18" t="s">
        <v>1230</v>
      </c>
      <c r="M5" s="18">
        <v>3</v>
      </c>
      <c r="N5" s="18" t="s">
        <v>1180</v>
      </c>
      <c r="O5" s="18" t="s">
        <v>344</v>
      </c>
      <c r="P5" s="18">
        <v>2017</v>
      </c>
      <c r="Q5" s="18">
        <v>23</v>
      </c>
      <c r="R5" s="18">
        <v>1</v>
      </c>
      <c r="S5" s="18">
        <v>105</v>
      </c>
      <c r="T5" s="18">
        <v>114</v>
      </c>
      <c r="U5" s="23">
        <v>27761962</v>
      </c>
    </row>
    <row r="6" spans="1:21" ht="165">
      <c r="A6" s="31" t="str">
        <f t="shared" si="0"/>
        <v>Borras, N; Batlle, J; Perez-Rodriguez, A; Lopez-Fernandez, MF; Rodriguez-Trillo, A; Loures, E; Cid, AR; Bonanad, S; Cabrera, N; Moret, A; Parra, R; Mingot-Castellano, ME; Balda, I; Altisent, C; Perez-Montes, R; Fisac, RM; Iruin, G; Herrero, S; Soto, I; de Rueda, B; Jimenez-Yuste, V; Alonso, N; Vilarino, D; Arija, O; Campos, R; Paloma, MJ; Bermejo, N; Berrueco, R; Mateo, J; Arribalzaga, K; Marco, P; Palomo, A; Sarmiento, L; Inigo, B; Nieto, MD; Vidal, R; Martinez, MP; Aguinaco, R; Cesar, JM; Ferreiro, M; Garcia-Frade, J; Rodriguez-Huerta, AM; Cuesta, J; Rodriguez-Gonzalez, R; Garcia-Candel, F; Cornudella, R; Aguilar, C; Vidal, F; Corrales, I. Molecular and clinical profile of von Willebrand disease in Spain (PCM-EVW-ES): comprehensive genetic analysis by next-generation sequencing of 480 patients. HAEMATOLOGICA. 2017; 102(12):2005-2014.Article. IF -7,702</v>
      </c>
      <c r="B6" s="37" t="s">
        <v>1169</v>
      </c>
      <c r="C6" s="37" t="s">
        <v>1170</v>
      </c>
      <c r="D6" s="17" t="s">
        <v>1171</v>
      </c>
      <c r="E6" s="18" t="s">
        <v>10</v>
      </c>
      <c r="F6" s="18">
        <f>VLOOKUP(N6,Revistas!$B$2:$H$63996,2,FALSE)</f>
        <v>7.702</v>
      </c>
      <c r="G6" s="18" t="str">
        <f>VLOOKUP(N6,Revistas!$B$2:$H$63996,3,FALSE)</f>
        <v>Q1</v>
      </c>
      <c r="H6" s="18" t="str">
        <f>VLOOKUP(N6,Revistas!$B$2:$H$63996,4,FALSE)</f>
        <v>HEMATOLOGY - SCIE</v>
      </c>
      <c r="I6" s="18" t="str">
        <f>VLOOKUP(N6,Revistas!$B$2:$H$63996,5,FALSE)</f>
        <v>4 de 70</v>
      </c>
      <c r="J6" s="18" t="str">
        <f>VLOOKUP(N6,Revistas!$B$2:$H$63996,6,FALSE)</f>
        <v>SI</v>
      </c>
      <c r="K6" s="18" t="s">
        <v>1172</v>
      </c>
      <c r="L6" s="18" t="s">
        <v>1173</v>
      </c>
      <c r="M6" s="18">
        <v>0</v>
      </c>
      <c r="N6" s="18" t="s">
        <v>1174</v>
      </c>
      <c r="O6" s="18" t="s">
        <v>14</v>
      </c>
      <c r="P6" s="18">
        <v>2017</v>
      </c>
      <c r="Q6" s="18">
        <v>102</v>
      </c>
      <c r="R6" s="18">
        <v>12</v>
      </c>
      <c r="S6" s="18">
        <v>2005</v>
      </c>
      <c r="T6" s="18">
        <v>2014</v>
      </c>
      <c r="U6" s="23">
        <v>28971901</v>
      </c>
    </row>
    <row r="7" spans="1:21" ht="45">
      <c r="A7" s="31" t="str">
        <f t="shared" si="0"/>
        <v>Dolan, Gerry; Benson, Gary; Duffy, Anne; Hermans, Cedric; Jimenez-Yuste, Victor; Lambert, Thierry; Ljung, Rolf; Morfini, Massimo; Zupancic Salek, Silva. Haemophilia B: Where are we now and what does the future hold?. Blood reviews. 2017; ():-.Review. IF -6,342</v>
      </c>
      <c r="B7" s="37" t="s">
        <v>1244</v>
      </c>
      <c r="C7" s="37" t="s">
        <v>1243</v>
      </c>
      <c r="D7" s="17" t="s">
        <v>1245</v>
      </c>
      <c r="E7" s="18" t="s">
        <v>210</v>
      </c>
      <c r="F7" s="18">
        <f>VLOOKUP(N7,Revistas!$B$2:$H$63996,2,FALSE)</f>
        <v>6.3419999999999996</v>
      </c>
      <c r="G7" s="18" t="str">
        <f>VLOOKUP(N7,Revistas!$B$2:$H$63996,3,FALSE)</f>
        <v>Q1</v>
      </c>
      <c r="H7" s="18" t="str">
        <f>VLOOKUP(N7,Revistas!$B$2:$H$63996,4,FALSE)</f>
        <v>HEMATOLOGY - SCIE</v>
      </c>
      <c r="I7" s="18" t="str">
        <f>VLOOKUP(N7,Revistas!$B$2:$H$63996,5,FALSE)</f>
        <v>70 DE 8</v>
      </c>
      <c r="J7" s="18" t="str">
        <f>VLOOKUP(N7,Revistas!$B$2:$H$63996,6,FALSE)</f>
        <v>NO</v>
      </c>
      <c r="K7" s="18" t="s">
        <v>1247</v>
      </c>
      <c r="L7" s="18"/>
      <c r="M7" s="18" t="s">
        <v>586</v>
      </c>
      <c r="N7" s="18" t="s">
        <v>1248</v>
      </c>
      <c r="O7" s="18" t="s">
        <v>1246</v>
      </c>
      <c r="P7" s="18">
        <v>2017</v>
      </c>
      <c r="Q7" s="18"/>
      <c r="R7" s="18"/>
      <c r="S7" s="18"/>
      <c r="T7" s="18"/>
      <c r="U7" s="23">
        <v>28826659</v>
      </c>
    </row>
    <row r="8" spans="1:21" ht="45">
      <c r="A8" s="31" t="str">
        <f t="shared" si="0"/>
        <v>Fernandez-Bello, I; Stenmo, C; Butta, N; Lind, V; Ezban, M; Jimenez-Yuste, V. The pharmacokinetics and pharmacodynamics of single-dose and multiple-dose recombinant activated factor VII in patients with haemophilia A or B. HAEMOPHILIA. 2017; 23(6):868-876.Article. IF -3,569</v>
      </c>
      <c r="B8" s="37" t="s">
        <v>1175</v>
      </c>
      <c r="C8" s="37" t="s">
        <v>1176</v>
      </c>
      <c r="D8" s="17" t="s">
        <v>1177</v>
      </c>
      <c r="E8" s="18" t="s">
        <v>10</v>
      </c>
      <c r="F8" s="18">
        <f>VLOOKUP(N8,Revistas!$B$2:$H$63996,2,FALSE)</f>
        <v>3.569</v>
      </c>
      <c r="G8" s="18" t="str">
        <f>VLOOKUP(N8,Revistas!$B$2:$H$63996,3,FALSE)</f>
        <v>Q2</v>
      </c>
      <c r="H8" s="18" t="str">
        <f>VLOOKUP(N8,Revistas!$B$2:$H$63996,4,FALSE)</f>
        <v>HEMATOLOGY</v>
      </c>
      <c r="I8" s="18" t="str">
        <f>VLOOKUP(N8,Revistas!$B$2:$H$63996,5,FALSE)</f>
        <v>22/70</v>
      </c>
      <c r="J8" s="18" t="str">
        <f>VLOOKUP(N8,Revistas!$B$2:$H$63996,6,FALSE)</f>
        <v>NO</v>
      </c>
      <c r="K8" s="18" t="s">
        <v>1178</v>
      </c>
      <c r="L8" s="18" t="s">
        <v>1179</v>
      </c>
      <c r="M8" s="18">
        <v>0</v>
      </c>
      <c r="N8" s="18" t="s">
        <v>1180</v>
      </c>
      <c r="O8" s="18" t="s">
        <v>94</v>
      </c>
      <c r="P8" s="18">
        <v>2017</v>
      </c>
      <c r="Q8" s="18">
        <v>23</v>
      </c>
      <c r="R8" s="18">
        <v>6</v>
      </c>
      <c r="S8" s="18">
        <v>868</v>
      </c>
      <c r="T8" s="18">
        <v>876</v>
      </c>
      <c r="U8" s="23">
        <v>28851065</v>
      </c>
    </row>
    <row r="9" spans="1:21" ht="105">
      <c r="A9" s="31" t="str">
        <f t="shared" si="0"/>
        <v>Gonzalez-Lopez, TJ; Alvarez-Roman, MT; Pascual, C; Sanchez-Gonzalez, B; Fernandez-Fuentes, F; Perez-Rus, G; Hernandez-Rivas, JA; Bernat, S; Bastida, JM; Martinez-Badas, MP; Martinez-Robles, V; Soto, I; Olivera, P; Bolanos, E; Alonso, R; Entrena, L; Gomez-Nunez, M; Alonso, A; Cobo, MY; Caparros, I; Tenorio, M; Arrieta-Cerdan, E; Lopez-Ansoar, E; Garcia-Frade, J; Gonzalez-Porras, JR. Use of eltrombopag for secondary immune thrombocytopenia in clinical practice. BRITISH JOURNAL OF HAEMATOLOGY. 2017; 178(6):959-970.Article. IF -5,67</v>
      </c>
      <c r="B9" s="37" t="s">
        <v>1187</v>
      </c>
      <c r="C9" s="37" t="s">
        <v>1188</v>
      </c>
      <c r="D9" s="17" t="s">
        <v>1189</v>
      </c>
      <c r="E9" s="18" t="s">
        <v>10</v>
      </c>
      <c r="F9" s="18">
        <f>VLOOKUP(N9,Revistas!$B$2:$H$63996,2,FALSE)</f>
        <v>5.67</v>
      </c>
      <c r="G9" s="18" t="str">
        <f>VLOOKUP(N9,Revistas!$B$2:$H$63996,3,FALSE)</f>
        <v>Q1</v>
      </c>
      <c r="H9" s="18" t="str">
        <f>VLOOKUP(N9,Revistas!$B$2:$H$63996,4,FALSE)</f>
        <v>HEMATOLOGY</v>
      </c>
      <c r="I9" s="18" t="str">
        <f>VLOOKUP(N9,Revistas!$B$2:$H$63996,5,FALSE)</f>
        <v>10 DE 70</v>
      </c>
      <c r="J9" s="18" t="str">
        <f>VLOOKUP(N9,Revistas!$B$2:$H$63996,6,FALSE)</f>
        <v>NO</v>
      </c>
      <c r="K9" s="18" t="s">
        <v>1190</v>
      </c>
      <c r="L9" s="18" t="s">
        <v>1191</v>
      </c>
      <c r="M9" s="18">
        <v>0</v>
      </c>
      <c r="N9" s="18" t="s">
        <v>1192</v>
      </c>
      <c r="O9" s="18" t="s">
        <v>154</v>
      </c>
      <c r="P9" s="18">
        <v>2017</v>
      </c>
      <c r="Q9" s="18">
        <v>178</v>
      </c>
      <c r="R9" s="18">
        <v>6</v>
      </c>
      <c r="S9" s="18">
        <v>959</v>
      </c>
      <c r="T9" s="18">
        <v>970</v>
      </c>
      <c r="U9" s="23">
        <v>28573819</v>
      </c>
    </row>
    <row r="10" spans="1:21" ht="75">
      <c r="A10" s="31" t="str">
        <f t="shared" si="0"/>
        <v>Gonzalez-Lopez, TJ; Fernandez-Fuertes, F; Hernandez-Rivas, J; Sanchez-Gonzalez, B; Martinez-Robles, V; Alvarez-Roman, M; Perez-Rus, G; Pascual, C; Bernat, S; Arrieta-Cerdan, E; Aguilar, C; Barez, A; Penarrubia, MJ; Olivera, P; Fernandez-Rodriguez, A; de Cabo, E; Garcia-Frade, L; Gonzalez-Porras, J. Efficacy and safety of eltrombopag in persistent and newly diagnosed ITP in clinical practice. INTERNATIONAL JOURNAL OF HEMATOLOGY. 2017; 106(4):508-516.Article. IF -1,61</v>
      </c>
      <c r="B10" s="37" t="s">
        <v>1181</v>
      </c>
      <c r="C10" s="37" t="s">
        <v>1182</v>
      </c>
      <c r="D10" s="17" t="s">
        <v>1183</v>
      </c>
      <c r="E10" s="18" t="s">
        <v>10</v>
      </c>
      <c r="F10" s="18">
        <f>VLOOKUP(N10,Revistas!$B$2:$H$63996,2,FALSE)</f>
        <v>1.61</v>
      </c>
      <c r="G10" s="18" t="str">
        <f>VLOOKUP(N10,Revistas!$B$2:$H$63996,3,FALSE)</f>
        <v>Q4</v>
      </c>
      <c r="H10" s="18" t="str">
        <f>VLOOKUP(N10,Revistas!$B$2:$H$63996,4,FALSE)</f>
        <v>HEMATOLOGY - SCIE</v>
      </c>
      <c r="I10" s="18" t="str">
        <f>VLOOKUP(N10,Revistas!$B$2:$H$63996,5,FALSE)</f>
        <v>53/70</v>
      </c>
      <c r="J10" s="18" t="str">
        <f>VLOOKUP(N10,Revistas!$B$2:$H$63996,6,FALSE)</f>
        <v>NO</v>
      </c>
      <c r="K10" s="18" t="s">
        <v>1184</v>
      </c>
      <c r="L10" s="18" t="s">
        <v>1185</v>
      </c>
      <c r="M10" s="18">
        <v>0</v>
      </c>
      <c r="N10" s="18" t="s">
        <v>1186</v>
      </c>
      <c r="O10" s="18" t="s">
        <v>129</v>
      </c>
      <c r="P10" s="18">
        <v>2017</v>
      </c>
      <c r="Q10" s="18">
        <v>106</v>
      </c>
      <c r="R10" s="18">
        <v>4</v>
      </c>
      <c r="S10" s="18">
        <v>508</v>
      </c>
      <c r="T10" s="18">
        <v>516</v>
      </c>
      <c r="U10" s="23">
        <v>28667351</v>
      </c>
    </row>
    <row r="11" spans="1:21" ht="45">
      <c r="A11" s="31" t="str">
        <f t="shared" si="0"/>
        <v>Hermans, C; Auerswald, G; Benson, G; Dolan, G; Duffy, A; Jimenez-Yuste, V; Ljung, R; Morfini, M; Lambert, T; Osooli, M; Salek, SZ. Outcome measures for adult and pediatric hemophilia patients with inhibitors. EUROPEAN JOURNAL OF HAEMATOLOGY. 2017; 99(2):103-111.Review. IF -2,653</v>
      </c>
      <c r="B11" s="37" t="s">
        <v>1194</v>
      </c>
      <c r="C11" s="37" t="s">
        <v>1195</v>
      </c>
      <c r="D11" s="17" t="s">
        <v>1196</v>
      </c>
      <c r="E11" s="18" t="s">
        <v>210</v>
      </c>
      <c r="F11" s="18">
        <f>VLOOKUP(N11,Revistas!$B$2:$H$63996,2,FALSE)</f>
        <v>2.653</v>
      </c>
      <c r="G11" s="18" t="str">
        <f>VLOOKUP(N11,Revistas!$B$2:$H$63996,3,FALSE)</f>
        <v>Q2</v>
      </c>
      <c r="H11" s="18" t="str">
        <f>VLOOKUP(N11,Revistas!$B$2:$H$63996,4,FALSE)</f>
        <v>HEMATOLOGY</v>
      </c>
      <c r="I11" s="18" t="str">
        <f>VLOOKUP(N11,Revistas!$B$2:$H$63996,5,FALSE)</f>
        <v>33/70</v>
      </c>
      <c r="J11" s="18" t="str">
        <f>VLOOKUP(N11,Revistas!$B$2:$H$63996,6,FALSE)</f>
        <v>NO</v>
      </c>
      <c r="K11" s="18" t="s">
        <v>1197</v>
      </c>
      <c r="L11" s="18" t="s">
        <v>1198</v>
      </c>
      <c r="M11" s="18">
        <v>0</v>
      </c>
      <c r="N11" s="18" t="s">
        <v>1199</v>
      </c>
      <c r="O11" s="18" t="s">
        <v>199</v>
      </c>
      <c r="P11" s="18">
        <v>2017</v>
      </c>
      <c r="Q11" s="18">
        <v>99</v>
      </c>
      <c r="R11" s="18">
        <v>2</v>
      </c>
      <c r="S11" s="18">
        <v>103</v>
      </c>
      <c r="T11" s="18">
        <v>111</v>
      </c>
      <c r="U11" s="23">
        <v>28332238</v>
      </c>
    </row>
    <row r="12" spans="1:21" ht="45">
      <c r="A12" s="31" t="str">
        <f t="shared" si="0"/>
        <v>Lejniece, S; Martin-Salces, M; Matytsina, I; Korsholm, L; Santagostino, E. Safety of Turoctocog Alfa for Prevention And Treatment Of Bleeds in Patients With Severe Haemophilia A: Final Results From the Guardian (TM) 2 Trial. HAEMOPHILIA. 2017; 23():127-127.Meeting Abstract. IF -3,569</v>
      </c>
      <c r="B12" s="37" t="s">
        <v>1214</v>
      </c>
      <c r="C12" s="37" t="s">
        <v>1215</v>
      </c>
      <c r="D12" s="17" t="s">
        <v>1177</v>
      </c>
      <c r="E12" s="18" t="s">
        <v>26</v>
      </c>
      <c r="F12" s="18">
        <f>VLOOKUP(N12,Revistas!$B$2:$H$63996,2,FALSE)</f>
        <v>3.569</v>
      </c>
      <c r="G12" s="18" t="str">
        <f>VLOOKUP(N12,Revistas!$B$2:$H$63996,3,FALSE)</f>
        <v>Q2</v>
      </c>
      <c r="H12" s="18" t="str">
        <f>VLOOKUP(N12,Revistas!$B$2:$H$63996,4,FALSE)</f>
        <v>HEMATOLOGY</v>
      </c>
      <c r="I12" s="18" t="str">
        <f>VLOOKUP(N12,Revistas!$B$2:$H$63996,5,FALSE)</f>
        <v>22/70</v>
      </c>
      <c r="J12" s="18" t="str">
        <f>VLOOKUP(N12,Revistas!$B$2:$H$63996,6,FALSE)</f>
        <v>NO</v>
      </c>
      <c r="K12" s="18" t="s">
        <v>1216</v>
      </c>
      <c r="L12" s="18"/>
      <c r="M12" s="18">
        <v>0</v>
      </c>
      <c r="N12" s="18" t="s">
        <v>1180</v>
      </c>
      <c r="O12" s="18" t="s">
        <v>62</v>
      </c>
      <c r="P12" s="18">
        <v>2017</v>
      </c>
      <c r="Q12" s="18">
        <v>23</v>
      </c>
      <c r="R12" s="18"/>
      <c r="S12" s="18">
        <v>127</v>
      </c>
      <c r="T12" s="18">
        <v>127</v>
      </c>
    </row>
    <row r="13" spans="1:21" ht="30">
      <c r="A13" s="31" t="str">
        <f t="shared" si="0"/>
        <v>Martin, MIG; Albendea, MAC; Urdiola, MF; Ortigueira, MDMM; Yuste, VJ. FLAG-IDA IN THE TREATMENT OF ACUTE LEUKEMIA: SINGLE-CENTER EXPERIENCE. HAEMATOLOGICA. 2017; 102():682-682.Meeting Abstract. IF -7,702</v>
      </c>
      <c r="B13" s="37" t="s">
        <v>1204</v>
      </c>
      <c r="C13" s="37" t="s">
        <v>1205</v>
      </c>
      <c r="D13" s="17" t="s">
        <v>1171</v>
      </c>
      <c r="E13" s="18" t="s">
        <v>26</v>
      </c>
      <c r="F13" s="18">
        <f>VLOOKUP(N13,Revistas!$B$2:$H$63996,2,FALSE)</f>
        <v>7.702</v>
      </c>
      <c r="G13" s="18" t="str">
        <f>VLOOKUP(N13,Revistas!$B$2:$H$63996,3,FALSE)</f>
        <v>Q1</v>
      </c>
      <c r="H13" s="18" t="str">
        <f>VLOOKUP(N13,Revistas!$B$2:$H$63996,4,FALSE)</f>
        <v>HEMATOLOGY - SCIE</v>
      </c>
      <c r="I13" s="18" t="str">
        <f>VLOOKUP(N13,Revistas!$B$2:$H$63996,5,FALSE)</f>
        <v>4 de 70</v>
      </c>
      <c r="J13" s="18" t="str">
        <f>VLOOKUP(N13,Revistas!$B$2:$H$63996,6,FALSE)</f>
        <v>SI</v>
      </c>
      <c r="K13" s="18" t="s">
        <v>1206</v>
      </c>
      <c r="L13" s="18"/>
      <c r="M13" s="18">
        <v>0</v>
      </c>
      <c r="N13" s="18" t="s">
        <v>1174</v>
      </c>
      <c r="O13" s="28">
        <v>46174</v>
      </c>
      <c r="P13" s="18">
        <v>2017</v>
      </c>
      <c r="Q13" s="18">
        <v>102</v>
      </c>
      <c r="R13" s="18"/>
      <c r="S13" s="18">
        <v>682</v>
      </c>
      <c r="T13" s="18">
        <v>682</v>
      </c>
    </row>
    <row r="14" spans="1:21" ht="45">
      <c r="A14" s="31" t="str">
        <f t="shared" si="0"/>
        <v>Mullins, ES; Stasyshyn, O; Alvarez-Roman, MT; Osman, D; Liesner, R; Engl, W; Sharkhawy, M; Abbuehl, BE. Extended half-life pegylated, full-length recombinant factor VIII for prophylaxis in children with severe haemophilia A. HAEMOPHILIA. 2017; 23(2):238-246.Article. IF -3,569</v>
      </c>
      <c r="B14" s="37" t="s">
        <v>1207</v>
      </c>
      <c r="C14" s="37" t="s">
        <v>1208</v>
      </c>
      <c r="D14" s="17" t="s">
        <v>1177</v>
      </c>
      <c r="E14" s="18" t="s">
        <v>10</v>
      </c>
      <c r="F14" s="18">
        <f>VLOOKUP(N14,Revistas!$B$2:$H$63996,2,FALSE)</f>
        <v>3.569</v>
      </c>
      <c r="G14" s="18" t="str">
        <f>VLOOKUP(N14,Revistas!$B$2:$H$63996,3,FALSE)</f>
        <v>Q2</v>
      </c>
      <c r="H14" s="18" t="str">
        <f>VLOOKUP(N14,Revistas!$B$2:$H$63996,4,FALSE)</f>
        <v>HEMATOLOGY</v>
      </c>
      <c r="I14" s="18" t="str">
        <f>VLOOKUP(N14,Revistas!$B$2:$H$63996,5,FALSE)</f>
        <v>22/70</v>
      </c>
      <c r="J14" s="18" t="str">
        <f>VLOOKUP(N14,Revistas!$B$2:$H$63996,6,FALSE)</f>
        <v>NO</v>
      </c>
      <c r="K14" s="18" t="s">
        <v>1209</v>
      </c>
      <c r="L14" s="18" t="s">
        <v>1210</v>
      </c>
      <c r="M14" s="18">
        <v>1</v>
      </c>
      <c r="N14" s="18" t="s">
        <v>1180</v>
      </c>
      <c r="O14" s="18" t="s">
        <v>300</v>
      </c>
      <c r="P14" s="18">
        <v>2017</v>
      </c>
      <c r="Q14" s="18">
        <v>23</v>
      </c>
      <c r="R14" s="18">
        <v>2</v>
      </c>
      <c r="S14" s="18">
        <v>238</v>
      </c>
      <c r="T14" s="18">
        <v>246</v>
      </c>
      <c r="U14" s="23">
        <v>27891721</v>
      </c>
    </row>
    <row r="15" spans="1:21" ht="120">
      <c r="A15" s="31" t="str">
        <f t="shared" si="0"/>
        <v>Orsini, S; Noris, P; Bury, L; Heller, PG; Santoro, C; Kadir, RA; Butta, NC; Falcinelli, E; Cid, AR; Fabris, F; Fouassier, M; Miyazaki, K; Lozano, ML; Zuniga, P; Flaujac, C; Podda, GM; Bermejo, N; Favier, R; Henskens, Y; De Maistre, E; De Candia, E; Mumford, AD; Ozdemir, GN; Eker, I; Nurden, P; Bayart, S; Lambert, MP; Bussel, J; Zieger, B; Tosetto, A; Melazzini, F; Glembotsky, AC; Pecci, A; Cattaneo, M; Schlegel, N; Gresele, P. Bleeding risk of surgery and its prevention in patients with inherited platelet disorders. HAEMATOLOGICA. 2017; 102(7):1192-1203.Article. IF -7,702</v>
      </c>
      <c r="B15" s="37" t="s">
        <v>1200</v>
      </c>
      <c r="C15" s="37" t="s">
        <v>1201</v>
      </c>
      <c r="D15" s="17" t="s">
        <v>1171</v>
      </c>
      <c r="E15" s="18" t="s">
        <v>10</v>
      </c>
      <c r="F15" s="18">
        <f>VLOOKUP(N15,Revistas!$B$2:$H$63996,2,FALSE)</f>
        <v>7.702</v>
      </c>
      <c r="G15" s="18" t="str">
        <f>VLOOKUP(N15,Revistas!$B$2:$H$63996,3,FALSE)</f>
        <v>Q1</v>
      </c>
      <c r="H15" s="18" t="str">
        <f>VLOOKUP(N15,Revistas!$B$2:$H$63996,4,FALSE)</f>
        <v>HEMATOLOGY - SCIE</v>
      </c>
      <c r="I15" s="18" t="str">
        <f>VLOOKUP(N15,Revistas!$B$2:$H$63996,5,FALSE)</f>
        <v>4 de 70</v>
      </c>
      <c r="J15" s="18" t="str">
        <f>VLOOKUP(N15,Revistas!$B$2:$H$63996,6,FALSE)</f>
        <v>SI</v>
      </c>
      <c r="K15" s="18" t="s">
        <v>1202</v>
      </c>
      <c r="L15" s="18" t="s">
        <v>1203</v>
      </c>
      <c r="M15" s="18">
        <v>0</v>
      </c>
      <c r="N15" s="18" t="s">
        <v>1174</v>
      </c>
      <c r="O15" s="18" t="s">
        <v>29</v>
      </c>
      <c r="P15" s="18">
        <v>2017</v>
      </c>
      <c r="Q15" s="18">
        <v>102</v>
      </c>
      <c r="R15" s="18">
        <v>7</v>
      </c>
      <c r="S15" s="18">
        <v>1192</v>
      </c>
      <c r="T15" s="18">
        <v>1203</v>
      </c>
      <c r="U15" s="23">
        <v>28385783</v>
      </c>
    </row>
    <row r="16" spans="1:21" ht="30">
      <c r="A16" s="31" t="str">
        <f t="shared" si="0"/>
        <v>Peyvandi, F; Ettingshausen, CE; Goudemand, J; Jimenez-Yuste, V; Santagostino, E; Makris, M. New findings on inhibitor development: from registries to clinical studies. HAEMOPHILIA. 2017; 23():4-13.Review. IF -3,569</v>
      </c>
      <c r="B16" s="37" t="s">
        <v>1223</v>
      </c>
      <c r="C16" s="37" t="s">
        <v>1224</v>
      </c>
      <c r="D16" s="17" t="s">
        <v>1177</v>
      </c>
      <c r="E16" s="18" t="s">
        <v>210</v>
      </c>
      <c r="F16" s="18">
        <f>VLOOKUP(N16,Revistas!$B$2:$H$63996,2,FALSE)</f>
        <v>3.569</v>
      </c>
      <c r="G16" s="18" t="str">
        <f>VLOOKUP(N16,Revistas!$B$2:$H$63996,3,FALSE)</f>
        <v>Q2</v>
      </c>
      <c r="H16" s="18" t="str">
        <f>VLOOKUP(N16,Revistas!$B$2:$H$63996,4,FALSE)</f>
        <v>HEMATOLOGY</v>
      </c>
      <c r="I16" s="18" t="str">
        <f>VLOOKUP(N16,Revistas!$B$2:$H$63996,5,FALSE)</f>
        <v>22/70</v>
      </c>
      <c r="J16" s="18" t="str">
        <f>VLOOKUP(N16,Revistas!$B$2:$H$63996,6,FALSE)</f>
        <v>NO</v>
      </c>
      <c r="K16" s="18" t="s">
        <v>1225</v>
      </c>
      <c r="L16" s="18" t="s">
        <v>1226</v>
      </c>
      <c r="M16" s="18">
        <v>3</v>
      </c>
      <c r="N16" s="18" t="s">
        <v>1180</v>
      </c>
      <c r="O16" s="18" t="s">
        <v>344</v>
      </c>
      <c r="P16" s="18">
        <v>2017</v>
      </c>
      <c r="Q16" s="18">
        <v>23</v>
      </c>
      <c r="R16" s="18"/>
      <c r="S16" s="18">
        <v>4</v>
      </c>
      <c r="T16" s="18">
        <v>13</v>
      </c>
      <c r="U16" s="23">
        <v>27990784</v>
      </c>
    </row>
    <row r="17" spans="1:21" ht="60">
      <c r="A17" s="31" t="str">
        <f t="shared" si="0"/>
        <v>Salek, SZ; Auerswald, G; Benson, G; Dolan, G; Duffy, A; Hermans, C; Jimenez-Yuste, V; Ljung, R; Morfini, M; Santagostino, E; Lambert, T. Beyond stopping the bleed: short-term episodic prophylaxis with recombinant activated factor FVII in haemophilia patients with inhibitors. BLOOD TRANSFUSION. 2017; 15(1):77-84.Article. IF -1,607</v>
      </c>
      <c r="B17" s="37" t="s">
        <v>1217</v>
      </c>
      <c r="C17" s="37" t="s">
        <v>1218</v>
      </c>
      <c r="D17" s="17" t="s">
        <v>1219</v>
      </c>
      <c r="E17" s="18" t="s">
        <v>10</v>
      </c>
      <c r="F17" s="18">
        <f>VLOOKUP(N17,Revistas!$B$2:$H$63996,2,FALSE)</f>
        <v>1.607</v>
      </c>
      <c r="G17" s="18" t="str">
        <f>VLOOKUP(N17,Revistas!$B$2:$H$63996,3,FALSE)</f>
        <v>Q4</v>
      </c>
      <c r="H17" s="18" t="str">
        <f>VLOOKUP(N17,Revistas!$B$2:$H$63996,4,FALSE)</f>
        <v>HEMATOLOGY - SCIE</v>
      </c>
      <c r="I17" s="18" t="str">
        <f>VLOOKUP(N17,Revistas!$B$2:$H$63996,5,FALSE)</f>
        <v>54/70</v>
      </c>
      <c r="J17" s="18" t="str">
        <f>VLOOKUP(N17,Revistas!$B$2:$H$63996,6,FALSE)</f>
        <v>NO</v>
      </c>
      <c r="K17" s="18" t="s">
        <v>1220</v>
      </c>
      <c r="L17" s="18" t="s">
        <v>1221</v>
      </c>
      <c r="M17" s="18">
        <v>0</v>
      </c>
      <c r="N17" s="18" t="s">
        <v>1222</v>
      </c>
      <c r="O17" s="18"/>
      <c r="P17" s="18">
        <v>2017</v>
      </c>
      <c r="Q17" s="18">
        <v>15</v>
      </c>
      <c r="R17" s="18">
        <v>1</v>
      </c>
      <c r="S17" s="18">
        <v>77</v>
      </c>
      <c r="T17" s="18">
        <v>84</v>
      </c>
      <c r="U17" s="23">
        <v>26674816</v>
      </c>
    </row>
    <row r="18" spans="1:21" ht="45">
      <c r="A18" s="31" t="str">
        <f t="shared" si="0"/>
        <v>Santagostino, E; Salces, MM; Lejniece, S; Janic, D; Tripkovic, N; Matytsina, I. Spontaneous Bleeding Rate On Turoctocog Alfa Prophylaxis in a Large Cohort of Patients With Haemophilia A Followed For up to 5 Years - Trends Over Time and Across Geography. HAEMOPHILIA. 2017; 23():56-57.Meeting Abstract. IF -3,569</v>
      </c>
      <c r="B18" s="37" t="s">
        <v>1211</v>
      </c>
      <c r="C18" s="37" t="s">
        <v>1212</v>
      </c>
      <c r="D18" s="17" t="s">
        <v>1177</v>
      </c>
      <c r="E18" s="18" t="s">
        <v>26</v>
      </c>
      <c r="F18" s="18">
        <f>VLOOKUP(N18,Revistas!$B$2:$H$63996,2,FALSE)</f>
        <v>3.569</v>
      </c>
      <c r="G18" s="18" t="str">
        <f>VLOOKUP(N18,Revistas!$B$2:$H$63996,3,FALSE)</f>
        <v>Q2</v>
      </c>
      <c r="H18" s="18" t="str">
        <f>VLOOKUP(N18,Revistas!$B$2:$H$63996,4,FALSE)</f>
        <v>HEMATOLOGY</v>
      </c>
      <c r="I18" s="18" t="str">
        <f>VLOOKUP(N18,Revistas!$B$2:$H$63996,5,FALSE)</f>
        <v>22/70</v>
      </c>
      <c r="J18" s="18" t="str">
        <f>VLOOKUP(N18,Revistas!$B$2:$H$63996,6,FALSE)</f>
        <v>NO</v>
      </c>
      <c r="K18" s="18" t="s">
        <v>1213</v>
      </c>
      <c r="L18" s="18"/>
      <c r="M18" s="18">
        <v>0</v>
      </c>
      <c r="N18" s="18" t="s">
        <v>1180</v>
      </c>
      <c r="O18" s="18" t="s">
        <v>62</v>
      </c>
      <c r="P18" s="18">
        <v>2017</v>
      </c>
      <c r="Q18" s="18">
        <v>23</v>
      </c>
      <c r="R18" s="18"/>
      <c r="S18" s="18">
        <v>56</v>
      </c>
      <c r="T18" s="18">
        <v>57</v>
      </c>
    </row>
    <row r="19" spans="1:21">
      <c r="A19" s="31"/>
    </row>
    <row r="20" spans="1:21" hidden="1">
      <c r="A20" s="31" t="str">
        <f t="shared" si="0"/>
        <v>. . . ; ():-.. IF -</v>
      </c>
    </row>
    <row r="21" spans="1:21" hidden="1">
      <c r="A21" s="31" t="str">
        <f t="shared" si="0"/>
        <v>. . . ; ():-.. IF -</v>
      </c>
    </row>
    <row r="22" spans="1:21" hidden="1">
      <c r="A22" s="31" t="str">
        <f t="shared" si="0"/>
        <v>. . . ; ():-.. IF -</v>
      </c>
    </row>
    <row r="23" spans="1:21" hidden="1">
      <c r="A23" s="31" t="str">
        <f t="shared" si="0"/>
        <v>. . . ; ():-.. IF -</v>
      </c>
    </row>
    <row r="24" spans="1:21" hidden="1">
      <c r="A24" s="31" t="str">
        <f t="shared" si="0"/>
        <v>. . . ; ():-.. IF -</v>
      </c>
    </row>
    <row r="25" spans="1:21" hidden="1">
      <c r="A25" s="31" t="str">
        <f t="shared" si="0"/>
        <v>. . . ; ():-.. IF -</v>
      </c>
    </row>
    <row r="26" spans="1:21" hidden="1">
      <c r="A26" s="31" t="str">
        <f t="shared" si="0"/>
        <v>. . . ; ():-.. IF -</v>
      </c>
    </row>
    <row r="27" spans="1:21" hidden="1">
      <c r="A27" s="31" t="str">
        <f t="shared" si="0"/>
        <v>. . . ; ():-.. IF -</v>
      </c>
    </row>
    <row r="28" spans="1:21" hidden="1">
      <c r="A28" s="31" t="str">
        <f t="shared" si="0"/>
        <v>. . . ; ():-.. IF -</v>
      </c>
    </row>
    <row r="29" spans="1:21" hidden="1">
      <c r="A29" s="31" t="str">
        <f t="shared" si="0"/>
        <v>. . . ; ():-.. IF -</v>
      </c>
    </row>
    <row r="30" spans="1:21" hidden="1">
      <c r="A30" s="31" t="str">
        <f t="shared" si="0"/>
        <v>. . . ; ():-.. IF -</v>
      </c>
    </row>
    <row r="31" spans="1:21" hidden="1">
      <c r="A31" s="31" t="str">
        <f t="shared" si="0"/>
        <v>. . . ; ():-.. IF -</v>
      </c>
    </row>
    <row r="32" spans="1:2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9</v>
      </c>
      <c r="D1092" s="20" t="s">
        <v>10</v>
      </c>
      <c r="E1092" s="23">
        <f>DSUM(B1:T1088,F1,D1091:D1092)</f>
        <v>40.625</v>
      </c>
      <c r="F1092" s="23" t="s">
        <v>10</v>
      </c>
      <c r="G1092" s="23" t="s">
        <v>5470</v>
      </c>
      <c r="H1092" s="23">
        <f>DCOUNTA(B1:T1088,G1091,F1091:G1092)</f>
        <v>4</v>
      </c>
      <c r="I1092" s="23" t="s">
        <v>10</v>
      </c>
      <c r="J1092" s="23" t="s">
        <v>2680</v>
      </c>
      <c r="K1092" s="23">
        <f>DCOUNTA(B1:T1088,J1,I1091:J1092)</f>
        <v>3</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2</v>
      </c>
      <c r="D1095" s="20" t="s">
        <v>274</v>
      </c>
      <c r="E1095" s="23">
        <f>DSUM(B1:T1088,F1,D1094:D1095)</f>
        <v>9.2390000000000008</v>
      </c>
      <c r="F1095" s="23" t="s">
        <v>274</v>
      </c>
      <c r="G1095" s="23" t="s">
        <v>5470</v>
      </c>
      <c r="H1095" s="23">
        <f>DCOUNTA(B1:T1088,G1,F1094:G1095)</f>
        <v>1</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3</v>
      </c>
      <c r="D1105" s="20" t="s">
        <v>26</v>
      </c>
      <c r="E1105" s="23">
        <f>DSUM(B1:T1088,F1,D1104:D1105)</f>
        <v>14.84</v>
      </c>
      <c r="F1105" s="23" t="s">
        <v>26</v>
      </c>
      <c r="G1105" s="23" t="s">
        <v>5470</v>
      </c>
      <c r="H1105" s="23">
        <f>DCOUNTA(B1:T1088,G1,F1104:G1105)</f>
        <v>1</v>
      </c>
      <c r="I1105" s="23" t="s">
        <v>26</v>
      </c>
      <c r="J1105" s="23" t="s">
        <v>2680</v>
      </c>
      <c r="K1105" s="23">
        <f>DCOUNTA(B1:T1088,J1,I1104:J1105)</f>
        <v>1</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3</v>
      </c>
      <c r="D1108" s="20" t="s">
        <v>210</v>
      </c>
      <c r="E1108" s="23">
        <f>DSUM(B1:T1088,F1,D1107:D1108)</f>
        <v>12.564</v>
      </c>
      <c r="F1108" s="23" t="s">
        <v>210</v>
      </c>
      <c r="G1108" s="23" t="s">
        <v>5470</v>
      </c>
      <c r="H1108" s="23">
        <f>DCOUNTA(B1:T1088,G1,F1107:G1108)</f>
        <v>1</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9</v>
      </c>
      <c r="D1111" s="26" t="s">
        <v>7262</v>
      </c>
      <c r="E1111" s="21">
        <f>E1092</f>
        <v>40.625</v>
      </c>
      <c r="F1111" s="21">
        <f>H1092</f>
        <v>4</v>
      </c>
      <c r="G1111" s="21">
        <f>K1092</f>
        <v>3</v>
      </c>
      <c r="O1111" s="24"/>
    </row>
    <row r="1112" spans="2:52" ht="15.75">
      <c r="C1112" s="21">
        <f>C1095</f>
        <v>2</v>
      </c>
      <c r="D1112" s="26" t="s">
        <v>7263</v>
      </c>
      <c r="E1112" s="21">
        <f>E1095</f>
        <v>9.2390000000000008</v>
      </c>
      <c r="F1112" s="21">
        <f>H1095</f>
        <v>1</v>
      </c>
      <c r="G1112" s="21">
        <f>K1095</f>
        <v>0</v>
      </c>
      <c r="O1112" s="24"/>
    </row>
    <row r="1113" spans="2:52" ht="15.75">
      <c r="C1113" s="21">
        <f>C1105</f>
        <v>3</v>
      </c>
      <c r="D1113" s="26" t="s">
        <v>26</v>
      </c>
      <c r="E1113" s="21">
        <f>E1105</f>
        <v>14.84</v>
      </c>
      <c r="F1113" s="21">
        <f>H1105</f>
        <v>1</v>
      </c>
      <c r="G1113" s="21">
        <f>K1105</f>
        <v>1</v>
      </c>
      <c r="O1113" s="24"/>
    </row>
    <row r="1114" spans="2:52" ht="15.75">
      <c r="C1114" s="21">
        <f>C1108</f>
        <v>3</v>
      </c>
      <c r="D1114" s="26" t="s">
        <v>7266</v>
      </c>
      <c r="E1114" s="21">
        <f>E1108</f>
        <v>12.564</v>
      </c>
      <c r="F1114" s="21">
        <f>H1108</f>
        <v>1</v>
      </c>
      <c r="G1114" s="21">
        <f>K1108</f>
        <v>0</v>
      </c>
      <c r="O1114" s="24"/>
    </row>
    <row r="1115" spans="2:52" ht="15.75">
      <c r="C1115" s="22"/>
      <c r="D1115" s="19" t="s">
        <v>7267</v>
      </c>
      <c r="E1115" s="19">
        <f>E1111</f>
        <v>40.625</v>
      </c>
      <c r="F1115" s="22"/>
      <c r="O1115" s="24"/>
    </row>
    <row r="1116" spans="2:52" ht="15.75">
      <c r="C1116" s="22"/>
      <c r="D1116" s="19" t="s">
        <v>7268</v>
      </c>
      <c r="E1116" s="19">
        <f>E1111+E1112+E1113+E1114</f>
        <v>77.268000000000001</v>
      </c>
    </row>
  </sheetData>
  <sortState ref="B2:AZ18">
    <sortCondition ref="B2:B18"/>
  </sortState>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theme="5" tint="-0.249977111117893"/>
  </sheetPr>
  <dimension ref="A1:AZ1115"/>
  <sheetViews>
    <sheetView topLeftCell="B1" workbookViewId="0">
      <selection activeCell="B2" sqref="B2:C14"/>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c r="A2" s="31" t="str">
        <f>CONCATENATE(B2,". ",C2,". ",D2,". ",P2,"; ",Q2,"(",R2,"):",S2,"-",T2,".",E2,". ","IF -",F2)</f>
        <v>Briones, AM; Garcia-Redondo, AB; Serrano, L; Alonso, MJ; Salaices, M. NOVEL MEDIATORS OF INFLAMMATION IN VASCULAR DAMAGE IN HYPERTENSION. BASIC &amp; CLINICAL PHARMACOLOGY &amp; TOXICOLOGY. 2017; 121():13-13.Meeting Abstract. IF -3,176</v>
      </c>
      <c r="B2" s="37" t="s">
        <v>1285</v>
      </c>
      <c r="C2" s="37" t="s">
        <v>1286</v>
      </c>
      <c r="D2" s="17" t="s">
        <v>1287</v>
      </c>
      <c r="E2" s="18" t="s">
        <v>26</v>
      </c>
      <c r="F2" s="18">
        <f>VLOOKUP(N2,Revistas!$B$2:$H$63996,2,FALSE)</f>
        <v>3.1760000000000002</v>
      </c>
      <c r="G2" s="18" t="str">
        <f>VLOOKUP(N2,Revistas!$B$2:$H$63996,3,FALSE)</f>
        <v>Q2</v>
      </c>
      <c r="H2" s="18" t="str">
        <f>VLOOKUP(N2,Revistas!$B$2:$H$63996,4,FALSE)</f>
        <v>PHARMACOLOGY &amp; PHARMACY - SCIE;</v>
      </c>
      <c r="I2" s="18" t="str">
        <f>VLOOKUP(N2,Revistas!$B$2:$H$63996,5,FALSE)</f>
        <v>75/257</v>
      </c>
      <c r="J2" s="18" t="str">
        <f>VLOOKUP(N2,Revistas!$B$2:$H$63996,6,FALSE)</f>
        <v>NO</v>
      </c>
      <c r="K2" s="18" t="s">
        <v>1288</v>
      </c>
      <c r="L2" s="18"/>
      <c r="M2" s="18">
        <v>0</v>
      </c>
      <c r="N2" s="18" t="s">
        <v>1289</v>
      </c>
      <c r="O2" s="18" t="s">
        <v>199</v>
      </c>
      <c r="P2" s="18">
        <v>2017</v>
      </c>
      <c r="Q2" s="18">
        <v>121</v>
      </c>
      <c r="R2" s="18"/>
      <c r="S2" s="18">
        <v>13</v>
      </c>
      <c r="T2" s="18">
        <v>13</v>
      </c>
    </row>
    <row r="3" spans="1:21" ht="60">
      <c r="A3" s="31" t="str">
        <f t="shared" ref="A3:A59" si="0">CONCATENATE(B3,". ",C3,". ",D3,". ",P3,"; ",Q3,"(",R3,"):",S3,"-",T3,".",E3,". ","IF -",F3)</f>
        <v>Gonzalez-Amor, M; Beltran, LM; Rodrigues-Diez, R; Garcia-Redondo, AB; Mata, A; Lopez-Andres, N; Cachofeiro, V; Aras-Lopez, R; Salaices, M; Briones, AM. PGE(2) DERIVED FROM MPGES-1 FACILITATES EXCESSIVE ALDOSTERONE PRODUCTION FROM ADIPOSE TISSUE IN OBESITY. ROLE IN VASCULAR FUNCTION. BASIC &amp; CLINICAL PHARMACOLOGY &amp; TOXICOLOGY. 2017; 121():50-50.Meeting Abstract. IF -3,176</v>
      </c>
      <c r="B3" s="37" t="s">
        <v>1290</v>
      </c>
      <c r="C3" s="37" t="s">
        <v>1291</v>
      </c>
      <c r="D3" s="17" t="s">
        <v>1287</v>
      </c>
      <c r="E3" s="18" t="s">
        <v>26</v>
      </c>
      <c r="F3" s="18">
        <f>VLOOKUP(N3,Revistas!$B$2:$H$63996,2,FALSE)</f>
        <v>3.1760000000000002</v>
      </c>
      <c r="G3" s="18" t="str">
        <f>VLOOKUP(N3,Revistas!$B$2:$H$63996,3,FALSE)</f>
        <v>Q2</v>
      </c>
      <c r="H3" s="18" t="str">
        <f>VLOOKUP(N3,Revistas!$B$2:$H$63996,4,FALSE)</f>
        <v>PHARMACOLOGY &amp; PHARMACY - SCIE;</v>
      </c>
      <c r="I3" s="18" t="str">
        <f>VLOOKUP(N3,Revistas!$B$2:$H$63996,5,FALSE)</f>
        <v>75/257</v>
      </c>
      <c r="J3" s="18" t="str">
        <f>VLOOKUP(N3,Revistas!$B$2:$H$63996,6,FALSE)</f>
        <v>NO</v>
      </c>
      <c r="K3" s="18" t="s">
        <v>1292</v>
      </c>
      <c r="L3" s="18"/>
      <c r="M3" s="18">
        <v>0</v>
      </c>
      <c r="N3" s="18" t="s">
        <v>1289</v>
      </c>
      <c r="O3" s="18" t="s">
        <v>199</v>
      </c>
      <c r="P3" s="18">
        <v>2017</v>
      </c>
      <c r="Q3" s="18">
        <v>121</v>
      </c>
      <c r="R3" s="18"/>
      <c r="S3" s="18">
        <v>50</v>
      </c>
      <c r="T3" s="18">
        <v>50</v>
      </c>
    </row>
    <row r="4" spans="1:21" ht="60">
      <c r="A4" s="31" t="str">
        <f t="shared" si="0"/>
        <v>Gutierrez-Tenorio, J; Marin-Royo, G; Martinez-Martinez, E; Martin, R; Miana, M; Lopez-Andres, N; Jurado-Lopez, R; Gallardo, I; Luaces, M; Roman, JAS; Gonzalez-Amor, M; Salaices, M; Nieto, ML; Cachofeiro, V. The role of oxidative stress in the crosstalk between leptin and mineralocorticoid receptor in the cardiac fibrosis associated with obesity. SCIENTIFIC REPORTS. 2017; 7():-16802.Article. IF -4,259</v>
      </c>
      <c r="B4" s="37" t="s">
        <v>1261</v>
      </c>
      <c r="C4" s="37" t="s">
        <v>1262</v>
      </c>
      <c r="D4" s="17" t="s">
        <v>181</v>
      </c>
      <c r="E4" s="18" t="s">
        <v>10</v>
      </c>
      <c r="F4" s="18">
        <f>VLOOKUP(N4,Revistas!$B$2:$H$63996,2,FALSE)</f>
        <v>4.2590000000000003</v>
      </c>
      <c r="G4" s="18" t="str">
        <f>VLOOKUP(N4,Revistas!$B$2:$H$63996,3,FALSE)</f>
        <v>Q1</v>
      </c>
      <c r="H4" s="18" t="str">
        <f>VLOOKUP(N4,Revistas!$B$2:$H$63996,4,FALSE)</f>
        <v>MULTIDISCIPLINARY SCIENCES</v>
      </c>
      <c r="I4" s="18" t="str">
        <f>VLOOKUP(N4,Revistas!$B$2:$H$63996,5,FALSE)</f>
        <v>10 DE 64</v>
      </c>
      <c r="J4" s="18" t="str">
        <f>VLOOKUP(N4,Revistas!$B$2:$H$63996,6,FALSE)</f>
        <v>NO</v>
      </c>
      <c r="K4" s="18" t="s">
        <v>1263</v>
      </c>
      <c r="L4" s="18" t="s">
        <v>1264</v>
      </c>
      <c r="M4" s="18">
        <v>0</v>
      </c>
      <c r="N4" s="18" t="s">
        <v>184</v>
      </c>
      <c r="O4" s="18" t="s">
        <v>608</v>
      </c>
      <c r="P4" s="18">
        <v>2017</v>
      </c>
      <c r="Q4" s="18">
        <v>7</v>
      </c>
      <c r="R4" s="18"/>
      <c r="S4" s="18"/>
      <c r="T4" s="18">
        <v>16802</v>
      </c>
      <c r="U4" s="23">
        <v>29196758</v>
      </c>
    </row>
    <row r="5" spans="1:21" ht="60">
      <c r="A5" s="31" t="str">
        <f t="shared" si="0"/>
        <v>Martinez, CS; Pecanha, FM; Brum, DS; Santos, FW; Franco, JL; Zemolin, APP; Anselmo-Franci, JA; Junior, FB; Alonso, MJ; Salaices, M; Vassallo, DV; Leivas, FG; Wiggers, GA. Reproductive dysfunction after mercury exposure at low levels: evidence for a role of glutathione peroxidase (GPx) 1 and GPx4 in male rats. REPRODUCTION FERTILITY AND DEVELOPMENT. 2017; 29(9):1803-1812.Article. IF -2,656</v>
      </c>
      <c r="B5" s="37" t="s">
        <v>1279</v>
      </c>
      <c r="C5" s="37" t="s">
        <v>1280</v>
      </c>
      <c r="D5" s="17" t="s">
        <v>1281</v>
      </c>
      <c r="E5" s="18" t="s">
        <v>10</v>
      </c>
      <c r="F5" s="18">
        <f>VLOOKUP(N5,Revistas!$B$2:$H$63996,2,FALSE)</f>
        <v>2.6560000000000001</v>
      </c>
      <c r="G5" s="18" t="str">
        <f>VLOOKUP(N5,Revistas!$B$2:$H$63996,3,FALSE)</f>
        <v>Q2</v>
      </c>
      <c r="H5" s="18" t="str">
        <f>VLOOKUP(N5,Revistas!$B$2:$H$63996,4,FALSE)</f>
        <v>DEVELOPMENTAL BIOLOGY - SCIE;</v>
      </c>
      <c r="I5" s="18" t="str">
        <f>VLOOKUP(N5,Revistas!$B$2:$H$63996,5,FALSE)</f>
        <v>17/41</v>
      </c>
      <c r="J5" s="18" t="str">
        <f>VLOOKUP(N5,Revistas!$B$2:$H$63996,6,FALSE)</f>
        <v>NO</v>
      </c>
      <c r="K5" s="18" t="s">
        <v>1282</v>
      </c>
      <c r="L5" s="18" t="s">
        <v>1283</v>
      </c>
      <c r="M5" s="18">
        <v>1</v>
      </c>
      <c r="N5" s="18" t="s">
        <v>1284</v>
      </c>
      <c r="O5" s="18" t="s">
        <v>199</v>
      </c>
      <c r="P5" s="18">
        <v>2017</v>
      </c>
      <c r="Q5" s="18">
        <v>29</v>
      </c>
      <c r="R5" s="18">
        <v>9</v>
      </c>
      <c r="S5" s="18">
        <v>1803</v>
      </c>
      <c r="T5" s="18">
        <v>1812</v>
      </c>
      <c r="U5" s="23">
        <v>27755963</v>
      </c>
    </row>
    <row r="6" spans="1:21" ht="60">
      <c r="A6" s="31" t="str">
        <f t="shared" si="0"/>
        <v>Martinez, CS; Piagette, JT; Escobar, AG; Martin, A; Palacios, R; Pecanha, FM; Vassallo, DV; Exley, C; Alonso, MJ; Miguel, M; Salaices, M; Wiggers, GA. Aluminum exposure at human dietary levels promotes vascular dysfunction and increases blood pressure in rats: A concerted action of NAD(P)H oxidase and COX-2. TOXICOLOGY. 2017; 390():10-21.Article. IF -3,582</v>
      </c>
      <c r="B6" s="37" t="s">
        <v>1271</v>
      </c>
      <c r="C6" s="37" t="s">
        <v>1272</v>
      </c>
      <c r="D6" s="17" t="s">
        <v>458</v>
      </c>
      <c r="E6" s="18" t="s">
        <v>10</v>
      </c>
      <c r="F6" s="18">
        <f>VLOOKUP(N6,Revistas!$B$2:$H$63996,2,FALSE)</f>
        <v>3.5819999999999999</v>
      </c>
      <c r="G6" s="18" t="str">
        <f>VLOOKUP(N6,Revistas!$B$2:$H$63996,3,FALSE)</f>
        <v>Q1</v>
      </c>
      <c r="H6" s="18" t="str">
        <f>VLOOKUP(N6,Revistas!$B$2:$H$63996,4,FALSE)</f>
        <v>PHARMACOLOGY &amp; PHARMACY - SCIE;</v>
      </c>
      <c r="I6" s="18" t="str">
        <f>VLOOKUP(N6,Revistas!$B$2:$H$63996,5,FALSE)</f>
        <v>58/257</v>
      </c>
      <c r="J6" s="18" t="str">
        <f>VLOOKUP(N6,Revistas!$B$2:$H$63996,6,FALSE)</f>
        <v>NO</v>
      </c>
      <c r="K6" s="18" t="s">
        <v>1273</v>
      </c>
      <c r="L6" s="18" t="s">
        <v>1274</v>
      </c>
      <c r="M6" s="18">
        <v>0</v>
      </c>
      <c r="N6" s="18" t="s">
        <v>461</v>
      </c>
      <c r="O6" s="28">
        <v>37135</v>
      </c>
      <c r="P6" s="18">
        <v>2017</v>
      </c>
      <c r="Q6" s="18">
        <v>390</v>
      </c>
      <c r="R6" s="18"/>
      <c r="S6" s="18">
        <v>10</v>
      </c>
      <c r="T6" s="18">
        <v>21</v>
      </c>
      <c r="U6" s="23">
        <v>28826906</v>
      </c>
    </row>
    <row r="7" spans="1:21" ht="60">
      <c r="A7" s="31" t="str">
        <f t="shared" si="0"/>
        <v>Martinez-Revelles, S; Garcia-Redondo, AB; Avendano, MS; Varona, S; Palao, T; Orriols, M; Roque, FR; Fortuno, A; Touyz, RM; Martinez-Gonzalez, J; Salaices, M; Rodriguez, C; Briones, AM. Lysyl Oxidase Induces Vascular Oxidative Stress and Contributes to Arterial Stiffness and Abnormal Elastin Structure in Hypertension: Role of p38MAPK. ANTIOXIDANTS &amp; REDOX SIGNALING. 2017; 27(7):379-397.Article. IF -6,337</v>
      </c>
      <c r="B7" s="37" t="s">
        <v>1275</v>
      </c>
      <c r="C7" s="37" t="s">
        <v>1276</v>
      </c>
      <c r="D7" s="17" t="s">
        <v>469</v>
      </c>
      <c r="E7" s="18" t="s">
        <v>10</v>
      </c>
      <c r="F7" s="18">
        <f>VLOOKUP(N7,Revistas!$B$2:$H$63996,2,FALSE)</f>
        <v>6.3369999999999997</v>
      </c>
      <c r="G7" s="18" t="str">
        <f>VLOOKUP(N7,Revistas!$B$2:$H$63996,3,FALSE)</f>
        <v>Q1</v>
      </c>
      <c r="H7" s="18" t="str">
        <f>VLOOKUP(N7,Revistas!$B$2:$H$63996,4,FALSE)</f>
        <v>ENDOCRINOLOGY &amp; METABOLISM</v>
      </c>
      <c r="I7" s="18" t="str">
        <f>VLOOKUP(N7,Revistas!$B$2:$H$63996,5,FALSE)</f>
        <v>13/138</v>
      </c>
      <c r="J7" s="18" t="str">
        <f>VLOOKUP(N7,Revistas!$B$2:$H$63996,6,FALSE)</f>
        <v>SI</v>
      </c>
      <c r="K7" s="18" t="s">
        <v>1277</v>
      </c>
      <c r="L7" s="18" t="s">
        <v>1278</v>
      </c>
      <c r="M7" s="18">
        <v>2</v>
      </c>
      <c r="N7" s="18" t="s">
        <v>472</v>
      </c>
      <c r="O7" s="28">
        <v>37135</v>
      </c>
      <c r="P7" s="18">
        <v>2017</v>
      </c>
      <c r="Q7" s="18">
        <v>27</v>
      </c>
      <c r="R7" s="18">
        <v>7</v>
      </c>
      <c r="S7" s="18">
        <v>379</v>
      </c>
      <c r="T7" s="18">
        <v>397</v>
      </c>
      <c r="U7" s="23">
        <v>28010122</v>
      </c>
    </row>
    <row r="8" spans="1:21" ht="45">
      <c r="A8" s="31" t="str">
        <f t="shared" si="0"/>
        <v>Martin-Ventura, JL; Rodrigues-Diez, R; Martinez-Lopez, D; Salaices, M; Blanco-Colio, LM; Briones, AM. Oxidative Stress in Human Atherothrombosis: Sources, Markers and Therapeutic Targets. INTERNATIONAL JOURNAL OF MOLECULAR SCIENCES. 2017; 18(11):-2315.Review. IF -3,226</v>
      </c>
      <c r="B8" s="37" t="s">
        <v>1265</v>
      </c>
      <c r="C8" s="37" t="s">
        <v>1266</v>
      </c>
      <c r="D8" s="17" t="s">
        <v>1267</v>
      </c>
      <c r="E8" s="18" t="s">
        <v>210</v>
      </c>
      <c r="F8" s="18">
        <f>VLOOKUP(N8,Revistas!$B$2:$H$63996,2,FALSE)</f>
        <v>3.226</v>
      </c>
      <c r="G8" s="18" t="str">
        <f>VLOOKUP(N8,Revistas!$B$2:$H$63996,3,FALSE)</f>
        <v>Q2</v>
      </c>
      <c r="H8" s="18" t="str">
        <f>VLOOKUP(N8,Revistas!$B$2:$H$63996,4,FALSE)</f>
        <v>BIOCHEMISTRY &amp; MOLECULAR BIOLOGY - SCIE;</v>
      </c>
      <c r="I8" s="18" t="str">
        <f>VLOOKUP(N8,Revistas!$B$2:$H$63996,5,FALSE)</f>
        <v>116/286</v>
      </c>
      <c r="J8" s="18" t="str">
        <f>VLOOKUP(N8,Revistas!$B$2:$H$63996,6,FALSE)</f>
        <v>NO</v>
      </c>
      <c r="K8" s="18" t="s">
        <v>1268</v>
      </c>
      <c r="L8" s="18" t="s">
        <v>1269</v>
      </c>
      <c r="M8" s="18">
        <v>0</v>
      </c>
      <c r="N8" s="18" t="s">
        <v>1270</v>
      </c>
      <c r="O8" s="18" t="s">
        <v>94</v>
      </c>
      <c r="P8" s="18">
        <v>2017</v>
      </c>
      <c r="Q8" s="18">
        <v>18</v>
      </c>
      <c r="R8" s="18">
        <v>11</v>
      </c>
      <c r="S8" s="18"/>
      <c r="T8" s="18">
        <v>2315</v>
      </c>
    </row>
    <row r="9" spans="1:21" ht="75">
      <c r="A9" s="31" t="str">
        <f t="shared" si="0"/>
        <v>Oller, J; Mendez-Barbero, N; Ruiz, EJ; Villahoz, S; Renard, M; Canelas, LI; Briones, AM; Alberca, R; Lozano-Vidal, N; Hurle, MA; Milewicz, D; Evangelista, A; Salaices, M; Nistal, JF; Jimenez-Borreguero, LJ; De Backer, J; Campanero, MR; Redondo, JM. Nitric oxide mediates aortic disease in mice deficient in the metalloprotease Adamts1 and in a mouse model of Marfan syndrome. NATURE MEDICINE. 2017; 23(2):200-212.Article. IF -29,886</v>
      </c>
      <c r="B9" s="37" t="s">
        <v>1308</v>
      </c>
      <c r="C9" s="37" t="s">
        <v>1309</v>
      </c>
      <c r="D9" s="17" t="s">
        <v>1310</v>
      </c>
      <c r="E9" s="18" t="s">
        <v>10</v>
      </c>
      <c r="F9" s="18">
        <f>VLOOKUP(N9,Revistas!$B$2:$H$63996,2,FALSE)</f>
        <v>29.885999999999999</v>
      </c>
      <c r="G9" s="18" t="str">
        <f>VLOOKUP(N9,Revistas!$B$2:$H$63996,3,FALSE)</f>
        <v>Q1</v>
      </c>
      <c r="H9" s="18" t="str">
        <f>VLOOKUP(N9,Revistas!$B$2:$H$63996,4,FALSE)</f>
        <v>BIOCHEMISTRY &amp; MOLECULAR BIOLOGY</v>
      </c>
      <c r="I9" s="18" t="str">
        <f>VLOOKUP(N9,Revistas!$B$2:$H$63996,5,FALSE)</f>
        <v>2/286</v>
      </c>
      <c r="J9" s="18" t="str">
        <f>VLOOKUP(N9,Revistas!$B$2:$H$63996,6,FALSE)</f>
        <v>SI</v>
      </c>
      <c r="K9" s="18" t="s">
        <v>1311</v>
      </c>
      <c r="L9" s="18" t="s">
        <v>1312</v>
      </c>
      <c r="M9" s="18">
        <v>8</v>
      </c>
      <c r="N9" s="18" t="s">
        <v>1313</v>
      </c>
      <c r="O9" s="18" t="s">
        <v>62</v>
      </c>
      <c r="P9" s="18">
        <v>2017</v>
      </c>
      <c r="Q9" s="18">
        <v>23</v>
      </c>
      <c r="R9" s="18">
        <v>2</v>
      </c>
      <c r="S9" s="18">
        <v>200</v>
      </c>
      <c r="T9" s="18">
        <v>212</v>
      </c>
      <c r="U9" s="23">
        <v>28067899</v>
      </c>
    </row>
    <row r="10" spans="1:21" ht="45">
      <c r="A10" s="31" t="str">
        <f t="shared" si="0"/>
        <v>Palacios, R; Hernanz, R; Martin, A; Barrus, MT; Salaices, M; Alonso, MJ. PIOGLITAZONE ALTERS THE VASCULAR CONTRACTILITY IN HYPERTENSION BY INTERFERENCE WITH ET-1 SYSTEM. BASIC &amp; CLINICAL PHARMACOLOGY &amp; TOXICOLOGY. 2017; 121():57-57.Meeting Abstract. IF -3,176</v>
      </c>
      <c r="B10" s="37" t="s">
        <v>1293</v>
      </c>
      <c r="C10" s="37" t="s">
        <v>1294</v>
      </c>
      <c r="D10" s="17" t="s">
        <v>1287</v>
      </c>
      <c r="E10" s="18" t="s">
        <v>26</v>
      </c>
      <c r="F10" s="18">
        <f>VLOOKUP(N10,Revistas!$B$2:$H$63996,2,FALSE)</f>
        <v>3.1760000000000002</v>
      </c>
      <c r="G10" s="18" t="str">
        <f>VLOOKUP(N10,Revistas!$B$2:$H$63996,3,FALSE)</f>
        <v>Q2</v>
      </c>
      <c r="H10" s="18" t="str">
        <f>VLOOKUP(N10,Revistas!$B$2:$H$63996,4,FALSE)</f>
        <v>PHARMACOLOGY &amp; PHARMACY - SCIE;</v>
      </c>
      <c r="I10" s="18" t="str">
        <f>VLOOKUP(N10,Revistas!$B$2:$H$63996,5,FALSE)</f>
        <v>75/257</v>
      </c>
      <c r="J10" s="18" t="str">
        <f>VLOOKUP(N10,Revistas!$B$2:$H$63996,6,FALSE)</f>
        <v>NO</v>
      </c>
      <c r="K10" s="18" t="s">
        <v>1295</v>
      </c>
      <c r="L10" s="18"/>
      <c r="M10" s="18">
        <v>0</v>
      </c>
      <c r="N10" s="18" t="s">
        <v>1289</v>
      </c>
      <c r="O10" s="18" t="s">
        <v>199</v>
      </c>
      <c r="P10" s="18">
        <v>2017</v>
      </c>
      <c r="Q10" s="18">
        <v>121</v>
      </c>
      <c r="R10" s="18"/>
      <c r="S10" s="18">
        <v>57</v>
      </c>
      <c r="T10" s="18">
        <v>57</v>
      </c>
    </row>
    <row r="11" spans="1:21" ht="60">
      <c r="A11" s="31" t="str">
        <f t="shared" si="0"/>
        <v>Rizzetti, DA; Torres, JGD; Escobar, AG; da Silva, TM; Moraes, PZ; Hernanz, R; Pecanha, FM; Castro, MM; Vassallo, DV; Salaices, M; Alonso, MJ; Wiggers, GA. The cessation of the long-term exposure to low doses of mercury ameliorates the increase in systolic blood pressure and vascular damage in rats. ENVIRONMENTAL RESEARCH. 2017; 155():182-192.Article. IF -3,835</v>
      </c>
      <c r="B11" s="37" t="s">
        <v>1302</v>
      </c>
      <c r="C11" s="37" t="s">
        <v>1303</v>
      </c>
      <c r="D11" s="17" t="s">
        <v>1304</v>
      </c>
      <c r="E11" s="18" t="s">
        <v>10</v>
      </c>
      <c r="F11" s="18">
        <f>VLOOKUP(N11,Revistas!$B$2:$H$63996,2,FALSE)</f>
        <v>3.835</v>
      </c>
      <c r="G11" s="18" t="str">
        <f>VLOOKUP(N11,Revistas!$B$2:$H$63996,3,FALSE)</f>
        <v>Q1</v>
      </c>
      <c r="H11" s="18" t="str">
        <f>VLOOKUP(N11,Revistas!$B$2:$H$63996,4,FALSE)</f>
        <v>ENVIRONMENTAL SCIENCES - SCIE;</v>
      </c>
      <c r="I11" s="18" t="str">
        <f>VLOOKUP(N11,Revistas!$B$2:$H$63996,5,FALSE)</f>
        <v>44/229</v>
      </c>
      <c r="J11" s="18" t="str">
        <f>VLOOKUP(N11,Revistas!$B$2:$H$63996,6,FALSE)</f>
        <v>NO</v>
      </c>
      <c r="K11" s="18" t="s">
        <v>1305</v>
      </c>
      <c r="L11" s="18" t="s">
        <v>1306</v>
      </c>
      <c r="M11" s="18">
        <v>1</v>
      </c>
      <c r="N11" s="18" t="s">
        <v>1307</v>
      </c>
      <c r="O11" s="18" t="s">
        <v>250</v>
      </c>
      <c r="P11" s="18">
        <v>2017</v>
      </c>
      <c r="Q11" s="18">
        <v>155</v>
      </c>
      <c r="R11" s="18"/>
      <c r="S11" s="18">
        <v>182</v>
      </c>
      <c r="T11" s="18">
        <v>192</v>
      </c>
      <c r="U11" s="23">
        <v>28222365</v>
      </c>
    </row>
    <row r="12" spans="1:21" ht="45">
      <c r="A12" s="31" t="str">
        <f t="shared" si="0"/>
        <v>Rodrigues-Diez, Raquel; Salaices, Mercedes. Cardiovascular risk factors and oxidative stress in young people.. Clinica e investigacion en arteriosclerosis : publicacion oficial de la Sociedad Espanola de Arteriosclerosis. 2017; 29(5):216-217-.Article. IF -NO TIENE</v>
      </c>
      <c r="B12" s="37" t="s">
        <v>1315</v>
      </c>
      <c r="C12" s="37" t="s">
        <v>1314</v>
      </c>
      <c r="D12" s="17" t="s">
        <v>1316</v>
      </c>
      <c r="E12" s="18" t="s">
        <v>10</v>
      </c>
      <c r="F12" s="18" t="str">
        <f>VLOOKUP(N12,Revistas!$B$2:$H$63996,2,FALSE)</f>
        <v>NO TIENE</v>
      </c>
      <c r="G12" s="18" t="str">
        <f>VLOOKUP(N12,Revistas!$B$2:$H$63996,3,FALSE)</f>
        <v>NO TIENE</v>
      </c>
      <c r="H12" s="18" t="str">
        <f>VLOOKUP(N12,Revistas!$B$2:$H$63996,4,FALSE)</f>
        <v>NO TIENE</v>
      </c>
      <c r="I12" s="18" t="str">
        <f>VLOOKUP(N12,Revistas!$B$2:$H$63996,5,FALSE)</f>
        <v>NO TIENE</v>
      </c>
      <c r="J12" s="18" t="str">
        <f>VLOOKUP(N12,Revistas!$B$2:$H$63996,6,FALSE)</f>
        <v>NO</v>
      </c>
      <c r="K12" s="18" t="s">
        <v>1318</v>
      </c>
      <c r="L12" s="18"/>
      <c r="M12" s="18" t="s">
        <v>586</v>
      </c>
      <c r="N12" s="18" t="s">
        <v>1319</v>
      </c>
      <c r="O12" s="18">
        <v>2017</v>
      </c>
      <c r="P12" s="18">
        <v>2017</v>
      </c>
      <c r="Q12" s="18">
        <v>29</v>
      </c>
      <c r="R12" s="18">
        <v>5</v>
      </c>
      <c r="S12" s="18" t="s">
        <v>1317</v>
      </c>
      <c r="T12" s="18"/>
      <c r="U12" s="23">
        <v>28923168</v>
      </c>
    </row>
    <row r="13" spans="1:21" ht="45">
      <c r="A13" s="31" t="str">
        <f t="shared" si="0"/>
        <v>Toral, M; Jimenez, R; Romero, M; Robles-Vera, I; Sanchez, M; Salaices, M; Sabio, JM; Duarte, J. Role of endoplasmic reticulum stress in the protective effects of PPAR beta/delta activation on endothelial dysfunction induced by plasma from patients with lupus. ARTHRITIS RESEARCH &amp; THERAPY. 2017; 19():-268.Article. IF -4,121</v>
      </c>
      <c r="B13" s="37" t="s">
        <v>1254</v>
      </c>
      <c r="C13" s="37" t="s">
        <v>1255</v>
      </c>
      <c r="D13" s="17" t="s">
        <v>1256</v>
      </c>
      <c r="E13" s="18" t="s">
        <v>10</v>
      </c>
      <c r="F13" s="18">
        <f>VLOOKUP(N13,Revistas!$B$2:$H$63996,2,FALSE)</f>
        <v>4.1210000000000004</v>
      </c>
      <c r="G13" s="18" t="str">
        <f>VLOOKUP(N13,Revistas!$B$2:$H$63996,3,FALSE)</f>
        <v>Q2</v>
      </c>
      <c r="H13" s="18" t="str">
        <f>VLOOKUP(N13,Revistas!$B$2:$H$63996,4,FALSE)</f>
        <v>RHEUMATOLOGY - SCIE</v>
      </c>
      <c r="I13" s="18" t="str">
        <f>VLOOKUP(N13,Revistas!$B$2:$H$63996,5,FALSE)</f>
        <v>8 DE 30</v>
      </c>
      <c r="J13" s="18" t="str">
        <f>VLOOKUP(N13,Revistas!$B$2:$H$63996,6,FALSE)</f>
        <v>NO</v>
      </c>
      <c r="K13" s="18" t="s">
        <v>1257</v>
      </c>
      <c r="L13" s="18" t="s">
        <v>1258</v>
      </c>
      <c r="M13" s="18">
        <v>0</v>
      </c>
      <c r="N13" s="18" t="s">
        <v>1259</v>
      </c>
      <c r="O13" s="18" t="s">
        <v>1260</v>
      </c>
      <c r="P13" s="18">
        <v>2017</v>
      </c>
      <c r="Q13" s="18">
        <v>19</v>
      </c>
      <c r="R13" s="18"/>
      <c r="S13" s="18"/>
      <c r="T13" s="18">
        <v>268</v>
      </c>
      <c r="U13" s="23">
        <v>29208022</v>
      </c>
    </row>
    <row r="14" spans="1:21" ht="45">
      <c r="A14" s="31" t="str">
        <f t="shared" si="0"/>
        <v>Toscano, CM; Simoes, MR; Alonso, MJ; Salaices, M; Vassallo, DV; Fioresi, M. Sub-chronic lead exposure produces beta(1)-adrenoceptor downregulation decreasing arterial pressure reactivity in rats. LIFE SCIENCES. 2017; 180():93-101.Article. IF -2,936</v>
      </c>
      <c r="B14" s="37" t="s">
        <v>1296</v>
      </c>
      <c r="C14" s="37" t="s">
        <v>1297</v>
      </c>
      <c r="D14" s="17" t="s">
        <v>1298</v>
      </c>
      <c r="E14" s="18" t="s">
        <v>10</v>
      </c>
      <c r="F14" s="18">
        <f>VLOOKUP(N14,Revistas!$B$2:$H$63996,2,FALSE)</f>
        <v>2.9359999999999999</v>
      </c>
      <c r="G14" s="18" t="str">
        <f>VLOOKUP(N14,Revistas!$B$2:$H$63996,3,FALSE)</f>
        <v>Q2</v>
      </c>
      <c r="H14" s="18" t="str">
        <f>VLOOKUP(N14,Revistas!$B$2:$H$63996,4,FALSE)</f>
        <v>MEDICINE, RESEARCH &amp; EXPERIMENTAL - SCIE;</v>
      </c>
      <c r="I14" s="18" t="str">
        <f>VLOOKUP(N14,Revistas!$B$2:$H$63996,5,FALSE)</f>
        <v>45/128</v>
      </c>
      <c r="J14" s="18" t="str">
        <f>VLOOKUP(N14,Revistas!$B$2:$H$63996,6,FALSE)</f>
        <v>NO</v>
      </c>
      <c r="K14" s="18" t="s">
        <v>1299</v>
      </c>
      <c r="L14" s="18" t="s">
        <v>1300</v>
      </c>
      <c r="M14" s="18">
        <v>0</v>
      </c>
      <c r="N14" s="18" t="s">
        <v>1301</v>
      </c>
      <c r="O14" s="28">
        <v>37073</v>
      </c>
      <c r="P14" s="18">
        <v>2017</v>
      </c>
      <c r="Q14" s="18">
        <v>180</v>
      </c>
      <c r="R14" s="18"/>
      <c r="S14" s="18">
        <v>93</v>
      </c>
      <c r="T14" s="18">
        <v>101</v>
      </c>
      <c r="U14" s="23">
        <v>28499935</v>
      </c>
    </row>
    <row r="15" spans="1:21">
      <c r="A15" s="31"/>
    </row>
    <row r="16" spans="1:21" hidden="1">
      <c r="A16" s="31" t="str">
        <f t="shared" si="0"/>
        <v>. . . ; ():-.. IF -</v>
      </c>
    </row>
    <row r="17" spans="1:1" hidden="1">
      <c r="A17" s="31" t="str">
        <f t="shared" si="0"/>
        <v>. . . ; ():-.. IF -</v>
      </c>
    </row>
    <row r="18" spans="1:1" hidden="1">
      <c r="A18" s="31" t="str">
        <f t="shared" si="0"/>
        <v>. . . ; ():-.. IF -</v>
      </c>
    </row>
    <row r="19" spans="1:1" hidden="1">
      <c r="A19" s="31" t="str">
        <f t="shared" si="0"/>
        <v>. . . ; ():-.. IF -</v>
      </c>
    </row>
    <row r="20" spans="1:1" hidden="1">
      <c r="A20" s="31" t="str">
        <f t="shared" si="0"/>
        <v>. . . ; ():-.. IF -</v>
      </c>
    </row>
    <row r="21" spans="1:1" hidden="1">
      <c r="A21" s="31" t="str">
        <f t="shared" si="0"/>
        <v>. . . ; ():-.. IF -</v>
      </c>
    </row>
    <row r="22" spans="1:1" hidden="1">
      <c r="A22" s="31" t="str">
        <f t="shared" si="0"/>
        <v>. . . ; ():-.. IF -</v>
      </c>
    </row>
    <row r="23" spans="1:1" hidden="1">
      <c r="A23" s="31" t="str">
        <f t="shared" si="0"/>
        <v>. . . ; ():-.. IF -</v>
      </c>
    </row>
    <row r="24" spans="1:1" hidden="1">
      <c r="A24" s="31" t="str">
        <f t="shared" si="0"/>
        <v>. . . ; ():-.. IF -</v>
      </c>
    </row>
    <row r="25" spans="1:1" hidden="1">
      <c r="A25" s="31" t="str">
        <f t="shared" si="0"/>
        <v>. . . ; ():-.. IF -</v>
      </c>
    </row>
    <row r="26" spans="1:1" hidden="1">
      <c r="A26" s="31" t="str">
        <f t="shared" si="0"/>
        <v>. . . ; ():-.. IF -</v>
      </c>
    </row>
    <row r="27" spans="1:1" hidden="1">
      <c r="A27" s="31" t="str">
        <f t="shared" si="0"/>
        <v>. . . ; ():-.. IF -</v>
      </c>
    </row>
    <row r="28" spans="1:1" hidden="1">
      <c r="A28" s="31" t="str">
        <f t="shared" si="0"/>
        <v>. . . ; ():-.. IF -</v>
      </c>
    </row>
    <row r="29" spans="1:1" hidden="1">
      <c r="A29" s="31" t="str">
        <f t="shared" si="0"/>
        <v>. . . ; ():-.. IF -</v>
      </c>
    </row>
    <row r="30" spans="1:1" hidden="1">
      <c r="A30" s="31" t="str">
        <f t="shared" si="0"/>
        <v>. . . ; ():-.. IF -</v>
      </c>
    </row>
    <row r="31" spans="1:1" hidden="1">
      <c r="A31" s="31" t="str">
        <f t="shared" si="0"/>
        <v>. . . ; ():-.. IF -</v>
      </c>
    </row>
    <row r="32" spans="1: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9</v>
      </c>
      <c r="D1092" s="20" t="s">
        <v>10</v>
      </c>
      <c r="E1092" s="23">
        <f>DSUM(B1:T1088,F1,D1091:D1092)</f>
        <v>57.612000000000002</v>
      </c>
      <c r="F1092" s="23" t="s">
        <v>10</v>
      </c>
      <c r="G1092" s="23" t="s">
        <v>5470</v>
      </c>
      <c r="H1092" s="23">
        <f>DCOUNTA(B1:T1088,G1091,F1091:G1092)</f>
        <v>5</v>
      </c>
      <c r="I1092" s="23" t="s">
        <v>10</v>
      </c>
      <c r="J1092" s="23" t="s">
        <v>2680</v>
      </c>
      <c r="K1092" s="23">
        <f>DCOUNTA(B1:T1088,J1,I1091:J1092)</f>
        <v>2</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3</v>
      </c>
      <c r="D1105" s="20" t="s">
        <v>26</v>
      </c>
      <c r="E1105" s="23">
        <f>DSUM(B1:T1088,F1,D1104:D1105)</f>
        <v>9.5280000000000005</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1</v>
      </c>
      <c r="D1108" s="20" t="s">
        <v>210</v>
      </c>
      <c r="E1108" s="23">
        <f>DSUM(B1:T1088,F1,D1107:D1108)</f>
        <v>3.226</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9</v>
      </c>
      <c r="D1111" s="26" t="s">
        <v>7262</v>
      </c>
      <c r="E1111" s="21">
        <f>E1092</f>
        <v>57.612000000000002</v>
      </c>
      <c r="F1111" s="21">
        <f>H1092</f>
        <v>5</v>
      </c>
      <c r="G1111" s="21">
        <f>K1092</f>
        <v>2</v>
      </c>
      <c r="O1111" s="24"/>
    </row>
    <row r="1112" spans="2:52" ht="15.75">
      <c r="C1112" s="21">
        <f>C1105</f>
        <v>3</v>
      </c>
      <c r="D1112" s="26" t="s">
        <v>26</v>
      </c>
      <c r="E1112" s="21">
        <f>E1105</f>
        <v>9.5280000000000005</v>
      </c>
      <c r="F1112" s="21">
        <f>H1105</f>
        <v>0</v>
      </c>
      <c r="G1112" s="21">
        <f>K1105</f>
        <v>0</v>
      </c>
      <c r="O1112" s="24"/>
    </row>
    <row r="1113" spans="2:52" ht="15.75">
      <c r="C1113" s="21">
        <f>C1108</f>
        <v>1</v>
      </c>
      <c r="D1113" s="26" t="s">
        <v>7266</v>
      </c>
      <c r="E1113" s="21">
        <f>E1108</f>
        <v>3.226</v>
      </c>
      <c r="F1113" s="21">
        <f>H1108</f>
        <v>0</v>
      </c>
      <c r="G1113" s="21">
        <f>K1108</f>
        <v>0</v>
      </c>
      <c r="O1113" s="24"/>
    </row>
    <row r="1114" spans="2:52" ht="15.75">
      <c r="C1114" s="22"/>
      <c r="D1114" s="19" t="s">
        <v>7267</v>
      </c>
      <c r="E1114" s="19">
        <f>E1111</f>
        <v>57.612000000000002</v>
      </c>
      <c r="F1114" s="22"/>
      <c r="O1114" s="24"/>
    </row>
    <row r="1115" spans="2:52" ht="15.75">
      <c r="C1115" s="22"/>
      <c r="D1115" s="19" t="s">
        <v>7268</v>
      </c>
      <c r="E1115" s="19">
        <f>E1111+E1112+E1113</f>
        <v>70.366</v>
      </c>
    </row>
  </sheetData>
  <sortState ref="B2:AZ14">
    <sortCondition ref="B2:B14"/>
  </sortState>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sheetPr>
    <tabColor rgb="FFFF9966"/>
  </sheetPr>
  <dimension ref="A1:AZ1117"/>
  <sheetViews>
    <sheetView topLeftCell="B1" workbookViewId="0">
      <selection activeCell="B2" sqref="B2:C11"/>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c r="A2" s="31" t="str">
        <f>CONCATENATE(B2,". ",C2,". ",D2,". ",P2,"; ",Q2,"(",R2,"):",S2,"-",T2,".",E2,". ","IF -",F2)</f>
        <v>Dominguez, H; Sanchez-Ferrer, CF. The Role of Glycated Proteins on Cardiovascular Diabetic Complications New Findings. JOURNAL OF THE AMERICAN COLLEGE OF CARDIOLOGY. 2017; 70(16):2020-2021.Editorial Material. IF -19,896</v>
      </c>
      <c r="B2" s="37" t="s">
        <v>1320</v>
      </c>
      <c r="C2" s="37" t="s">
        <v>1321</v>
      </c>
      <c r="D2" s="17" t="s">
        <v>629</v>
      </c>
      <c r="E2" s="18" t="s">
        <v>571</v>
      </c>
      <c r="F2" s="18">
        <f>VLOOKUP(N2,Revistas!$B$2:$H$63996,2,FALSE)</f>
        <v>19.896000000000001</v>
      </c>
      <c r="G2" s="18" t="str">
        <f>VLOOKUP(N2,Revistas!$B$2:$H$63996,3,FALSE)</f>
        <v>Q1</v>
      </c>
      <c r="H2" s="18" t="str">
        <f>VLOOKUP(N2,Revistas!$B$2:$H$63996,4,FALSE)</f>
        <v>CARDIAC &amp; CARDIOVASCULAR SYSTEM</v>
      </c>
      <c r="I2" s="18" t="str">
        <f>VLOOKUP(N2,Revistas!$B$2:$H$63996,5,FALSE)</f>
        <v>1/126</v>
      </c>
      <c r="J2" s="18" t="str">
        <f>VLOOKUP(N2,Revistas!$B$2:$H$63996,6,FALSE)</f>
        <v>SI</v>
      </c>
      <c r="K2" s="18" t="s">
        <v>1322</v>
      </c>
      <c r="L2" s="18" t="s">
        <v>1323</v>
      </c>
      <c r="M2" s="18">
        <v>0</v>
      </c>
      <c r="N2" s="18" t="s">
        <v>631</v>
      </c>
      <c r="O2" s="28">
        <v>43009</v>
      </c>
      <c r="P2" s="18">
        <v>2017</v>
      </c>
      <c r="Q2" s="18">
        <v>70</v>
      </c>
      <c r="R2" s="18">
        <v>16</v>
      </c>
      <c r="S2" s="18">
        <v>2020</v>
      </c>
      <c r="T2" s="18">
        <v>2021</v>
      </c>
      <c r="U2" s="32">
        <v>29025559</v>
      </c>
    </row>
    <row r="3" spans="1:21" ht="45">
      <c r="A3" s="31" t="str">
        <f t="shared" ref="A3:A59" si="0">CONCATENATE(B3,". ",C3,". ",D3,". ",P3,"; ",Q3,"(",R3,"):",S3,"-",T3,".",E3,". ","IF -",F3)</f>
        <v>Espinosa, C; Miguel, V; Vallejo, S; Sanchez, FJ; Sandoval, E; Blanco, E; Peiro, C; Sanchez-Ferrer, C; Lamas, S. Role of Glutathione Biosynthesis in Endothelial Dysfunction and Fibrosis. FREE RADICAL BIOLOGY AND MEDICINE. 2017; 108():S8-S8.Meeting Abstract. IF -5,606</v>
      </c>
      <c r="B3" s="37" t="s">
        <v>1336</v>
      </c>
      <c r="C3" s="37" t="s">
        <v>1337</v>
      </c>
      <c r="D3" s="17" t="s">
        <v>476</v>
      </c>
      <c r="E3" s="18" t="s">
        <v>26</v>
      </c>
      <c r="F3" s="18">
        <f>VLOOKUP(N3,Revistas!$B$2:$H$63996,2,FALSE)</f>
        <v>5.6059999999999999</v>
      </c>
      <c r="G3" s="18" t="str">
        <f>VLOOKUP(N3,Revistas!$B$2:$H$63996,3,FALSE)</f>
        <v>Q1</v>
      </c>
      <c r="H3" s="18" t="str">
        <f>VLOOKUP(N3,Revistas!$B$2:$H$63996,4,FALSE)</f>
        <v>ENDOCRINOLOGY &amp; METABOLISM - SCIE;</v>
      </c>
      <c r="I3" s="18" t="str">
        <f>VLOOKUP(N3,Revistas!$B$2:$H$63996,5,FALSE)</f>
        <v>17/138</v>
      </c>
      <c r="J3" s="18" t="str">
        <f>VLOOKUP(N3,Revistas!$B$2:$H$63996,6,FALSE)</f>
        <v>NO</v>
      </c>
      <c r="K3" s="18" t="s">
        <v>1338</v>
      </c>
      <c r="L3" s="18"/>
      <c r="M3" s="18">
        <v>0</v>
      </c>
      <c r="N3" s="18" t="s">
        <v>478</v>
      </c>
      <c r="O3" s="18" t="s">
        <v>29</v>
      </c>
      <c r="P3" s="18">
        <v>2017</v>
      </c>
      <c r="Q3" s="18">
        <v>108</v>
      </c>
      <c r="R3" s="18"/>
      <c r="S3" s="18" t="s">
        <v>1339</v>
      </c>
      <c r="T3" s="18" t="s">
        <v>1339</v>
      </c>
      <c r="U3" s="32">
        <v>28888203</v>
      </c>
    </row>
    <row r="4" spans="1:21" ht="45">
      <c r="A4" s="31" t="str">
        <f t="shared" si="0"/>
        <v>Peiro, C. ADIPOCYTOKINES: NOVEL THERAPEUTIC TARGETS IN ENDOTHELIAL DYSFUNCTION AND VASCULAR INFLAMMATION?. BASIC &amp; CLINICAL PHARMACOLOGY &amp; TOXICOLOGY. 2017; 121():19-19.Meeting Abstract. IF -3,176</v>
      </c>
      <c r="B4" s="37" t="s">
        <v>1324</v>
      </c>
      <c r="C4" s="37" t="s">
        <v>1325</v>
      </c>
      <c r="D4" s="17" t="s">
        <v>1287</v>
      </c>
      <c r="E4" s="18" t="s">
        <v>26</v>
      </c>
      <c r="F4" s="18">
        <f>VLOOKUP(N4,Revistas!$B$2:$H$63996,2,FALSE)</f>
        <v>3.1760000000000002</v>
      </c>
      <c r="G4" s="18" t="str">
        <f>VLOOKUP(N4,Revistas!$B$2:$H$63996,3,FALSE)</f>
        <v>Q2</v>
      </c>
      <c r="H4" s="18" t="str">
        <f>VLOOKUP(N4,Revistas!$B$2:$H$63996,4,FALSE)</f>
        <v>PHARMACOLOGY &amp; PHARMACY - SCIE;</v>
      </c>
      <c r="I4" s="18" t="str">
        <f>VLOOKUP(N4,Revistas!$B$2:$H$63996,5,FALSE)</f>
        <v>75/257</v>
      </c>
      <c r="J4" s="18" t="str">
        <f>VLOOKUP(N4,Revistas!$B$2:$H$63996,6,FALSE)</f>
        <v>NO</v>
      </c>
      <c r="K4" s="18" t="s">
        <v>1326</v>
      </c>
      <c r="L4" s="18"/>
      <c r="M4" s="18">
        <v>0</v>
      </c>
      <c r="N4" s="18" t="s">
        <v>1289</v>
      </c>
      <c r="O4" s="18" t="s">
        <v>199</v>
      </c>
      <c r="P4" s="18">
        <v>2017</v>
      </c>
      <c r="Q4" s="18">
        <v>121</v>
      </c>
      <c r="R4" s="18"/>
      <c r="S4" s="18">
        <v>19</v>
      </c>
      <c r="T4" s="18">
        <v>19</v>
      </c>
    </row>
    <row r="5" spans="1:21" ht="30">
      <c r="A5" s="31" t="str">
        <f t="shared" si="0"/>
        <v>Peiro, C; Lorenzo, O; Carraro, R; Sanchez-Ferrer, CF. IL-1 beta Inhibition in Cardiovascular Complications Associated to Diabetes Mellitus. FRONTIERS IN PHARMACOLOGY. 2017; 8():-363.Review. IF -4,4</v>
      </c>
      <c r="B5" s="37" t="s">
        <v>1340</v>
      </c>
      <c r="C5" s="37" t="s">
        <v>1341</v>
      </c>
      <c r="D5" s="17" t="s">
        <v>1342</v>
      </c>
      <c r="E5" s="18" t="s">
        <v>210</v>
      </c>
      <c r="F5" s="18">
        <f>VLOOKUP(N5,Revistas!$B$2:$H$63996,2,FALSE)</f>
        <v>4.4000000000000004</v>
      </c>
      <c r="G5" s="18" t="str">
        <f>VLOOKUP(N5,Revistas!$B$2:$H$63996,3,FALSE)</f>
        <v>Q1</v>
      </c>
      <c r="H5" s="18" t="str">
        <f>VLOOKUP(N5,Revistas!$B$2:$H$63996,4,FALSE)</f>
        <v>PHARMACOLOGY &amp;PHARMACY</v>
      </c>
      <c r="I5" s="18" t="str">
        <f>VLOOKUP(N5,Revistas!$B$2:$H$63996,5,FALSE)</f>
        <v>33/256</v>
      </c>
      <c r="J5" s="18" t="str">
        <f>VLOOKUP(N5,Revistas!$B$2:$H$63996,6,FALSE)</f>
        <v>NO</v>
      </c>
      <c r="K5" s="18" t="s">
        <v>1343</v>
      </c>
      <c r="L5" s="18" t="s">
        <v>1344</v>
      </c>
      <c r="M5" s="18">
        <v>0</v>
      </c>
      <c r="N5" s="18" t="s">
        <v>1345</v>
      </c>
      <c r="O5" s="28">
        <v>41426</v>
      </c>
      <c r="P5" s="18">
        <v>2017</v>
      </c>
      <c r="Q5" s="18">
        <v>8</v>
      </c>
      <c r="R5" s="18"/>
      <c r="S5" s="18"/>
      <c r="T5" s="18">
        <v>363</v>
      </c>
      <c r="U5" s="34">
        <v>28659798</v>
      </c>
    </row>
    <row r="6" spans="1:21" ht="45">
      <c r="A6" s="31" t="str">
        <f t="shared" si="0"/>
        <v>Peiro, C; Romacho, T; Azcutia, V; Villalobos, L; Fernandez, E; Bolanos, JP; Moncada, S; Sanchez-Ferrer, CF. Inflammation, glucose, and vascular cell damage: the role of the pentose phosphate pathway (vol 15, 82, 2016). CARDIOVASCULAR DIABETOLOGY. 2017; 16():-25.Correction. IF -4,752</v>
      </c>
      <c r="B6" s="37" t="s">
        <v>1356</v>
      </c>
      <c r="C6" s="37" t="s">
        <v>1357</v>
      </c>
      <c r="D6" s="17" t="s">
        <v>1358</v>
      </c>
      <c r="E6" s="18" t="s">
        <v>356</v>
      </c>
      <c r="F6" s="18">
        <f>VLOOKUP(N6,Revistas!$B$2:$H$63996,2,FALSE)</f>
        <v>4.7519999999999998</v>
      </c>
      <c r="G6" s="18" t="str">
        <f>VLOOKUP(N6,Revistas!$B$2:$H$63996,3,FALSE)</f>
        <v>Q1</v>
      </c>
      <c r="H6" s="18" t="str">
        <f>VLOOKUP(N6,Revistas!$B$2:$H$63996,4,FALSE)</f>
        <v>CARDIAC &amp; CARDIOVASCULAR SYSTEM</v>
      </c>
      <c r="I6" s="18" t="str">
        <f>VLOOKUP(N6,Revistas!$B$2:$H$63996,5,FALSE)</f>
        <v>29/126</v>
      </c>
      <c r="J6" s="18" t="str">
        <f>VLOOKUP(N6,Revistas!$B$2:$H$63996,6,FALSE)</f>
        <v>NO</v>
      </c>
      <c r="K6" s="18" t="s">
        <v>1359</v>
      </c>
      <c r="L6" s="18" t="s">
        <v>1360</v>
      </c>
      <c r="M6" s="18">
        <v>0</v>
      </c>
      <c r="N6" s="18" t="s">
        <v>1361</v>
      </c>
      <c r="O6" s="28">
        <v>42401</v>
      </c>
      <c r="P6" s="18">
        <v>2017</v>
      </c>
      <c r="Q6" s="18">
        <v>16</v>
      </c>
      <c r="R6" s="18"/>
      <c r="S6" s="18"/>
      <c r="T6" s="18">
        <v>25</v>
      </c>
      <c r="U6" s="35">
        <v>28209202</v>
      </c>
    </row>
    <row r="7" spans="1:21" ht="60">
      <c r="A7" s="31" t="str">
        <f t="shared" si="0"/>
        <v>Ramos-Gonzalez, M; Vallejo, S; San Hipolito-Luengo, AS; Romero, A; Cercas, M; Valencia, I; Gomez-Cerezo, J; Peiro, C; Sanchez-Ferrer, CF. VASCULAR DAMAGE INDUCED BY VISFATIN IN MICE INVOLVES NADPH OXIDASE ACTIVATION AND PROSTANOID RELEASE. BASIC &amp; CLINICAL PHARMACOLOGY &amp; TOXICOLOGY. 2017; 121():71-71.Meeting Abstract. IF -3,176</v>
      </c>
      <c r="B7" s="37" t="s">
        <v>1330</v>
      </c>
      <c r="C7" s="37" t="s">
        <v>1331</v>
      </c>
      <c r="D7" s="17" t="s">
        <v>1287</v>
      </c>
      <c r="E7" s="18" t="s">
        <v>26</v>
      </c>
      <c r="F7" s="18">
        <f>VLOOKUP(N7,Revistas!$B$2:$H$63996,2,FALSE)</f>
        <v>3.1760000000000002</v>
      </c>
      <c r="G7" s="18" t="str">
        <f>VLOOKUP(N7,Revistas!$B$2:$H$63996,3,FALSE)</f>
        <v>Q2</v>
      </c>
      <c r="H7" s="18" t="str">
        <f>VLOOKUP(N7,Revistas!$B$2:$H$63996,4,FALSE)</f>
        <v>PHARMACOLOGY &amp; PHARMACY - SCIE;</v>
      </c>
      <c r="I7" s="18" t="str">
        <f>VLOOKUP(N7,Revistas!$B$2:$H$63996,5,FALSE)</f>
        <v>75/257</v>
      </c>
      <c r="J7" s="18" t="str">
        <f>VLOOKUP(N7,Revistas!$B$2:$H$63996,6,FALSE)</f>
        <v>NO</v>
      </c>
      <c r="K7" s="18" t="s">
        <v>1332</v>
      </c>
      <c r="L7" s="18"/>
      <c r="M7" s="18">
        <v>0</v>
      </c>
      <c r="N7" s="18" t="s">
        <v>1289</v>
      </c>
      <c r="O7" s="18" t="s">
        <v>199</v>
      </c>
      <c r="P7" s="18">
        <v>2017</v>
      </c>
      <c r="Q7" s="18">
        <v>121</v>
      </c>
      <c r="R7" s="18"/>
      <c r="S7" s="18">
        <v>71</v>
      </c>
      <c r="T7" s="18">
        <v>71</v>
      </c>
    </row>
    <row r="8" spans="1:21" ht="60">
      <c r="A8" s="31" t="str">
        <f t="shared" si="0"/>
        <v>Romero, A; Villalobos, L; Hipolito, AS; Ramos, M; Cercas, E; Vallejo, S; Romacho, T; Carraro, R; Sanchez, C; Peiro, C. THE ANGIOTENSIN-(1-7)/ MAS RECEPTOR AXIS COUNTERACT PRO-INFLAMMATORY SIGNALING IN HUMAN VASCULAR SMOOTH MUSCLE CELLS. BASIC &amp; CLINICAL PHARMACOLOGY &amp; TOXICOLOGY. 2017; 121():70-71.Meeting Abstract. IF -3,176</v>
      </c>
      <c r="B8" s="37" t="s">
        <v>1327</v>
      </c>
      <c r="C8" s="37" t="s">
        <v>1328</v>
      </c>
      <c r="D8" s="17" t="s">
        <v>1287</v>
      </c>
      <c r="E8" s="18" t="s">
        <v>26</v>
      </c>
      <c r="F8" s="18">
        <f>VLOOKUP(N8,Revistas!$B$2:$H$63996,2,FALSE)</f>
        <v>3.1760000000000002</v>
      </c>
      <c r="G8" s="18" t="str">
        <f>VLOOKUP(N8,Revistas!$B$2:$H$63996,3,FALSE)</f>
        <v>Q2</v>
      </c>
      <c r="H8" s="18" t="str">
        <f>VLOOKUP(N8,Revistas!$B$2:$H$63996,4,FALSE)</f>
        <v>PHARMACOLOGY &amp; PHARMACY - SCIE;</v>
      </c>
      <c r="I8" s="18" t="str">
        <f>VLOOKUP(N8,Revistas!$B$2:$H$63996,5,FALSE)</f>
        <v>75/257</v>
      </c>
      <c r="J8" s="18" t="str">
        <f>VLOOKUP(N8,Revistas!$B$2:$H$63996,6,FALSE)</f>
        <v>NO</v>
      </c>
      <c r="K8" s="18" t="s">
        <v>1329</v>
      </c>
      <c r="L8" s="18"/>
      <c r="M8" s="18">
        <v>0</v>
      </c>
      <c r="N8" s="18" t="s">
        <v>1289</v>
      </c>
      <c r="O8" s="18" t="s">
        <v>199</v>
      </c>
      <c r="P8" s="18">
        <v>2017</v>
      </c>
      <c r="Q8" s="18">
        <v>121</v>
      </c>
      <c r="R8" s="18"/>
      <c r="S8" s="18">
        <v>70</v>
      </c>
      <c r="T8" s="18">
        <v>71</v>
      </c>
    </row>
    <row r="9" spans="1:21" ht="45">
      <c r="A9" s="31" t="str">
        <f t="shared" si="0"/>
        <v>San Hipolito-Luengo, A; Alcaide, A; Ramos-Gonzalez, M; Cercas, E; Vallejo, S; Romero, A; Talero, E; Sanchez-Ferrer, CF; Motilva, V; Peiro, C. DUAL EFFECTS OF RESVERATROL ON CELL DEATH AND PROLIFERATION OF COLON CANCER CELLS. BASIC &amp; CLINICAL PHARMACOLOGY &amp; TOXICOLOGY. 2017; 121():77-77.Meeting Abstract. IF -3,176</v>
      </c>
      <c r="B9" s="37" t="s">
        <v>1333</v>
      </c>
      <c r="C9" s="37" t="s">
        <v>1334</v>
      </c>
      <c r="D9" s="17" t="s">
        <v>1287</v>
      </c>
      <c r="E9" s="18" t="s">
        <v>26</v>
      </c>
      <c r="F9" s="18">
        <f>VLOOKUP(N9,Revistas!$B$2:$H$63996,2,FALSE)</f>
        <v>3.1760000000000002</v>
      </c>
      <c r="G9" s="18" t="str">
        <f>VLOOKUP(N9,Revistas!$B$2:$H$63996,3,FALSE)</f>
        <v>Q2</v>
      </c>
      <c r="H9" s="18" t="str">
        <f>VLOOKUP(N9,Revistas!$B$2:$H$63996,4,FALSE)</f>
        <v>PHARMACOLOGY &amp; PHARMACY - SCIE;</v>
      </c>
      <c r="I9" s="18" t="str">
        <f>VLOOKUP(N9,Revistas!$B$2:$H$63996,5,FALSE)</f>
        <v>75/257</v>
      </c>
      <c r="J9" s="18" t="str">
        <f>VLOOKUP(N9,Revistas!$B$2:$H$63996,6,FALSE)</f>
        <v>NO</v>
      </c>
      <c r="K9" s="18" t="s">
        <v>1335</v>
      </c>
      <c r="L9" s="18"/>
      <c r="M9" s="18">
        <v>0</v>
      </c>
      <c r="N9" s="18" t="s">
        <v>1289</v>
      </c>
      <c r="O9" s="18" t="s">
        <v>199</v>
      </c>
      <c r="P9" s="18">
        <v>2017</v>
      </c>
      <c r="Q9" s="18">
        <v>121</v>
      </c>
      <c r="R9" s="18"/>
      <c r="S9" s="18">
        <v>77</v>
      </c>
      <c r="T9" s="18">
        <v>77</v>
      </c>
    </row>
    <row r="10" spans="1:21" ht="45">
      <c r="A10" s="31" t="str">
        <f t="shared" si="0"/>
        <v>Sobrino, A; Vallejo, S; Novella, S; Lazaro-Franco, M; Mompeon, A; Bueno-Beti, C; Walther, T; Sanchez-Ferrer, C; Peiro, C; Hermenegildo, C. Mas receptor is involved in the estrogen-receptor induced nitric oxide-dependent vasorelaxation. BIOCHEMICAL PHARMACOLOGY. 2017; 129():67-72.Article. IF -4,581</v>
      </c>
      <c r="B10" s="37" t="s">
        <v>1346</v>
      </c>
      <c r="C10" s="37" t="s">
        <v>1347</v>
      </c>
      <c r="D10" s="17" t="s">
        <v>1348</v>
      </c>
      <c r="E10" s="18" t="s">
        <v>10</v>
      </c>
      <c r="F10" s="18">
        <f>VLOOKUP(N10,Revistas!$B$2:$H$63996,2,FALSE)</f>
        <v>4.5810000000000004</v>
      </c>
      <c r="G10" s="18" t="str">
        <f>VLOOKUP(N10,Revistas!$B$2:$H$63996,3,FALSE)</f>
        <v>Q1</v>
      </c>
      <c r="H10" s="18" t="str">
        <f>VLOOKUP(N10,Revistas!$B$2:$H$63996,4,FALSE)</f>
        <v>PHARMACOLOGY &amp; PHARMACY - SCIE</v>
      </c>
      <c r="I10" s="18" t="str">
        <f>VLOOKUP(N10,Revistas!$B$2:$H$63996,5,FALSE)</f>
        <v>30/256</v>
      </c>
      <c r="J10" s="18" t="str">
        <f>VLOOKUP(N10,Revistas!$B$2:$H$63996,6,FALSE)</f>
        <v>NO</v>
      </c>
      <c r="K10" s="18" t="s">
        <v>1349</v>
      </c>
      <c r="L10" s="18" t="s">
        <v>1350</v>
      </c>
      <c r="M10" s="18">
        <v>2</v>
      </c>
      <c r="N10" s="18" t="s">
        <v>1351</v>
      </c>
      <c r="O10" s="18" t="s">
        <v>817</v>
      </c>
      <c r="P10" s="18">
        <v>2017</v>
      </c>
      <c r="Q10" s="18">
        <v>129</v>
      </c>
      <c r="R10" s="18"/>
      <c r="S10" s="18">
        <v>67</v>
      </c>
      <c r="T10" s="18">
        <v>72</v>
      </c>
      <c r="U10" s="33">
        <v>28131844</v>
      </c>
    </row>
    <row r="11" spans="1:21" ht="60">
      <c r="A11" s="31" t="str">
        <f t="shared" si="0"/>
        <v>Zhenyukh, O; Civantos, E; Ruiz-Ortega, M; Sanchez, MS; Vazquez, C; Peiro, C; Egido, J; Mas, S. High concentration of branched-chain amino acids promotes oxidative stress, inflammation and migration of human peripheral blood mononuclear cells via mTORC1 activation. FREE RADICAL BIOLOGY AND MEDICINE. 2017; 104():165-177.Article. IF -5,606</v>
      </c>
      <c r="B11" s="37" t="s">
        <v>1352</v>
      </c>
      <c r="C11" s="37" t="s">
        <v>1353</v>
      </c>
      <c r="D11" s="17" t="s">
        <v>476</v>
      </c>
      <c r="E11" s="18" t="s">
        <v>10</v>
      </c>
      <c r="F11" s="18">
        <f>VLOOKUP(N11,Revistas!$B$2:$H$63996,2,FALSE)</f>
        <v>5.6059999999999999</v>
      </c>
      <c r="G11" s="18" t="str">
        <f>VLOOKUP(N11,Revistas!$B$2:$H$63996,3,FALSE)</f>
        <v>Q1</v>
      </c>
      <c r="H11" s="18" t="str">
        <f>VLOOKUP(N11,Revistas!$B$2:$H$63996,4,FALSE)</f>
        <v>ENDOCRINOLOGY &amp; METABOLISM - SCIE;</v>
      </c>
      <c r="I11" s="18" t="str">
        <f>VLOOKUP(N11,Revistas!$B$2:$H$63996,5,FALSE)</f>
        <v>17/138</v>
      </c>
      <c r="J11" s="18" t="str">
        <f>VLOOKUP(N11,Revistas!$B$2:$H$63996,6,FALSE)</f>
        <v>NO</v>
      </c>
      <c r="K11" s="18" t="s">
        <v>1354</v>
      </c>
      <c r="L11" s="18" t="s">
        <v>1355</v>
      </c>
      <c r="M11" s="18">
        <v>2</v>
      </c>
      <c r="N11" s="18" t="s">
        <v>478</v>
      </c>
      <c r="O11" s="18" t="s">
        <v>300</v>
      </c>
      <c r="P11" s="18">
        <v>2017</v>
      </c>
      <c r="Q11" s="18">
        <v>104</v>
      </c>
      <c r="R11" s="18"/>
      <c r="S11" s="18">
        <v>165</v>
      </c>
      <c r="T11" s="18">
        <v>177</v>
      </c>
      <c r="U11" s="33">
        <v>28089725</v>
      </c>
    </row>
    <row r="12" spans="1:21">
      <c r="A12" s="31"/>
    </row>
    <row r="13" spans="1:21" hidden="1">
      <c r="A13" s="31" t="str">
        <f t="shared" si="0"/>
        <v>. . . ; ():-.. IF -</v>
      </c>
      <c r="U13" s="32"/>
    </row>
    <row r="14" spans="1:21" hidden="1">
      <c r="A14" s="31" t="str">
        <f t="shared" si="0"/>
        <v>. . . ; ():-.. IF -</v>
      </c>
    </row>
    <row r="15" spans="1:21" hidden="1">
      <c r="A15" s="31" t="str">
        <f t="shared" si="0"/>
        <v>. . . ; ():-.. IF -</v>
      </c>
    </row>
    <row r="16" spans="1:21" hidden="1">
      <c r="A16" s="31" t="str">
        <f t="shared" si="0"/>
        <v>. . . ; ():-.. IF -</v>
      </c>
    </row>
    <row r="17" spans="1:1" hidden="1">
      <c r="A17" s="31" t="str">
        <f t="shared" si="0"/>
        <v>. . . ; ():-.. IF -</v>
      </c>
    </row>
    <row r="18" spans="1:1" hidden="1">
      <c r="A18" s="31" t="str">
        <f t="shared" si="0"/>
        <v>. . . ; ():-.. IF -</v>
      </c>
    </row>
    <row r="19" spans="1:1" hidden="1">
      <c r="A19" s="31" t="str">
        <f t="shared" si="0"/>
        <v>. . . ; ():-.. IF -</v>
      </c>
    </row>
    <row r="20" spans="1:1" hidden="1">
      <c r="A20" s="31" t="str">
        <f t="shared" si="0"/>
        <v>. . . ; ():-.. IF -</v>
      </c>
    </row>
    <row r="21" spans="1:1" hidden="1">
      <c r="A21" s="31" t="str">
        <f t="shared" si="0"/>
        <v>. . . ; ():-.. IF -</v>
      </c>
    </row>
    <row r="22" spans="1:1" hidden="1">
      <c r="A22" s="31" t="str">
        <f t="shared" si="0"/>
        <v>. . . ; ():-.. IF -</v>
      </c>
    </row>
    <row r="23" spans="1:1" hidden="1">
      <c r="A23" s="31" t="str">
        <f t="shared" si="0"/>
        <v>. . . ; ():-.. IF -</v>
      </c>
    </row>
    <row r="24" spans="1:1" hidden="1">
      <c r="A24" s="31" t="str">
        <f t="shared" si="0"/>
        <v>. . . ; ():-.. IF -</v>
      </c>
    </row>
    <row r="25" spans="1:1" hidden="1">
      <c r="A25" s="31" t="str">
        <f t="shared" si="0"/>
        <v>. . . ; ():-.. IF -</v>
      </c>
    </row>
    <row r="26" spans="1:1" hidden="1">
      <c r="A26" s="31" t="str">
        <f t="shared" si="0"/>
        <v>. . . ; ():-.. IF -</v>
      </c>
    </row>
    <row r="27" spans="1:1" hidden="1">
      <c r="A27" s="31" t="str">
        <f t="shared" si="0"/>
        <v>. . . ; ():-.. IF -</v>
      </c>
    </row>
    <row r="28" spans="1:1" hidden="1">
      <c r="A28" s="31" t="str">
        <f t="shared" si="0"/>
        <v>. . . ; ():-.. IF -</v>
      </c>
    </row>
    <row r="29" spans="1:1" hidden="1">
      <c r="A29" s="31" t="str">
        <f t="shared" si="0"/>
        <v>. . . ; ():-.. IF -</v>
      </c>
    </row>
    <row r="30" spans="1:1" hidden="1">
      <c r="A30" s="31" t="str">
        <f t="shared" si="0"/>
        <v>. . . ; ():-.. IF -</v>
      </c>
    </row>
    <row r="31" spans="1:1" hidden="1">
      <c r="A31" s="31" t="str">
        <f t="shared" si="0"/>
        <v>. . . ; ():-.. IF -</v>
      </c>
    </row>
    <row r="32" spans="1: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2</v>
      </c>
      <c r="D1092" s="20" t="s">
        <v>10</v>
      </c>
      <c r="E1092" s="23">
        <f>DSUM(B1:T1088,F1,D1091:D1092)</f>
        <v>10.187000000000001</v>
      </c>
      <c r="F1092" s="23" t="s">
        <v>10</v>
      </c>
      <c r="G1092" s="23" t="s">
        <v>5470</v>
      </c>
      <c r="H1092" s="23">
        <f>DCOUNTA(B1:T1088,G1091,F1091:G1092)</f>
        <v>2</v>
      </c>
      <c r="I1092" s="23" t="s">
        <v>10</v>
      </c>
      <c r="J1092" s="23" t="s">
        <v>2680</v>
      </c>
      <c r="K1092" s="23">
        <f>DCOUNTA(B1:T1088,J1,I1091:J1092)</f>
        <v>0</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1</v>
      </c>
      <c r="D1098" s="20" t="s">
        <v>356</v>
      </c>
      <c r="E1098" s="23">
        <f>DSUM(B1:T1088,F1,D1097:D1098)</f>
        <v>4.7519999999999998</v>
      </c>
      <c r="F1098" s="23" t="s">
        <v>356</v>
      </c>
      <c r="G1098" s="23" t="s">
        <v>5470</v>
      </c>
      <c r="H1098" s="23">
        <f>DCOUNTA(B1:T1088,G1,F1097:G1098)</f>
        <v>1</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1</v>
      </c>
      <c r="D1101" s="20" t="s">
        <v>571</v>
      </c>
      <c r="E1101" s="23">
        <f>DSUM(B1:T1088,F1,D1100:D1101)</f>
        <v>19.896000000000001</v>
      </c>
      <c r="F1101" s="23" t="s">
        <v>571</v>
      </c>
      <c r="G1101" s="23" t="s">
        <v>5470</v>
      </c>
      <c r="H1101" s="23">
        <f>DCOUNTA(B1:T1088,G1,F1100:G1101)</f>
        <v>1</v>
      </c>
      <c r="I1101" s="23" t="s">
        <v>571</v>
      </c>
      <c r="J1101" s="23" t="s">
        <v>2680</v>
      </c>
      <c r="K1101" s="23">
        <f>DCOUNTA(B1:T1088,J1,I1100:J1101)</f>
        <v>1</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5</v>
      </c>
      <c r="D1105" s="20" t="s">
        <v>26</v>
      </c>
      <c r="E1105" s="23">
        <f>DSUM(B1:T1088,F1,D1104:D1105)</f>
        <v>18.310000000000002</v>
      </c>
      <c r="F1105" s="23" t="s">
        <v>26</v>
      </c>
      <c r="G1105" s="23" t="s">
        <v>5470</v>
      </c>
      <c r="H1105" s="23">
        <f>DCOUNTA(B1:T1088,G1,F1104:G1105)</f>
        <v>1</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1</v>
      </c>
      <c r="D1108" s="20" t="s">
        <v>210</v>
      </c>
      <c r="E1108" s="23">
        <f>DSUM(B1:T1088,F1,D1107:D1108)</f>
        <v>4.4000000000000004</v>
      </c>
      <c r="F1108" s="23" t="s">
        <v>210</v>
      </c>
      <c r="G1108" s="23" t="s">
        <v>5470</v>
      </c>
      <c r="H1108" s="23">
        <f>DCOUNTA(B1:T1088,G1,F1107:G1108)</f>
        <v>1</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2</v>
      </c>
      <c r="D1111" s="26" t="s">
        <v>7262</v>
      </c>
      <c r="E1111" s="21">
        <f>E1092</f>
        <v>10.187000000000001</v>
      </c>
      <c r="F1111" s="21">
        <f>H1092</f>
        <v>2</v>
      </c>
      <c r="G1111" s="21">
        <f>K1092</f>
        <v>0</v>
      </c>
      <c r="O1111" s="24"/>
    </row>
    <row r="1112" spans="2:52" ht="15.75">
      <c r="C1112" s="21">
        <f>C1098</f>
        <v>1</v>
      </c>
      <c r="D1112" s="26" t="s">
        <v>7264</v>
      </c>
      <c r="E1112" s="21">
        <f>E1098</f>
        <v>4.7519999999999998</v>
      </c>
      <c r="F1112" s="21">
        <f>H1098</f>
        <v>1</v>
      </c>
      <c r="G1112" s="21">
        <f>K1098</f>
        <v>0</v>
      </c>
      <c r="O1112" s="24"/>
    </row>
    <row r="1113" spans="2:52" ht="15.75">
      <c r="C1113" s="21">
        <f>C1101</f>
        <v>1</v>
      </c>
      <c r="D1113" s="26" t="s">
        <v>7265</v>
      </c>
      <c r="E1113" s="21">
        <f>E1101</f>
        <v>19.896000000000001</v>
      </c>
      <c r="F1113" s="21">
        <f>H1101</f>
        <v>1</v>
      </c>
      <c r="G1113" s="21">
        <f>K1101</f>
        <v>1</v>
      </c>
      <c r="O1113" s="24"/>
    </row>
    <row r="1114" spans="2:52" ht="15.75">
      <c r="C1114" s="21">
        <f>C1105</f>
        <v>5</v>
      </c>
      <c r="D1114" s="26" t="s">
        <v>26</v>
      </c>
      <c r="E1114" s="21">
        <f>E1105</f>
        <v>18.310000000000002</v>
      </c>
      <c r="F1114" s="21">
        <f>H1105</f>
        <v>1</v>
      </c>
      <c r="G1114" s="21">
        <f>K1105</f>
        <v>0</v>
      </c>
      <c r="O1114" s="24"/>
    </row>
    <row r="1115" spans="2:52" ht="15.75">
      <c r="C1115" s="21">
        <f>C1108</f>
        <v>1</v>
      </c>
      <c r="D1115" s="26" t="s">
        <v>7266</v>
      </c>
      <c r="E1115" s="21">
        <f>E1108</f>
        <v>4.4000000000000004</v>
      </c>
      <c r="F1115" s="21">
        <f>H1108</f>
        <v>1</v>
      </c>
      <c r="G1115" s="21">
        <f>K1108</f>
        <v>0</v>
      </c>
      <c r="O1115" s="24"/>
    </row>
    <row r="1116" spans="2:52" ht="15.75">
      <c r="C1116" s="22"/>
      <c r="D1116" s="19" t="s">
        <v>7267</v>
      </c>
      <c r="E1116" s="19">
        <f>E1111</f>
        <v>10.187000000000001</v>
      </c>
      <c r="F1116" s="22"/>
      <c r="O1116" s="24"/>
    </row>
    <row r="1117" spans="2:52" ht="15.75">
      <c r="C1117" s="22"/>
      <c r="D1117" s="19" t="s">
        <v>7268</v>
      </c>
      <c r="E1117" s="19">
        <f>E1111+E1112+E1113+E1114+E1115</f>
        <v>57.545000000000002</v>
      </c>
    </row>
  </sheetData>
  <sortState ref="B2:AZ11">
    <sortCondition ref="B2:B11"/>
  </sortState>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sheetPr>
    <tabColor rgb="FF92D050"/>
  </sheetPr>
  <dimension ref="A1:AZ1116"/>
  <sheetViews>
    <sheetView topLeftCell="B1" workbookViewId="0">
      <selection activeCell="B2" sqref="B2:C33"/>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75">
      <c r="A2" s="31" t="str">
        <f>CONCATENATE(B2,". ",C2,". ",D2,". ",P2,"; ",Q2,"(",R2,"):",S2,"-",T2,".",E2,". ","IF -",F2)</f>
        <v>Abadia, M; Montes, M; Ponce, MD; Romero, M; Hernandez, T; Novo, J; Froilan, C; Gonzalo, N; Borocia, A; Garcia, A; Fernandez, R; Poza, J; Grau, PC; Erdozain, JC; Moreno, V; Valencia, E; Garcia-Samaniego, J; Martin-Carbonero, L; Gonzalez-Garcia, JJ; Olveira, A. Management of hepatitis C-cirrhotic patients with basal large betablocked esophageal varices after sustained virological response. HEPATOLOGY. 2017; 66():247A-247A.Meeting Abstract. IF -13,246</v>
      </c>
      <c r="B2" s="37" t="s">
        <v>1408</v>
      </c>
      <c r="C2" s="37" t="s">
        <v>1409</v>
      </c>
      <c r="D2" s="17" t="s">
        <v>1410</v>
      </c>
      <c r="E2" s="18" t="s">
        <v>26</v>
      </c>
      <c r="F2" s="18">
        <f>VLOOKUP(N2,Revistas!$B$2:$H$63996,2,FALSE)</f>
        <v>13.246</v>
      </c>
      <c r="G2" s="18" t="str">
        <f>VLOOKUP(N2,Revistas!$B$2:$H$63996,3,FALSE)</f>
        <v>Q1</v>
      </c>
      <c r="H2" s="18" t="str">
        <f>VLOOKUP(N2,Revistas!$B$2:$H$63996,4,FALSE)</f>
        <v>GASTROENTEROLOGY &amp;HEPATOLOGY</v>
      </c>
      <c r="I2" s="18" t="str">
        <f>VLOOKUP(N2,Revistas!$B$2:$H$63996,5,FALSE)</f>
        <v>4DE 79</v>
      </c>
      <c r="J2" s="18" t="str">
        <f>VLOOKUP(N2,Revistas!$B$2:$H$63996,6,FALSE)</f>
        <v>SI</v>
      </c>
      <c r="K2" s="18" t="s">
        <v>1411</v>
      </c>
      <c r="L2" s="18"/>
      <c r="M2" s="18">
        <v>0</v>
      </c>
      <c r="N2" s="18" t="s">
        <v>1412</v>
      </c>
      <c r="O2" s="18" t="s">
        <v>129</v>
      </c>
      <c r="P2" s="18">
        <v>2017</v>
      </c>
      <c r="Q2" s="18">
        <v>66</v>
      </c>
      <c r="R2" s="18"/>
      <c r="S2" s="18" t="s">
        <v>1413</v>
      </c>
      <c r="T2" s="18" t="s">
        <v>1413</v>
      </c>
    </row>
    <row r="3" spans="1:21" ht="45">
      <c r="A3" s="31" t="str">
        <f t="shared" ref="A3:A59" si="0">CONCATENATE(B3,". ",C3,". ",D3,". ",P3,"; ",Q3,"(",R3,"):",S3,"-",T3,".",E3,". ","IF -",F3)</f>
        <v>Alsina, M; Martin-Ancel, A; Alarcon-Allen, A; Arca, G; Gaya, F; Garcia-Alix, A. The Severity of Hypoxic-Ischemic Encephalopathy Correlates With Multiple Organ Dysfunction in the Hypothermia Era. PEDIATRIC CRITICAL CARE MEDICINE. 2017; 18(3):234-240.Article. IF -3,495</v>
      </c>
      <c r="B3" s="37" t="s">
        <v>1494</v>
      </c>
      <c r="C3" s="37" t="s">
        <v>1495</v>
      </c>
      <c r="D3" s="17" t="s">
        <v>1496</v>
      </c>
      <c r="E3" s="18" t="s">
        <v>10</v>
      </c>
      <c r="F3" s="18">
        <f>VLOOKUP(N3,Revistas!$B$2:$H$63996,2,FALSE)</f>
        <v>3.4950000000000001</v>
      </c>
      <c r="G3" s="18" t="str">
        <f>VLOOKUP(N3,Revistas!$B$2:$H$63996,3,FALSE)</f>
        <v>Q1</v>
      </c>
      <c r="H3" s="18" t="str">
        <f>VLOOKUP(N3,Revistas!$B$2:$H$63996,4,FALSE)</f>
        <v>PEDIATRICS - SCIE;</v>
      </c>
      <c r="I3" s="18" t="str">
        <f>VLOOKUP(N3,Revistas!$B$2:$H$63996,5,FALSE)</f>
        <v>9 DE 121</v>
      </c>
      <c r="J3" s="18" t="str">
        <f>VLOOKUP(N3,Revistas!$B$2:$H$63996,6,FALSE)</f>
        <v>SI</v>
      </c>
      <c r="K3" s="18" t="s">
        <v>1497</v>
      </c>
      <c r="L3" s="18" t="s">
        <v>1498</v>
      </c>
      <c r="M3" s="18">
        <v>0</v>
      </c>
      <c r="N3" s="18" t="s">
        <v>1499</v>
      </c>
      <c r="O3" s="18" t="s">
        <v>300</v>
      </c>
      <c r="P3" s="18">
        <v>2017</v>
      </c>
      <c r="Q3" s="18">
        <v>18</v>
      </c>
      <c r="R3" s="18">
        <v>3</v>
      </c>
      <c r="S3" s="18">
        <v>234</v>
      </c>
      <c r="T3" s="18">
        <v>240</v>
      </c>
      <c r="U3" s="23">
        <v>28107263</v>
      </c>
    </row>
    <row r="4" spans="1:21" ht="75">
      <c r="A4" s="31" t="str">
        <f t="shared" si="0"/>
        <v>Arribas, JR; DeJesus, E; van Lunzen, J; Zurawski, C; Doroana, M; Towner, W; Lazzarin, A; Nelson, M; McColl, D; Andreatta, K; Swamy, R; Szwarcberg, J; Nguyen, T. Simplification to single-tablet regimen of elvitegravir, cobicistat, emtricitabine, tenofovir DF from multi-tablet ritonavir-boosted protease inhibitor plus coformulated emtricitabine and tenofovir DF regimens: week 96 results of STRATEGY-PI. HIV CLINICAL TRIALS. 2017; 18(3):118-125.Article. IF -1,778</v>
      </c>
      <c r="B4" s="37" t="s">
        <v>1509</v>
      </c>
      <c r="C4" s="37" t="s">
        <v>1510</v>
      </c>
      <c r="D4" s="17" t="s">
        <v>1511</v>
      </c>
      <c r="E4" s="18" t="s">
        <v>10</v>
      </c>
      <c r="F4" s="18">
        <f>VLOOKUP(N4,Revistas!$B$2:$H$63996,2,FALSE)</f>
        <v>1.778</v>
      </c>
      <c r="G4" s="18" t="str">
        <f>VLOOKUP(N4,Revistas!$B$2:$H$63996,3,FALSE)</f>
        <v>Q3</v>
      </c>
      <c r="H4" s="18" t="str">
        <f>VLOOKUP(N4,Revistas!$B$2:$H$63996,4,FALSE)</f>
        <v>INFECTIOUS DISEASES - SCIE;</v>
      </c>
      <c r="I4" s="18" t="str">
        <f>VLOOKUP(N4,Revistas!$B$2:$H$63996,5,FALSE)</f>
        <v>63/84</v>
      </c>
      <c r="J4" s="18" t="str">
        <f>VLOOKUP(N4,Revistas!$B$2:$H$63996,6,FALSE)</f>
        <v>NO</v>
      </c>
      <c r="K4" s="18" t="s">
        <v>1512</v>
      </c>
      <c r="L4" s="18" t="s">
        <v>1513</v>
      </c>
      <c r="M4" s="18">
        <v>1</v>
      </c>
      <c r="N4" s="18" t="s">
        <v>1514</v>
      </c>
      <c r="O4" s="18"/>
      <c r="P4" s="18">
        <v>2017</v>
      </c>
      <c r="Q4" s="18">
        <v>18</v>
      </c>
      <c r="R4" s="18">
        <v>3</v>
      </c>
      <c r="S4" s="18">
        <v>118</v>
      </c>
      <c r="T4" s="18">
        <v>125</v>
      </c>
      <c r="U4" s="23">
        <v>28555519</v>
      </c>
    </row>
    <row r="5" spans="1:21" ht="75">
      <c r="A5" s="31" t="str">
        <f t="shared" si="0"/>
        <v>Arribas, JR; Thompson, M; Sax, PE; Haas, B; McDonald, C; Wohl, DA; DeJesus, E; Clarke, AE; Guo, S; Wang, H; Callebaut, C; Plummer, A; Cheng, A; Das, M; McCallister, S. Randomized, Double-Blind Comparison of Tenofovir Alafenamide (TAF) vs Tenofovir Disoproxil Fumarate (TDF), Each Coformulated With Elvitegravir, Cobicistat, and Emtricitabine (E/C/F) for Initial HIV-1 Treatment: Week 144 Results. JAIDS-JOURNAL OF ACQUIRED IMMUNE DEFICIENCY SYNDROMES. 2017; 75(2):211-218.Article. IF -3,935</v>
      </c>
      <c r="B5" s="37" t="s">
        <v>1471</v>
      </c>
      <c r="C5" s="37" t="s">
        <v>1472</v>
      </c>
      <c r="D5" s="17" t="s">
        <v>1424</v>
      </c>
      <c r="E5" s="18" t="s">
        <v>10</v>
      </c>
      <c r="F5" s="18">
        <f>VLOOKUP(N5,Revistas!$B$2:$H$63996,2,FALSE)</f>
        <v>3.9350000000000001</v>
      </c>
      <c r="G5" s="18" t="str">
        <f>VLOOKUP(N5,Revistas!$B$2:$H$63996,3,FALSE)</f>
        <v>Q1</v>
      </c>
      <c r="H5" s="18" t="str">
        <f>VLOOKUP(N5,Revistas!$B$2:$H$63996,4,FALSE)</f>
        <v>INFECTIOUS DISEASES - SCIE;</v>
      </c>
      <c r="I5" s="18" t="str">
        <f>VLOOKUP(N5,Revistas!$B$2:$H$63996,5,FALSE)</f>
        <v>20/84</v>
      </c>
      <c r="J5" s="18" t="str">
        <f>VLOOKUP(N5,Revistas!$B$2:$H$63996,6,FALSE)</f>
        <v>NO</v>
      </c>
      <c r="K5" s="18" t="s">
        <v>1473</v>
      </c>
      <c r="L5" s="18" t="s">
        <v>1474</v>
      </c>
      <c r="M5" s="18">
        <v>1</v>
      </c>
      <c r="N5" s="18" t="s">
        <v>1427</v>
      </c>
      <c r="O5" s="28">
        <v>37043</v>
      </c>
      <c r="P5" s="18">
        <v>2017</v>
      </c>
      <c r="Q5" s="18">
        <v>75</v>
      </c>
      <c r="R5" s="18">
        <v>2</v>
      </c>
      <c r="S5" s="18">
        <v>211</v>
      </c>
      <c r="T5" s="18">
        <v>218</v>
      </c>
      <c r="U5" s="23">
        <v>28282300</v>
      </c>
    </row>
    <row r="6" spans="1:21" ht="75">
      <c r="A6" s="31" t="str">
        <f t="shared" si="0"/>
        <v>Baker, JV; Sharma, S; Achhra, AC; Bernardino, JI; Bogner, JR; Duprez, D; Emery, S; Gazzard, B; Gordin, J; Grandits, G; Phillips, AN; Schwarze, S; Soliman, EZ; Spector, SA; Tambussi, G; Lundgren, J. Changes in Cardiovascular Disease Risk Factors With Immediate Versus Deferred Antiretroviral Therapy Initiation Among HIV-Positive Participants in the START (Strategic Timing of Antiretroviral Treatment) Trial. JOURNAL OF THE AMERICAN HEART ASSOCIATION. 2017; 6(5):-e004987.Article. IF -4,863</v>
      </c>
      <c r="B6" s="37" t="s">
        <v>1475</v>
      </c>
      <c r="C6" s="37" t="s">
        <v>1476</v>
      </c>
      <c r="D6" s="17" t="s">
        <v>1477</v>
      </c>
      <c r="E6" s="18" t="s">
        <v>10</v>
      </c>
      <c r="F6" s="18">
        <f>VLOOKUP(N6,Revistas!$B$2:$H$63996,2,FALSE)</f>
        <v>4.8630000000000004</v>
      </c>
      <c r="G6" s="18" t="str">
        <f>VLOOKUP(N6,Revistas!$B$2:$H$63996,3,FALSE)</f>
        <v>Q1</v>
      </c>
      <c r="H6" s="18" t="str">
        <f>VLOOKUP(N6,Revistas!$B$2:$H$63996,4,FALSE)</f>
        <v>CARDIAC &amp; CARDIOVASCULAR SYSTEM</v>
      </c>
      <c r="I6" s="18" t="str">
        <f>VLOOKUP(N6,Revistas!$B$2:$H$63996,5,FALSE)</f>
        <v>37/126</v>
      </c>
      <c r="J6" s="18" t="str">
        <f>VLOOKUP(N6,Revistas!$B$2:$H$63996,6,FALSE)</f>
        <v>NO</v>
      </c>
      <c r="K6" s="18" t="s">
        <v>1478</v>
      </c>
      <c r="L6" s="18" t="s">
        <v>1479</v>
      </c>
      <c r="M6" s="18">
        <v>2</v>
      </c>
      <c r="N6" s="18" t="s">
        <v>1480</v>
      </c>
      <c r="O6" s="18" t="s">
        <v>250</v>
      </c>
      <c r="P6" s="18">
        <v>2017</v>
      </c>
      <c r="Q6" s="18">
        <v>6</v>
      </c>
      <c r="R6" s="18">
        <v>5</v>
      </c>
      <c r="S6" s="18"/>
      <c r="T6" s="18" t="s">
        <v>1481</v>
      </c>
    </row>
    <row r="7" spans="1:21" ht="90">
      <c r="A7" s="31" t="str">
        <f t="shared" si="0"/>
        <v>Berenguer, J; Rodriguez-Castellano, E; Carrero, A; Von Wichmann, MA; Montero, M; Galindo, MJ; Mallolas, J; Crespo, M; Ellez, MJT; Quereda, C; Sanz, J; Barros, C; Tural, C; Santos, I; Pulido, F; Guardiola, JM; Rubio, R; Ortega, E; Montes, ML; Jusdado, JJ; Gaspar, G; Esteban, H; Bellon, JEM; Gonzalez-Garcia, J. Eradication of Hepatitis C Virus and Non-Liver-Related Non-Acquired Immune Deficiency Syndrome-Related Events in Human Immunodeficiency Virus/Hepatitis C Virus Coinfection. HEPATOLOGY. 2017; 66(2):344-356.Article. IF -13,246</v>
      </c>
      <c r="B7" s="37" t="s">
        <v>1435</v>
      </c>
      <c r="C7" s="37" t="s">
        <v>1436</v>
      </c>
      <c r="D7" s="17" t="s">
        <v>1410</v>
      </c>
      <c r="E7" s="18" t="s">
        <v>10</v>
      </c>
      <c r="F7" s="18">
        <f>VLOOKUP(N7,Revistas!$B$2:$H$63996,2,FALSE)</f>
        <v>13.246</v>
      </c>
      <c r="G7" s="18" t="str">
        <f>VLOOKUP(N7,Revistas!$B$2:$H$63996,3,FALSE)</f>
        <v>Q1</v>
      </c>
      <c r="H7" s="18" t="str">
        <f>VLOOKUP(N7,Revistas!$B$2:$H$63996,4,FALSE)</f>
        <v>GASTROENTEROLOGY &amp;HEPATOLOGY</v>
      </c>
      <c r="I7" s="18" t="str">
        <f>VLOOKUP(N7,Revistas!$B$2:$H$63996,5,FALSE)</f>
        <v>4DE 79</v>
      </c>
      <c r="J7" s="18" t="str">
        <f>VLOOKUP(N7,Revistas!$B$2:$H$63996,6,FALSE)</f>
        <v>SI</v>
      </c>
      <c r="K7" s="18" t="s">
        <v>1437</v>
      </c>
      <c r="L7" s="18" t="s">
        <v>1438</v>
      </c>
      <c r="M7" s="18">
        <v>1</v>
      </c>
      <c r="N7" s="18" t="s">
        <v>1412</v>
      </c>
      <c r="O7" s="18" t="s">
        <v>199</v>
      </c>
      <c r="P7" s="18">
        <v>2017</v>
      </c>
      <c r="Q7" s="18">
        <v>66</v>
      </c>
      <c r="R7" s="18">
        <v>2</v>
      </c>
      <c r="S7" s="18">
        <v>344</v>
      </c>
      <c r="T7" s="18">
        <v>356</v>
      </c>
      <c r="U7" s="23">
        <v>28109003</v>
      </c>
    </row>
    <row r="8" spans="1:21" ht="60">
      <c r="A8" s="31" t="str">
        <f t="shared" si="0"/>
        <v>Eron, J; Margolis, D; Gonzalez-Garcia, J; Stellbrink, HJ; Yazdanpanah, Y; Podzamczer, D; Lutz, T; Angel, JB; Richmond, GJ; Clotet, B; Gutierrez, F; Sloan, L; Sutton, KC; Dorey, D; Smith, KY; Williams, PE; Spreen, WR. Safety and efficacy of long-acting CAB and RPV as two drug IM maintenance therapy: LATTE-2 week 96 results. JOURNAL OF THE INTERNATIONAL AIDS SOCIETY. 2017; 20():107-108.Meeting Abstract. IF -6,296</v>
      </c>
      <c r="B8" s="37" t="s">
        <v>1445</v>
      </c>
      <c r="C8" s="37" t="s">
        <v>1446</v>
      </c>
      <c r="D8" s="17" t="s">
        <v>1447</v>
      </c>
      <c r="E8" s="18" t="s">
        <v>26</v>
      </c>
      <c r="F8" s="18">
        <f>VLOOKUP(N8,Revistas!$B$2:$H$63996,2,FALSE)</f>
        <v>6.2960000000000003</v>
      </c>
      <c r="G8" s="18" t="str">
        <f>VLOOKUP(N8,Revistas!$B$2:$H$63996,3,FALSE)</f>
        <v>Q1</v>
      </c>
      <c r="H8" s="18" t="str">
        <f>VLOOKUP(N8,Revistas!$B$2:$H$63996,4,FALSE)</f>
        <v>INFECTIOUS DISEASES - SCIE;</v>
      </c>
      <c r="I8" s="18" t="str">
        <f>VLOOKUP(N8,Revistas!$B$2:$H$63996,5,FALSE)</f>
        <v>6 DE 84</v>
      </c>
      <c r="J8" s="18" t="str">
        <f>VLOOKUP(N8,Revistas!$B$2:$H$63996,6,FALSE)</f>
        <v>SI</v>
      </c>
      <c r="K8" s="18" t="s">
        <v>1448</v>
      </c>
      <c r="L8" s="18"/>
      <c r="M8" s="18">
        <v>0</v>
      </c>
      <c r="N8" s="18" t="s">
        <v>1449</v>
      </c>
      <c r="O8" s="18" t="s">
        <v>29</v>
      </c>
      <c r="P8" s="18">
        <v>2017</v>
      </c>
      <c r="Q8" s="18">
        <v>20</v>
      </c>
      <c r="R8" s="18"/>
      <c r="S8" s="18">
        <v>107</v>
      </c>
      <c r="T8" s="18">
        <v>108</v>
      </c>
    </row>
    <row r="9" spans="1:21" ht="45">
      <c r="A9" s="31" t="str">
        <f t="shared" si="0"/>
        <v>Garcia-Bujalance, S; Gutierrez-Arroyo, A; De la Calle, F; Diaz-Menendez, M; Arribas, JR; Garcia-Rodriguez, J; Arsuaga, M. Persistence and infectivity of Zika virus in semen after returning from endemic areas: Report of 5 cases. JOURNAL OF CLINICAL VIROLOGY. 2017; 96():110-115.Article. IF -3,051</v>
      </c>
      <c r="B9" s="37" t="s">
        <v>1394</v>
      </c>
      <c r="C9" s="37" t="s">
        <v>1395</v>
      </c>
      <c r="D9" s="17" t="s">
        <v>1396</v>
      </c>
      <c r="E9" s="18" t="s">
        <v>10</v>
      </c>
      <c r="F9" s="18">
        <f>VLOOKUP(N9,Revistas!$B$2:$H$63996,2,FALSE)</f>
        <v>3.0510000000000002</v>
      </c>
      <c r="G9" s="18" t="str">
        <f>VLOOKUP(N9,Revistas!$B$2:$H$63996,3,FALSE)</f>
        <v>Q2</v>
      </c>
      <c r="H9" s="18" t="str">
        <f>VLOOKUP(N9,Revistas!$B$2:$H$63996,4,FALSE)</f>
        <v>VIROLOGY - SCIE</v>
      </c>
      <c r="I9" s="18" t="str">
        <f>VLOOKUP(N9,Revistas!$B$2:$H$63996,5,FALSE)</f>
        <v>15/33</v>
      </c>
      <c r="J9" s="18" t="str">
        <f>VLOOKUP(N9,Revistas!$B$2:$H$63996,6,FALSE)</f>
        <v>NO</v>
      </c>
      <c r="K9" s="18" t="s">
        <v>1397</v>
      </c>
      <c r="L9" s="18" t="s">
        <v>1398</v>
      </c>
      <c r="M9" s="18">
        <v>0</v>
      </c>
      <c r="N9" s="18" t="s">
        <v>1399</v>
      </c>
      <c r="O9" s="18" t="s">
        <v>94</v>
      </c>
      <c r="P9" s="18">
        <v>2017</v>
      </c>
      <c r="Q9" s="18">
        <v>96</v>
      </c>
      <c r="R9" s="18"/>
      <c r="S9" s="18">
        <v>110</v>
      </c>
      <c r="T9" s="18">
        <v>115</v>
      </c>
      <c r="U9" s="23">
        <v>29053990</v>
      </c>
    </row>
    <row r="10" spans="1:21" ht="45">
      <c r="A10" s="31" t="str">
        <f t="shared" si="0"/>
        <v>Girard, PM; Antinori, A; Arribas, JR; Ripamonti, D; Bicer, C; Netzle-Sveine, B; Hadacek, B; Moecklinghoff, C. Week 96 efficacy and safety of darunavir/ritonavir monotherapy vs. darunavir/ritonavir with two nucleoside reverse transcriptase inhibitors in the PROTEA trial. HIV MEDICINE. 2017; 18(1):5-12.Article. IF -3,257</v>
      </c>
      <c r="B10" s="37" t="s">
        <v>1532</v>
      </c>
      <c r="C10" s="37" t="s">
        <v>1533</v>
      </c>
      <c r="D10" s="17" t="s">
        <v>1534</v>
      </c>
      <c r="E10" s="18" t="s">
        <v>10</v>
      </c>
      <c r="F10" s="18">
        <f>VLOOKUP(N10,Revistas!$B$2:$H$63996,2,FALSE)</f>
        <v>3.2570000000000001</v>
      </c>
      <c r="G10" s="18" t="str">
        <f>VLOOKUP(N10,Revistas!$B$2:$H$63996,3,FALSE)</f>
        <v>Q2</v>
      </c>
      <c r="H10" s="18" t="str">
        <f>VLOOKUP(N10,Revistas!$B$2:$H$63996,4,FALSE)</f>
        <v>INFECTIOUS DISEASES - SCIE;</v>
      </c>
      <c r="I10" s="18" t="str">
        <f>VLOOKUP(N10,Revistas!$B$2:$H$63996,5,FALSE)</f>
        <v>26/84</v>
      </c>
      <c r="J10" s="18" t="str">
        <f>VLOOKUP(N10,Revistas!$B$2:$H$63996,6,FALSE)</f>
        <v>NO</v>
      </c>
      <c r="K10" s="18" t="s">
        <v>1535</v>
      </c>
      <c r="L10" s="18" t="s">
        <v>1536</v>
      </c>
      <c r="M10" s="18">
        <v>6</v>
      </c>
      <c r="N10" s="18" t="s">
        <v>1537</v>
      </c>
      <c r="O10" s="18" t="s">
        <v>344</v>
      </c>
      <c r="P10" s="18">
        <v>2017</v>
      </c>
      <c r="Q10" s="18">
        <v>18</v>
      </c>
      <c r="R10" s="18">
        <v>1</v>
      </c>
      <c r="S10" s="18">
        <v>5</v>
      </c>
      <c r="T10" s="18">
        <v>12</v>
      </c>
      <c r="U10" s="23">
        <v>27279571</v>
      </c>
    </row>
    <row r="11" spans="1:21" ht="45">
      <c r="A11" s="31" t="str">
        <f t="shared" si="0"/>
        <v>Gonzalez-Baeza, A; Arribas, JR; Perez-Valero, I; Monge, S; Bayon, C; Martin, P; Rubio, S; Carvajal, F. Vocal emotion processing deficits in HIV-infected individuals. JOURNAL OF NEUROVIROLOGY. 2017; 23(2):304-312.Article. IF -3,206</v>
      </c>
      <c r="B11" s="37" t="s">
        <v>50</v>
      </c>
      <c r="C11" s="37" t="s">
        <v>51</v>
      </c>
      <c r="D11" s="17" t="s">
        <v>52</v>
      </c>
      <c r="E11" s="18" t="s">
        <v>10</v>
      </c>
      <c r="F11" s="18">
        <f>VLOOKUP(N11,Revistas!$B$2:$H$63996,2,FALSE)</f>
        <v>3.206</v>
      </c>
      <c r="G11" s="18" t="str">
        <f>VLOOKUP(N11,Revistas!$B$2:$H$63996,3,FALSE)</f>
        <v>Q2</v>
      </c>
      <c r="H11" s="18" t="str">
        <f>VLOOKUP(N11,Revistas!$B$2:$H$63996,4,FALSE)</f>
        <v>NEUROSCIENCES - SCIE;</v>
      </c>
      <c r="I11" s="18" t="str">
        <f>VLOOKUP(N11,Revistas!$B$2:$H$63996,5,FALSE)</f>
        <v>108/259</v>
      </c>
      <c r="J11" s="18" t="str">
        <f>VLOOKUP(N11,Revistas!$B$2:$H$63996,6,FALSE)</f>
        <v>NO</v>
      </c>
      <c r="K11" s="18" t="s">
        <v>53</v>
      </c>
      <c r="L11" s="18" t="s">
        <v>54</v>
      </c>
      <c r="M11" s="18">
        <v>0</v>
      </c>
      <c r="N11" s="18" t="s">
        <v>55</v>
      </c>
      <c r="O11" s="18" t="s">
        <v>35</v>
      </c>
      <c r="P11" s="18">
        <v>2017</v>
      </c>
      <c r="Q11" s="18">
        <v>23</v>
      </c>
      <c r="R11" s="18">
        <v>2</v>
      </c>
      <c r="S11" s="18">
        <v>304</v>
      </c>
      <c r="T11" s="18">
        <v>312</v>
      </c>
      <c r="U11" s="23">
        <v>27943048</v>
      </c>
    </row>
    <row r="12" spans="1:21" ht="60">
      <c r="A12" s="31" t="str">
        <f t="shared" si="0"/>
        <v>Halperin, SA; Arribas, JR; Rupp, R; Andrews, CP; Chu, L; Das, R; Simon, JK; Onorato, MT; Liu, K; Martin, J; Helmond, FA. Six-Month Safety Data of Recombinant Vesicular Stomatitis Virus-Zaire Ebola Virus Envelope Glycoprotein Vaccine in a Phase 3 Double-Blind, Placebo-Controlled Randomized Study in Healthy Adults. JOURNAL OF INFECTIOUS DISEASES. 2017; 215(12):1789-1798.Article. IF -6,273</v>
      </c>
      <c r="B12" s="37" t="s">
        <v>1453</v>
      </c>
      <c r="C12" s="37" t="s">
        <v>1454</v>
      </c>
      <c r="D12" s="17" t="s">
        <v>1383</v>
      </c>
      <c r="E12" s="18" t="s">
        <v>10</v>
      </c>
      <c r="F12" s="18">
        <f>VLOOKUP(N12,Revistas!$B$2:$H$63996,2,FALSE)</f>
        <v>6.2729999999999997</v>
      </c>
      <c r="G12" s="18" t="str">
        <f>VLOOKUP(N12,Revistas!$B$2:$H$63996,3,FALSE)</f>
        <v>Q1</v>
      </c>
      <c r="H12" s="18" t="str">
        <f>VLOOKUP(N12,Revistas!$B$2:$H$63996,4,FALSE)</f>
        <v>INFECTIOUS DISEASES - SCIE;</v>
      </c>
      <c r="I12" s="18" t="str">
        <f>VLOOKUP(N12,Revistas!$B$2:$H$63996,5,FALSE)</f>
        <v>7 DE 84</v>
      </c>
      <c r="J12" s="18" t="str">
        <f>VLOOKUP(N12,Revistas!$B$2:$H$63996,6,FALSE)</f>
        <v>SI</v>
      </c>
      <c r="K12" s="18" t="s">
        <v>1455</v>
      </c>
      <c r="L12" s="18" t="s">
        <v>1456</v>
      </c>
      <c r="M12" s="18">
        <v>4</v>
      </c>
      <c r="N12" s="18" t="s">
        <v>1386</v>
      </c>
      <c r="O12" s="28">
        <v>42156</v>
      </c>
      <c r="P12" s="18">
        <v>2017</v>
      </c>
      <c r="Q12" s="18">
        <v>215</v>
      </c>
      <c r="R12" s="18">
        <v>12</v>
      </c>
      <c r="S12" s="18">
        <v>1789</v>
      </c>
      <c r="T12" s="18">
        <v>1798</v>
      </c>
      <c r="U12" s="23">
        <v>28549145</v>
      </c>
    </row>
    <row r="13" spans="1:21" ht="30">
      <c r="A13" s="31" t="str">
        <f t="shared" si="0"/>
        <v>Lazarus, JV; Barton, SE; Bernardino, JI. Taking the long-view in a personalised approach to HIV care. LANCET HIV. 2017; 4(11):E483-E485.Editorial Material. IF -47,831</v>
      </c>
      <c r="B13" s="37" t="s">
        <v>1400</v>
      </c>
      <c r="C13" s="37" t="s">
        <v>1401</v>
      </c>
      <c r="D13" s="17" t="s">
        <v>1402</v>
      </c>
      <c r="E13" s="18" t="s">
        <v>571</v>
      </c>
      <c r="F13" s="18">
        <f>VLOOKUP(N13,Revistas!$B$2:$H$63996,2,FALSE)</f>
        <v>47.831000000000003</v>
      </c>
      <c r="G13" s="18" t="str">
        <f>VLOOKUP(N13,Revistas!$B$2:$H$63996,3,FALSE)</f>
        <v>Q1</v>
      </c>
      <c r="H13" s="18" t="str">
        <f>VLOOKUP(N13,Revistas!$B$2:$H$63996,4,FALSE)</f>
        <v>MEDICINA, GENERAL &amp; INTERNAL</v>
      </c>
      <c r="I13" s="18" t="str">
        <f>VLOOKUP(N13,Revistas!$B$2:$H$63996,5,FALSE)</f>
        <v>2/154</v>
      </c>
      <c r="J13" s="18" t="str">
        <f>VLOOKUP(N13,Revistas!$B$2:$H$63996,6,FALSE)</f>
        <v>SI</v>
      </c>
      <c r="K13" s="18" t="s">
        <v>1403</v>
      </c>
      <c r="L13" s="18" t="s">
        <v>1404</v>
      </c>
      <c r="M13" s="18">
        <v>0</v>
      </c>
      <c r="N13" s="18" t="s">
        <v>1405</v>
      </c>
      <c r="O13" s="18" t="s">
        <v>94</v>
      </c>
      <c r="P13" s="18">
        <v>2017</v>
      </c>
      <c r="Q13" s="18">
        <v>4</v>
      </c>
      <c r="R13" s="18">
        <v>11</v>
      </c>
      <c r="S13" s="18" t="s">
        <v>1406</v>
      </c>
      <c r="T13" s="18" t="s">
        <v>1407</v>
      </c>
      <c r="U13" s="23">
        <v>29096786</v>
      </c>
    </row>
    <row r="14" spans="1:21" ht="60">
      <c r="A14" s="31" t="str">
        <f t="shared" si="0"/>
        <v>Lopez, MMDLNM; Soto, CI; Gomez, RF; Ladreda, AA; De Antonio, IP; Bernardino, JI; Salicio, ER; Blanco, JJR; Moreno, M; Martinez, GG. Subclinical functional and structural cardiomyopathy among patients infected with human immunodeficiency virus in the era of highly active antiretroviral therapy. EUROPEAN JOURNAL OF HEART FAILURE. 2017; 19():297-297.Meeting Abstract. IF -6,968</v>
      </c>
      <c r="B14" s="37" t="s">
        <v>1485</v>
      </c>
      <c r="C14" s="37" t="s">
        <v>1486</v>
      </c>
      <c r="D14" s="17" t="s">
        <v>758</v>
      </c>
      <c r="E14" s="18" t="s">
        <v>26</v>
      </c>
      <c r="F14" s="18">
        <f>VLOOKUP(N14,Revistas!$B$2:$H$63996,2,FALSE)</f>
        <v>6.968</v>
      </c>
      <c r="G14" s="18" t="str">
        <f>VLOOKUP(N14,Revistas!$B$2:$H$63996,3,FALSE)</f>
        <v>Q1</v>
      </c>
      <c r="H14" s="18" t="str">
        <f>VLOOKUP(N14,Revistas!$B$2:$H$63996,4,FALSE)</f>
        <v>CARDIAC &amp; CARDIOVASCULAR SYSTEM</v>
      </c>
      <c r="I14" s="18" t="str">
        <f>VLOOKUP(N14,Revistas!$B$2:$H$63996,5,FALSE)</f>
        <v>12/126</v>
      </c>
      <c r="J14" s="18" t="str">
        <f>VLOOKUP(N14,Revistas!$B$2:$H$63996,6,FALSE)</f>
        <v>SI</v>
      </c>
      <c r="K14" s="18" t="s">
        <v>1487</v>
      </c>
      <c r="L14" s="18"/>
      <c r="M14" s="18">
        <v>0</v>
      </c>
      <c r="N14" s="18" t="s">
        <v>761</v>
      </c>
      <c r="O14" s="18" t="s">
        <v>250</v>
      </c>
      <c r="P14" s="18">
        <v>2017</v>
      </c>
      <c r="Q14" s="18">
        <v>19</v>
      </c>
      <c r="R14" s="18"/>
      <c r="S14" s="18">
        <v>297</v>
      </c>
      <c r="T14" s="18">
        <v>297</v>
      </c>
    </row>
    <row r="15" spans="1:21" ht="60">
      <c r="A15" s="31" t="str">
        <f t="shared" si="0"/>
        <v>Lopez, MNM; Soto, CI; Gomez, RF; Ladreda, AA; De Antonio, IP; Salicio, ER; Moreno, M; Bernardino, JI; Blanco, JJR; Martinez, GG. High prevalence of subclinical right ventricle cardiomyopathy among patients infected with human immunodeficiency virus on highly active antiretroviral therapy. EUROPEAN JOURNAL OF HEART FAILURE. 2017; 19():22-22.Meeting Abstract. IF -6,968</v>
      </c>
      <c r="B15" s="37" t="s">
        <v>1482</v>
      </c>
      <c r="C15" s="37" t="s">
        <v>1483</v>
      </c>
      <c r="D15" s="17" t="s">
        <v>758</v>
      </c>
      <c r="E15" s="18" t="s">
        <v>26</v>
      </c>
      <c r="F15" s="18">
        <f>VLOOKUP(N15,Revistas!$B$2:$H$63996,2,FALSE)</f>
        <v>6.968</v>
      </c>
      <c r="G15" s="18" t="str">
        <f>VLOOKUP(N15,Revistas!$B$2:$H$63996,3,FALSE)</f>
        <v>Q1</v>
      </c>
      <c r="H15" s="18" t="str">
        <f>VLOOKUP(N15,Revistas!$B$2:$H$63996,4,FALSE)</f>
        <v>CARDIAC &amp; CARDIOVASCULAR SYSTEM</v>
      </c>
      <c r="I15" s="18" t="str">
        <f>VLOOKUP(N15,Revistas!$B$2:$H$63996,5,FALSE)</f>
        <v>12/126</v>
      </c>
      <c r="J15" s="18" t="str">
        <f>VLOOKUP(N15,Revistas!$B$2:$H$63996,6,FALSE)</f>
        <v>SI</v>
      </c>
      <c r="K15" s="18" t="s">
        <v>1484</v>
      </c>
      <c r="L15" s="18"/>
      <c r="M15" s="18">
        <v>0</v>
      </c>
      <c r="N15" s="18" t="s">
        <v>761</v>
      </c>
      <c r="O15" s="18" t="s">
        <v>250</v>
      </c>
      <c r="P15" s="18">
        <v>2017</v>
      </c>
      <c r="Q15" s="18">
        <v>19</v>
      </c>
      <c r="R15" s="18"/>
      <c r="S15" s="18">
        <v>22</v>
      </c>
      <c r="T15" s="18">
        <v>22</v>
      </c>
    </row>
    <row r="16" spans="1:21" ht="60">
      <c r="A16" s="31" t="str">
        <f t="shared" si="0"/>
        <v>Macias, J; Mancebo, M; Merino, D; Tellez, F; Montes-Ramirez, ML; Pulido, F; Rivero-Juarez, A; Raffo, M; Perez-Perez, M; Merchante, N; Cotarelo, M; Pineda, JA. Changes in Liver Steatosis After Switching From Efavirenz to Raltegravir Among Human Immunodeficiency Virus-Infected Patients With Nonalcoholic Fatty Liver Disease. CLINICAL INFECTIOUS DISEASES. 2017; 65(6):1012-1019.Article. IF -8,216</v>
      </c>
      <c r="B16" s="37" t="s">
        <v>1418</v>
      </c>
      <c r="C16" s="37" t="s">
        <v>1419</v>
      </c>
      <c r="D16" s="17" t="s">
        <v>1376</v>
      </c>
      <c r="E16" s="18" t="s">
        <v>10</v>
      </c>
      <c r="F16" s="18">
        <f>VLOOKUP(N16,Revistas!$B$2:$H$63996,2,FALSE)</f>
        <v>8.2159999999999993</v>
      </c>
      <c r="G16" s="18" t="str">
        <f>VLOOKUP(N16,Revistas!$B$2:$H$63996,3,FALSE)</f>
        <v>Q1</v>
      </c>
      <c r="H16" s="18" t="str">
        <f>VLOOKUP(N16,Revistas!$B$2:$H$63996,4,FALSE)</f>
        <v>IMMUNOLOGY - SCIE;</v>
      </c>
      <c r="I16" s="18" t="str">
        <f>VLOOKUP(N16,Revistas!$B$2:$H$63996,5,FALSE)</f>
        <v>15/150</v>
      </c>
      <c r="J16" s="18" t="str">
        <f>VLOOKUP(N16,Revistas!$B$2:$H$63996,6,FALSE)</f>
        <v>SI</v>
      </c>
      <c r="K16" s="18" t="s">
        <v>1420</v>
      </c>
      <c r="L16" s="18" t="s">
        <v>1421</v>
      </c>
      <c r="M16" s="18">
        <v>0</v>
      </c>
      <c r="N16" s="18" t="s">
        <v>1379</v>
      </c>
      <c r="O16" s="28">
        <v>42248</v>
      </c>
      <c r="P16" s="18">
        <v>2017</v>
      </c>
      <c r="Q16" s="18">
        <v>65</v>
      </c>
      <c r="R16" s="18">
        <v>6</v>
      </c>
      <c r="S16" s="18">
        <v>1012</v>
      </c>
      <c r="T16" s="18">
        <v>1019</v>
      </c>
      <c r="U16" s="23">
        <v>28903510</v>
      </c>
    </row>
    <row r="17" spans="1:51" ht="75">
      <c r="A17" s="31" t="str">
        <f t="shared" si="0"/>
        <v>Margolis, DA; Gonzalez-Garcia, J; Stellbrink, HJ; Eron, JJ; Yazdanpanah, Y; Podzamczer, D; Lutz, T; Angel, JB; Richmond, GJ; Clotet, B; Gutierrez, F; Sloan, L; St Clair, M; Murray, M; Ford, SL; Mrus, J; Patel, P; Crauwels, H; Griffith, SK; Sutton, KC; Dorey, D; Smith, KY; Williams, PE; Spreen, WR. Long-acting intramuscular cabotegravir and rilpivirine in adults with HIV-1 infection (LATTE-2): 96-week results of a randomised, open-label, phase 2b, non-inferiority trial. LANCET. 2017; 390(10101):1499-1510.Article. IF -47,831</v>
      </c>
      <c r="B17" s="37" t="s">
        <v>1414</v>
      </c>
      <c r="C17" s="37" t="s">
        <v>1415</v>
      </c>
      <c r="D17" s="17" t="s">
        <v>947</v>
      </c>
      <c r="E17" s="18" t="s">
        <v>10</v>
      </c>
      <c r="F17" s="18">
        <f>VLOOKUP(N17,Revistas!$B$2:$H$63996,2,FALSE)</f>
        <v>47.831000000000003</v>
      </c>
      <c r="G17" s="18" t="str">
        <f>VLOOKUP(N17,Revistas!$B$2:$H$63996,3,FALSE)</f>
        <v>Q1</v>
      </c>
      <c r="H17" s="18" t="str">
        <f>VLOOKUP(N17,Revistas!$B$2:$H$63996,4,FALSE)</f>
        <v>MEDICINA, GENERAL &amp; INTERNAL</v>
      </c>
      <c r="I17" s="18" t="str">
        <f>VLOOKUP(N17,Revistas!$B$2:$H$63996,5,FALSE)</f>
        <v>2/154</v>
      </c>
      <c r="J17" s="18" t="str">
        <f>VLOOKUP(N17,Revistas!$B$2:$H$63996,6,FALSE)</f>
        <v>SI</v>
      </c>
      <c r="K17" s="18" t="s">
        <v>1416</v>
      </c>
      <c r="L17" s="18" t="s">
        <v>1417</v>
      </c>
      <c r="M17" s="18">
        <v>2</v>
      </c>
      <c r="N17" s="18" t="s">
        <v>950</v>
      </c>
      <c r="O17" s="28">
        <v>45170</v>
      </c>
      <c r="P17" s="18">
        <v>2017</v>
      </c>
      <c r="Q17" s="18">
        <v>390</v>
      </c>
      <c r="R17" s="18">
        <v>10101</v>
      </c>
      <c r="S17" s="18">
        <v>1499</v>
      </c>
      <c r="T17" s="18">
        <v>1510</v>
      </c>
      <c r="U17" s="23">
        <v>28750935</v>
      </c>
    </row>
    <row r="18" spans="1:51" ht="60">
      <c r="A18" s="31" t="str">
        <f t="shared" si="0"/>
        <v>McComsey, G; Gonzalez-Garcia, J; Lupo, S; De Wet, J; Parks, D; Kahl, L; Wynne, B; Gartland, M; Angelis, K; Cupo, M; Vandermeulen, K; Aboud, M. Sub-study 202094 of SWORD 1 &amp; SWORD 2: switch from TDF containing regimen to DTG plus RPV improves bone mineral density and bone turnover markers over 48 weeks. JOURNAL OF THE INTERNATIONAL AIDS SOCIETY. 2017; 20():123-123.Meeting Abstract. IF -6,296</v>
      </c>
      <c r="B18" s="37" t="s">
        <v>1450</v>
      </c>
      <c r="C18" s="37" t="s">
        <v>1451</v>
      </c>
      <c r="D18" s="17" t="s">
        <v>1447</v>
      </c>
      <c r="E18" s="18" t="s">
        <v>26</v>
      </c>
      <c r="F18" s="18">
        <f>VLOOKUP(N18,Revistas!$B$2:$H$63996,2,FALSE)</f>
        <v>6.2960000000000003</v>
      </c>
      <c r="G18" s="18" t="str">
        <f>VLOOKUP(N18,Revistas!$B$2:$H$63996,3,FALSE)</f>
        <v>Q1</v>
      </c>
      <c r="H18" s="18" t="str">
        <f>VLOOKUP(N18,Revistas!$B$2:$H$63996,4,FALSE)</f>
        <v>INFECTIOUS DISEASES - SCIE;</v>
      </c>
      <c r="I18" s="18" t="str">
        <f>VLOOKUP(N18,Revistas!$B$2:$H$63996,5,FALSE)</f>
        <v>6 DE 84</v>
      </c>
      <c r="J18" s="18" t="str">
        <f>VLOOKUP(N18,Revistas!$B$2:$H$63996,6,FALSE)</f>
        <v>SI</v>
      </c>
      <c r="K18" s="18" t="s">
        <v>1452</v>
      </c>
      <c r="L18" s="18"/>
      <c r="M18" s="18">
        <v>0</v>
      </c>
      <c r="N18" s="18" t="s">
        <v>1449</v>
      </c>
      <c r="O18" s="18" t="s">
        <v>29</v>
      </c>
      <c r="P18" s="18">
        <v>2017</v>
      </c>
      <c r="Q18" s="18">
        <v>20</v>
      </c>
      <c r="R18" s="18"/>
      <c r="S18" s="18">
        <v>123</v>
      </c>
      <c r="T18" s="18">
        <v>123</v>
      </c>
    </row>
    <row r="19" spans="1:51" ht="75">
      <c r="A19" s="31" t="str">
        <f t="shared" si="0"/>
        <v>Montejano, R; Stella-Ascariz, N; Monge, S; Bernardino, JI; Perez-Valero, I; Montes, ML; Valencia, E; Martin-Carbonero, L; Moreno, V; Gonzalez-Garcia, J; Arnalich, F; Mingorance, J; Berniches, LP; Perona, R; Arribas, JR. Impact of Antiretroviral Treatment Containing Tenofovir Difumarate on the Telomere Length of Aviremic HIV-Infected Patients. JAIDS-JOURNAL OF ACQUIRED IMMUNE DEFICIENCY SYNDROMES. 2017; 76(1):102-109.Article. IF -3,935</v>
      </c>
      <c r="B19" s="37" t="s">
        <v>1422</v>
      </c>
      <c r="C19" s="37" t="s">
        <v>1423</v>
      </c>
      <c r="D19" s="17" t="s">
        <v>1424</v>
      </c>
      <c r="E19" s="18" t="s">
        <v>10</v>
      </c>
      <c r="F19" s="18">
        <f>VLOOKUP(N19,Revistas!$B$2:$H$63996,2,FALSE)</f>
        <v>3.9350000000000001</v>
      </c>
      <c r="G19" s="18" t="str">
        <f>VLOOKUP(N19,Revistas!$B$2:$H$63996,3,FALSE)</f>
        <v>Q1</v>
      </c>
      <c r="H19" s="18" t="str">
        <f>VLOOKUP(N19,Revistas!$B$2:$H$63996,4,FALSE)</f>
        <v>INFECTIOUS DISEASES - SCIE;</v>
      </c>
      <c r="I19" s="18" t="str">
        <f>VLOOKUP(N19,Revistas!$B$2:$H$63996,5,FALSE)</f>
        <v>20/84</v>
      </c>
      <c r="J19" s="18" t="str">
        <f>VLOOKUP(N19,Revistas!$B$2:$H$63996,6,FALSE)</f>
        <v>NO</v>
      </c>
      <c r="K19" s="18" t="s">
        <v>1425</v>
      </c>
      <c r="L19" s="18" t="s">
        <v>1426</v>
      </c>
      <c r="M19" s="18">
        <v>0</v>
      </c>
      <c r="N19" s="18" t="s">
        <v>1427</v>
      </c>
      <c r="O19" s="28">
        <v>37135</v>
      </c>
      <c r="P19" s="18">
        <v>2017</v>
      </c>
      <c r="Q19" s="18">
        <v>76</v>
      </c>
      <c r="R19" s="18">
        <v>1</v>
      </c>
      <c r="S19" s="18">
        <v>102</v>
      </c>
      <c r="T19" s="18">
        <v>109</v>
      </c>
      <c r="U19" s="23">
        <v>28418989</v>
      </c>
    </row>
    <row r="20" spans="1:51" ht="45">
      <c r="A20" s="31" t="str">
        <f t="shared" si="0"/>
        <v>Montes, ML; Olveira, A; Ahumada, A; Aldamiz, T; Garcia-Samaniego, J; Clemente, A; Berenguer, J; Gonzalez-Garcia, J; Martin-Carbonero, L. Similar effectiveness of direct-acting antiviral against hepatitis C virus in patients with and without HIV infection. AIDS. 2017; 31(9):1253-1260.Article. IF -5,003</v>
      </c>
      <c r="B20" s="37" t="s">
        <v>1465</v>
      </c>
      <c r="C20" s="37" t="s">
        <v>1466</v>
      </c>
      <c r="D20" s="17" t="s">
        <v>1467</v>
      </c>
      <c r="E20" s="18" t="s">
        <v>10</v>
      </c>
      <c r="F20" s="18">
        <f>VLOOKUP(N20,Revistas!$B$2:$H$63996,2,FALSE)</f>
        <v>5.0030000000000001</v>
      </c>
      <c r="G20" s="18" t="str">
        <f>VLOOKUP(N20,Revistas!$B$2:$H$63996,3,FALSE)</f>
        <v>Q1</v>
      </c>
      <c r="H20" s="18" t="str">
        <f>VLOOKUP(N20,Revistas!$B$2:$H$63996,4,FALSE)</f>
        <v>IMMUNOLOGY</v>
      </c>
      <c r="I20" s="18" t="str">
        <f>VLOOKUP(N20,Revistas!$B$2:$H$63996,5,FALSE)</f>
        <v>32/150</v>
      </c>
      <c r="J20" s="18" t="str">
        <f>VLOOKUP(N20,Revistas!$B$2:$H$63996,6,FALSE)</f>
        <v>NO</v>
      </c>
      <c r="K20" s="18" t="s">
        <v>1468</v>
      </c>
      <c r="L20" s="18" t="s">
        <v>1469</v>
      </c>
      <c r="M20" s="18">
        <v>2</v>
      </c>
      <c r="N20" s="18" t="s">
        <v>1470</v>
      </c>
      <c r="O20" s="28">
        <v>37043</v>
      </c>
      <c r="P20" s="18">
        <v>2017</v>
      </c>
      <c r="Q20" s="18">
        <v>31</v>
      </c>
      <c r="R20" s="18">
        <v>9</v>
      </c>
      <c r="S20" s="18">
        <v>1253</v>
      </c>
      <c r="T20" s="18">
        <v>1260</v>
      </c>
      <c r="U20" s="23">
        <v>28358742</v>
      </c>
    </row>
    <row r="21" spans="1:51" ht="75">
      <c r="A21" s="31" t="str">
        <f t="shared" si="0"/>
        <v>Moreno, S; Antela, A; Garcia, F; del Amo, J; Boix, V; Coll, P; Fortuny, C; Sirvent, JLG; Gutierrez, F; Iribarren, JA; Llibre, JM; de Quiros, JCLB; Losa, JE; Lozano, A; Meulbroek, M; Olalla, J; Pujol, F; Pulido, F; Casal, MC; Garcia, JG; Aldeguer, JL; Molina, JAP; Palter, DP; Roman, AR. Executive summary: Pre-exposure prophylaxis for prevention of HIV infection in adults in Spain: July 2016. ENFERMEDADES INFECCIOSAS Y MICROBIOLOGIA CLINICA. 2017; 35(6):377-383.Article. IF -1,714</v>
      </c>
      <c r="B21" s="37" t="s">
        <v>1457</v>
      </c>
      <c r="C21" s="37" t="s">
        <v>1458</v>
      </c>
      <c r="D21" s="17" t="s">
        <v>1459</v>
      </c>
      <c r="E21" s="18" t="s">
        <v>10</v>
      </c>
      <c r="F21" s="18">
        <f>VLOOKUP(N21,Revistas!$B$2:$H$63996,2,FALSE)</f>
        <v>1.714</v>
      </c>
      <c r="G21" s="18" t="str">
        <f>VLOOKUP(N21,Revistas!$B$2:$H$63996,3,FALSE)</f>
        <v>Q3</v>
      </c>
      <c r="H21" s="18" t="str">
        <f>VLOOKUP(N21,Revistas!$B$2:$H$63996,4,FALSE)</f>
        <v>MICROBIOLOGY</v>
      </c>
      <c r="I21" s="18" t="str">
        <f>VLOOKUP(N21,Revistas!$B$2:$H$63996,5,FALSE)</f>
        <v>88/124</v>
      </c>
      <c r="J21" s="18" t="str">
        <f>VLOOKUP(N21,Revistas!$B$2:$H$63996,6,FALSE)</f>
        <v>NO</v>
      </c>
      <c r="K21" s="18" t="s">
        <v>1460</v>
      </c>
      <c r="L21" s="18" t="s">
        <v>1461</v>
      </c>
      <c r="M21" s="18">
        <v>1</v>
      </c>
      <c r="N21" s="18" t="s">
        <v>1462</v>
      </c>
      <c r="O21" s="18" t="s">
        <v>1464</v>
      </c>
      <c r="P21" s="18">
        <v>2017</v>
      </c>
      <c r="Q21" s="18">
        <v>35</v>
      </c>
      <c r="R21" s="18">
        <v>6</v>
      </c>
      <c r="S21" s="18">
        <v>377</v>
      </c>
      <c r="T21" s="18">
        <v>383</v>
      </c>
      <c r="U21" s="23">
        <v>28236498</v>
      </c>
    </row>
    <row r="22" spans="1:51" ht="150">
      <c r="A22" s="31" t="str">
        <f t="shared" si="0"/>
        <v>Negredo, A; de la Calle-Prieto, F; Palencia-Herrejon, E; Mora-Rillo, M; Astray-Mochales, J; Sanchez-Seco, MP; Lopez, EB; Menarguez, J; Fernandez-Cruz, A; Sanchez-Artola, B; Keough-Delgado, E; de Arellano, ER; Lasala, F; Milla, J; Fraile, JL; Gavin, MO; de la Gandara, AM; Perez, LL; Diaz-Diaz, D; Lopez-Garcia, MA; Delgado-Jimenez, P; Martin-Quiros, A; Trigo, E; Figueira, JC; Manzanares, J; Rodriguez-Baena, E; Garcia-Comas, L; Rodriguez-Fraga, O; Garcia-Arenzana, N; Fernandez-Diaz, MV; Cornejo, VM; Emmerich, P; Schmidt-Chanasit, J; Arribas, JR. Autochthonous Crimean-Congo Hemorrhagic Fever in Spain. NEW ENGLAND JOURNAL OF MEDICINE. 2017; 377(2):154-161.Article. IF -72,406</v>
      </c>
      <c r="B22" s="37" t="s">
        <v>1439</v>
      </c>
      <c r="C22" s="37" t="s">
        <v>1440</v>
      </c>
      <c r="D22" s="17" t="s">
        <v>1441</v>
      </c>
      <c r="E22" s="18" t="s">
        <v>10</v>
      </c>
      <c r="F22" s="18">
        <f>VLOOKUP(N22,Revistas!$B$2:$H$63996,2,FALSE)</f>
        <v>72.406000000000006</v>
      </c>
      <c r="G22" s="18" t="str">
        <f>VLOOKUP(N22,Revistas!$B$2:$H$63996,3,FALSE)</f>
        <v>Q1</v>
      </c>
      <c r="H22" s="18" t="str">
        <f>VLOOKUP(N22,Revistas!$B$2:$H$63996,4,FALSE)</f>
        <v>MEDICINA, GENERAL &amp; INTERNAL</v>
      </c>
      <c r="I22" s="18" t="str">
        <f>VLOOKUP(N22,Revistas!$B$2:$H$63996,5,FALSE)</f>
        <v>1/154</v>
      </c>
      <c r="J22" s="18" t="str">
        <f>VLOOKUP(N22,Revistas!$B$2:$H$63996,6,FALSE)</f>
        <v>SI</v>
      </c>
      <c r="K22" s="18" t="s">
        <v>1442</v>
      </c>
      <c r="L22" s="18" t="s">
        <v>1443</v>
      </c>
      <c r="M22" s="18">
        <v>3</v>
      </c>
      <c r="N22" s="18" t="s">
        <v>1444</v>
      </c>
      <c r="O22" s="28">
        <v>41456</v>
      </c>
      <c r="P22" s="18">
        <v>2017</v>
      </c>
      <c r="Q22" s="18">
        <v>377</v>
      </c>
      <c r="R22" s="18">
        <v>2</v>
      </c>
      <c r="S22" s="18">
        <v>154</v>
      </c>
      <c r="T22" s="18">
        <v>161</v>
      </c>
      <c r="U22" s="23">
        <v>28700843</v>
      </c>
    </row>
    <row r="23" spans="1:51" ht="90">
      <c r="A23" s="31" t="str">
        <f t="shared" si="0"/>
        <v>Orkin, Chloe; Molina, Jean-Michel; Negredo, Eugenia; Arribas, Jose R; Gathe, Joseph; Eron, Joseph J; Van Landuyt, Erika; Lathouwers, Erkki; Hufkens, Veerle; Petrovic, Romana; Vanveggel, Simon; Opsomer, Magda. Efficacy and safety of switching from boosted protease inhibitors plus emtricitabine and tenofovir disoproxil fumarate regimens to single-tablet darunavir, cobicistat, emtricitabine, and tenofovir alafenamide at 48 weeks in adults with virologically suppressed HIV-1 (EMERALD): a phase 3, randomised, non-inferiority trial.. lancet. 2017; ():-.Article. IF -47,831</v>
      </c>
      <c r="B23" s="37" t="s">
        <v>1539</v>
      </c>
      <c r="C23" s="37" t="s">
        <v>1538</v>
      </c>
      <c r="D23" s="17" t="s">
        <v>1542</v>
      </c>
      <c r="E23" s="18" t="s">
        <v>10</v>
      </c>
      <c r="F23" s="18">
        <f>VLOOKUP(N23,Revistas!$B$2:$H$63996,2,FALSE)</f>
        <v>47.831000000000003</v>
      </c>
      <c r="G23" s="18" t="str">
        <f>VLOOKUP(N23,Revistas!$B$2:$H$63996,3,FALSE)</f>
        <v>Q1</v>
      </c>
      <c r="H23" s="18" t="str">
        <f>VLOOKUP(N23,Revistas!$B$2:$H$63996,4,FALSE)</f>
        <v>MEDICINA, GENERAL &amp; INTERNAL</v>
      </c>
      <c r="I23" s="18" t="str">
        <f>VLOOKUP(N23,Revistas!$B$2:$H$63996,5,FALSE)</f>
        <v>2/154</v>
      </c>
      <c r="J23" s="18" t="str">
        <f>VLOOKUP(N23,Revistas!$B$2:$H$63996,6,FALSE)</f>
        <v>SI</v>
      </c>
      <c r="K23" s="18"/>
      <c r="L23" s="18"/>
      <c r="M23" s="18" t="s">
        <v>586</v>
      </c>
      <c r="N23" s="18" t="s">
        <v>1405</v>
      </c>
      <c r="O23" s="18" t="s">
        <v>1540</v>
      </c>
      <c r="P23" s="18">
        <v>2017</v>
      </c>
      <c r="Q23" s="18"/>
      <c r="R23" s="18"/>
      <c r="S23" s="18"/>
      <c r="T23" s="18"/>
      <c r="U23" s="23">
        <v>28993180</v>
      </c>
      <c r="AR23" s="20" t="s">
        <v>371</v>
      </c>
      <c r="AW23" s="25">
        <v>43013</v>
      </c>
      <c r="AY23" s="20" t="s">
        <v>1541</v>
      </c>
    </row>
    <row r="24" spans="1:51" ht="90">
      <c r="A24" s="31" t="str">
        <f t="shared" si="0"/>
        <v>Perez-Molina, JA; Rubio, R; Rivero, A; Pasquau, J; Suarez-Lozano, I; Riera, M; Estebanez, M; Palacios, R; Sanz-Moreno, J; Troya, J; Marino, A; Antela, A; Navarro, J; Esteban, H; Moreno, S. Simplification to dual therapy (atazanavir/ritonavir plus lamivudine) versus standard triple therapy [atazanavir/ritonavir plus two nucleos(t)ides] in virologically stable patients on antiretroviral therapy: 96 week results from an open-label, non-inferiority, randomized clinical trial (SALT study). JOURNAL OF ANTIMICROBIAL CHEMOTHERAPY. 2017; 72(1):246-253.Article. IF -5,071</v>
      </c>
      <c r="B24" s="37" t="s">
        <v>1515</v>
      </c>
      <c r="C24" s="37" t="s">
        <v>1516</v>
      </c>
      <c r="D24" s="17" t="s">
        <v>1517</v>
      </c>
      <c r="E24" s="18" t="s">
        <v>10</v>
      </c>
      <c r="F24" s="18">
        <f>VLOOKUP(N24,Revistas!$B$2:$H$63996,2,FALSE)</f>
        <v>5.0709999999999997</v>
      </c>
      <c r="G24" s="18" t="str">
        <f>VLOOKUP(N24,Revistas!$B$2:$H$63996,3,FALSE)</f>
        <v>Q1</v>
      </c>
      <c r="H24" s="18" t="str">
        <f>VLOOKUP(N24,Revistas!$B$2:$H$63996,4,FALSE)</f>
        <v>PHARMACOLOGY &amp; PHARMACY - SCIE;</v>
      </c>
      <c r="I24" s="18" t="str">
        <f>VLOOKUP(N24,Revistas!$B$2:$H$63996,5,FALSE)</f>
        <v>23/256</v>
      </c>
      <c r="J24" s="18" t="str">
        <f>VLOOKUP(N24,Revistas!$B$2:$H$63996,6,FALSE)</f>
        <v>SI</v>
      </c>
      <c r="K24" s="18" t="s">
        <v>1518</v>
      </c>
      <c r="L24" s="18" t="s">
        <v>1519</v>
      </c>
      <c r="M24" s="18">
        <v>7</v>
      </c>
      <c r="N24" s="18" t="s">
        <v>1520</v>
      </c>
      <c r="O24" s="18" t="s">
        <v>344</v>
      </c>
      <c r="P24" s="18">
        <v>2017</v>
      </c>
      <c r="Q24" s="18">
        <v>72</v>
      </c>
      <c r="R24" s="18">
        <v>1</v>
      </c>
      <c r="S24" s="18">
        <v>246</v>
      </c>
      <c r="T24" s="18">
        <v>253</v>
      </c>
      <c r="U24" s="23">
        <v>27629070</v>
      </c>
    </row>
    <row r="25" spans="1:51" ht="90">
      <c r="A25" s="31" t="str">
        <f t="shared" si="0"/>
        <v>Pulido, F; Ribera, E; Lagarde, M; Perez-Valero, I; Palacios, R; Iribarren, JA; Payeras, A; Domingo, P; Sanz, J; Cervero, M; Curran, A; Rodriguez-Gomez, FJ; Tellez, MJ; Ryan, P; Barrufet, P; Knobel, H; Rivero, A; Alejos, B; Yllescas, M; Arribas, JR. Dual Therapy With Darunavir and Ritonavir Plus Lamivudine vs Triple Therapy With Darunavir and Ritonavir Plus Tenofovir Disoproxil Fumarate and Emtricitabine or Abacavir and Lamivudine for Maintenance of Human Immunodeficiency Virus Type 1 Viral Suppression: Randomized, Open-Label, Noninferiority DUAL-GESIDA 8014-RIS-EST45 Trial. CLINICAL INFECTIOUS DISEASES. 2017; 65(12):2112-2118.Article. IF -8,216</v>
      </c>
      <c r="B25" s="37" t="s">
        <v>1374</v>
      </c>
      <c r="C25" s="37" t="s">
        <v>1375</v>
      </c>
      <c r="D25" s="17" t="s">
        <v>1376</v>
      </c>
      <c r="E25" s="18" t="s">
        <v>10</v>
      </c>
      <c r="F25" s="18">
        <f>VLOOKUP(N25,Revistas!$B$2:$H$63996,2,FALSE)</f>
        <v>8.2159999999999993</v>
      </c>
      <c r="G25" s="18" t="str">
        <f>VLOOKUP(N25,Revistas!$B$2:$H$63996,3,FALSE)</f>
        <v>Q1</v>
      </c>
      <c r="H25" s="18" t="str">
        <f>VLOOKUP(N25,Revistas!$B$2:$H$63996,4,FALSE)</f>
        <v>IMMUNOLOGY - SCIE;</v>
      </c>
      <c r="I25" s="18" t="str">
        <f>VLOOKUP(N25,Revistas!$B$2:$H$63996,5,FALSE)</f>
        <v>15/150</v>
      </c>
      <c r="J25" s="18" t="str">
        <f>VLOOKUP(N25,Revistas!$B$2:$H$63996,6,FALSE)</f>
        <v>SI</v>
      </c>
      <c r="K25" s="18" t="s">
        <v>1377</v>
      </c>
      <c r="L25" s="18" t="s">
        <v>1378</v>
      </c>
      <c r="M25" s="18">
        <v>0</v>
      </c>
      <c r="N25" s="18" t="s">
        <v>1379</v>
      </c>
      <c r="O25" s="18" t="s">
        <v>1380</v>
      </c>
      <c r="P25" s="18">
        <v>2017</v>
      </c>
      <c r="Q25" s="18">
        <v>65</v>
      </c>
      <c r="R25" s="18">
        <v>12</v>
      </c>
      <c r="S25" s="18">
        <v>2112</v>
      </c>
      <c r="T25" s="18">
        <v>2118</v>
      </c>
      <c r="U25" s="23">
        <v>29020293</v>
      </c>
    </row>
    <row r="26" spans="1:51" ht="75">
      <c r="A26" s="31" t="str">
        <f t="shared" si="0"/>
        <v>Rivero, A; Perez-Molina, JA; Blasco, AJ; Arribas, JR; Crespo, M; Domingo, P; Estrada, V; Iribarren, JA; Knobel, H; Lazaro, P; Lopez-Aldeguer, J; Lozano, F; Moreno, S; Palacios, R; Pineda, JA; Pulido, F; Rubio, R; de la Torre, J; Tuset, M; Gatell, JM. Costs and cost-efficacy analysis of the 2016 GESIDA/Spanish AIDS National Plan recommended guidelines for initial antiretroviral therapy in HIV-infected adults. ENFERMEDADES INFECCIOSAS Y MICROBIOLOGIA CLINICA. 2017; 35(2):88-99.Article. IF -1,714</v>
      </c>
      <c r="B26" s="37" t="s">
        <v>1500</v>
      </c>
      <c r="C26" s="37" t="s">
        <v>1501</v>
      </c>
      <c r="D26" s="17" t="s">
        <v>1459</v>
      </c>
      <c r="E26" s="18" t="s">
        <v>10</v>
      </c>
      <c r="F26" s="18">
        <f>VLOOKUP(N26,Revistas!$B$2:$H$63996,2,FALSE)</f>
        <v>1.714</v>
      </c>
      <c r="G26" s="18" t="str">
        <f>VLOOKUP(N26,Revistas!$B$2:$H$63996,3,FALSE)</f>
        <v>Q3</v>
      </c>
      <c r="H26" s="18" t="str">
        <f>VLOOKUP(N26,Revistas!$B$2:$H$63996,4,FALSE)</f>
        <v>MICROBIOLOGY</v>
      </c>
      <c r="I26" s="18" t="str">
        <f>VLOOKUP(N26,Revistas!$B$2:$H$63996,5,FALSE)</f>
        <v>88/124</v>
      </c>
      <c r="J26" s="18" t="str">
        <f>VLOOKUP(N26,Revistas!$B$2:$H$63996,6,FALSE)</f>
        <v>NO</v>
      </c>
      <c r="K26" s="18" t="s">
        <v>1502</v>
      </c>
      <c r="L26" s="18"/>
      <c r="M26" s="18">
        <v>1</v>
      </c>
      <c r="N26" s="18" t="s">
        <v>1462</v>
      </c>
      <c r="O26" s="18" t="s">
        <v>62</v>
      </c>
      <c r="P26" s="18">
        <v>2017</v>
      </c>
      <c r="Q26" s="18">
        <v>35</v>
      </c>
      <c r="R26" s="18">
        <v>2</v>
      </c>
      <c r="S26" s="18">
        <v>88</v>
      </c>
      <c r="T26" s="18">
        <v>99</v>
      </c>
      <c r="U26" s="23">
        <v>27459919</v>
      </c>
    </row>
    <row r="27" spans="1:51" ht="60">
      <c r="A27" s="31" t="str">
        <f t="shared" si="0"/>
        <v>Rosado-Sanchez, I; Herrero-Fernandez, I; Alvarez-Rios, AI; Genebat, M; Abad-Carrillo, MA; Ruiz-Mateos, E; Pulido, F; Gonzalez-Garcia, J; Montero, M; Bernal-Morell, E; Vidal, F; Leal, M; Pacheco, YM. A Lower Baseline CD4/CD8 T-Cell Ratio Is Independently Associated with Immunodiscordant Response to Antiretroviral Therapy in HIV-Infected Subjects. ANTIMICROBIAL AGENTS AND CHEMOTHERAPY. 2017; 61(8):-e00605- 17.Article. IF -4,302</v>
      </c>
      <c r="B27" s="37" t="s">
        <v>1428</v>
      </c>
      <c r="C27" s="37" t="s">
        <v>1429</v>
      </c>
      <c r="D27" s="17" t="s">
        <v>1430</v>
      </c>
      <c r="E27" s="18" t="s">
        <v>10</v>
      </c>
      <c r="F27" s="18">
        <f>VLOOKUP(N27,Revistas!$B$2:$H$63996,2,FALSE)</f>
        <v>4.3019999999999996</v>
      </c>
      <c r="G27" s="18" t="str">
        <f>VLOOKUP(N27,Revistas!$B$2:$H$63996,3,FALSE)</f>
        <v>Q1</v>
      </c>
      <c r="H27" s="18" t="str">
        <f>VLOOKUP(N27,Revistas!$B$2:$H$63996,4,FALSE)</f>
        <v>MICROBIOLOGY</v>
      </c>
      <c r="I27" s="18" t="str">
        <f>VLOOKUP(N27,Revistas!$B$2:$H$63996,5,FALSE)</f>
        <v>23/124</v>
      </c>
      <c r="J27" s="18" t="str">
        <f>VLOOKUP(N27,Revistas!$B$2:$H$63996,6,FALSE)</f>
        <v>NO</v>
      </c>
      <c r="K27" s="18" t="s">
        <v>1431</v>
      </c>
      <c r="L27" s="18" t="s">
        <v>1432</v>
      </c>
      <c r="M27" s="18">
        <v>1</v>
      </c>
      <c r="N27" s="18" t="s">
        <v>1433</v>
      </c>
      <c r="O27" s="18" t="s">
        <v>199</v>
      </c>
      <c r="P27" s="18">
        <v>2017</v>
      </c>
      <c r="Q27" s="18">
        <v>61</v>
      </c>
      <c r="R27" s="18">
        <v>8</v>
      </c>
      <c r="S27" s="18"/>
      <c r="T27" s="18" t="s">
        <v>1434</v>
      </c>
    </row>
    <row r="28" spans="1:51" ht="45">
      <c r="A28" s="31" t="str">
        <f t="shared" si="0"/>
        <v>Saumoy, M; Llibre, JM; Terron, A; Knobel, H; Arribas, JR; Domingo, P; Arroyo-Manzano, D; Rivero, A; Moreno, S; Podzamczer, D. Short Communication: Maraviroc Once-Daily: Experience in Routine Clinical Practice. AIDS RESEARCH AND HUMAN RETROVIRUSES. 2017; 33(1):29-32.Article. IF -2,095</v>
      </c>
      <c r="B28" s="37" t="s">
        <v>1526</v>
      </c>
      <c r="C28" s="37" t="s">
        <v>1527</v>
      </c>
      <c r="D28" s="17" t="s">
        <v>1528</v>
      </c>
      <c r="E28" s="18" t="s">
        <v>10</v>
      </c>
      <c r="F28" s="18">
        <f>VLOOKUP(N28,Revistas!$B$2:$H$63996,2,FALSE)</f>
        <v>2.0950000000000002</v>
      </c>
      <c r="G28" s="18" t="str">
        <f>VLOOKUP(N28,Revistas!$B$2:$H$63996,3,FALSE)</f>
        <v>Q3</v>
      </c>
      <c r="H28" s="18" t="str">
        <f>VLOOKUP(N28,Revistas!$B$2:$H$63996,4,FALSE)</f>
        <v>VIROLOGY - SCIE;</v>
      </c>
      <c r="I28" s="18" t="str">
        <f>VLOOKUP(N28,Revistas!$B$2:$H$63996,5,FALSE)</f>
        <v>21/33</v>
      </c>
      <c r="J28" s="18" t="str">
        <f>VLOOKUP(N28,Revistas!$B$2:$H$63996,6,FALSE)</f>
        <v>NO</v>
      </c>
      <c r="K28" s="18" t="s">
        <v>1529</v>
      </c>
      <c r="L28" s="18" t="s">
        <v>1530</v>
      </c>
      <c r="M28" s="18">
        <v>0</v>
      </c>
      <c r="N28" s="18" t="s">
        <v>1531</v>
      </c>
      <c r="O28" s="18" t="s">
        <v>344</v>
      </c>
      <c r="P28" s="18">
        <v>2017</v>
      </c>
      <c r="Q28" s="18">
        <v>33</v>
      </c>
      <c r="R28" s="18">
        <v>1</v>
      </c>
      <c r="S28" s="18">
        <v>29</v>
      </c>
      <c r="T28" s="18">
        <v>32</v>
      </c>
      <c r="U28" s="23">
        <v>27250802</v>
      </c>
    </row>
    <row r="29" spans="1:51" ht="75">
      <c r="A29" s="31" t="str">
        <f t="shared" si="0"/>
        <v>Sax, PE; Pozniak, A; Montes, ML; Koenig, E; DeJesus, E; Stellbrink, HJ; Antinori, A; Workowski, K; Slim, J; Reynes, J; Garner, W; Custodio, J; White, K; SenGupta, D; Cheng, A; Quirk, E. Coformulated bictegravir, emtricitabine, and tenofovir alafenamide versus dolutegravir with emtricitabine and tenofovir alafenamide, for initial treatment of HIV-1 infection (GS-US-380-1490): a randomised, double-blind, multicentre, phase 3, non-inferiority trial. LANCET. 2017; 390(10107):2073-2082.Article. IF -47,831</v>
      </c>
      <c r="B29" s="37" t="s">
        <v>1390</v>
      </c>
      <c r="C29" s="37" t="s">
        <v>1391</v>
      </c>
      <c r="D29" s="17" t="s">
        <v>947</v>
      </c>
      <c r="E29" s="18" t="s">
        <v>10</v>
      </c>
      <c r="F29" s="18">
        <f>VLOOKUP(N29,Revistas!$B$2:$H$63996,2,FALSE)</f>
        <v>47.831000000000003</v>
      </c>
      <c r="G29" s="18" t="str">
        <f>VLOOKUP(N29,Revistas!$B$2:$H$63996,3,FALSE)</f>
        <v>Q1</v>
      </c>
      <c r="H29" s="18" t="str">
        <f>VLOOKUP(N29,Revistas!$B$2:$H$63996,4,FALSE)</f>
        <v>MEDICINA, GENERAL &amp; INTERNAL</v>
      </c>
      <c r="I29" s="18" t="str">
        <f>VLOOKUP(N29,Revistas!$B$2:$H$63996,5,FALSE)</f>
        <v>2/154</v>
      </c>
      <c r="J29" s="18" t="str">
        <f>VLOOKUP(N29,Revistas!$B$2:$H$63996,6,FALSE)</f>
        <v>SI</v>
      </c>
      <c r="K29" s="18" t="s">
        <v>1392</v>
      </c>
      <c r="L29" s="18" t="s">
        <v>1393</v>
      </c>
      <c r="M29" s="18">
        <v>0</v>
      </c>
      <c r="N29" s="18" t="s">
        <v>950</v>
      </c>
      <c r="O29" s="28">
        <v>38292</v>
      </c>
      <c r="P29" s="18">
        <v>2017</v>
      </c>
      <c r="Q29" s="18">
        <v>390</v>
      </c>
      <c r="R29" s="18">
        <v>10107</v>
      </c>
      <c r="S29" s="18">
        <v>2073</v>
      </c>
      <c r="T29" s="18">
        <v>2082</v>
      </c>
      <c r="U29" s="23">
        <v>28867499</v>
      </c>
    </row>
    <row r="30" spans="1:51" ht="60">
      <c r="A30" s="31" t="str">
        <f t="shared" si="0"/>
        <v>Sobrino-Jimenez, C; Jimenez-Nacher, I; Moreno-Ramos, F; Gonzalez-Fernandez, MA; Freire-Gonzalez, M; Gonzalez-Garcia, J; Herrero-Ambrosio, A. Analysis of antiretroviral therapy modification in routine clinical practice in the management of HIV infection. EUROPEAN JOURNAL OF HOSPITAL PHARMACY-SCIENCE AND PRACTICE. 2017; 24(2):96-100.Article. IF -0,718</v>
      </c>
      <c r="B30" s="37" t="s">
        <v>1488</v>
      </c>
      <c r="C30" s="37" t="s">
        <v>1489</v>
      </c>
      <c r="D30" s="17" t="s">
        <v>1490</v>
      </c>
      <c r="E30" s="18" t="s">
        <v>10</v>
      </c>
      <c r="F30" s="18">
        <f>VLOOKUP(N30,Revistas!$B$2:$H$63996,2,FALSE)</f>
        <v>0.71799999999999997</v>
      </c>
      <c r="G30" s="18" t="str">
        <f>VLOOKUP(N30,Revistas!$B$2:$H$63996,3,FALSE)</f>
        <v>Q4</v>
      </c>
      <c r="H30" s="18" t="str">
        <f>VLOOKUP(N30,Revistas!$B$2:$H$63996,4,FALSE)</f>
        <v>PHARMACOLOGY &amp; PHARMACY - SCIE</v>
      </c>
      <c r="I30" s="18" t="str">
        <f>VLOOKUP(N30,Revistas!$B$2:$H$63996,5,FALSE)</f>
        <v>239/257</v>
      </c>
      <c r="J30" s="18" t="str">
        <f>VLOOKUP(N30,Revistas!$B$2:$H$63996,6,FALSE)</f>
        <v>NO</v>
      </c>
      <c r="K30" s="18" t="s">
        <v>1491</v>
      </c>
      <c r="L30" s="18" t="s">
        <v>1492</v>
      </c>
      <c r="M30" s="18">
        <v>0</v>
      </c>
      <c r="N30" s="18" t="s">
        <v>1493</v>
      </c>
      <c r="O30" s="18" t="s">
        <v>300</v>
      </c>
      <c r="P30" s="18">
        <v>2017</v>
      </c>
      <c r="Q30" s="18">
        <v>24</v>
      </c>
      <c r="R30" s="18">
        <v>2</v>
      </c>
      <c r="S30" s="18">
        <v>96</v>
      </c>
      <c r="T30" s="18">
        <v>100</v>
      </c>
    </row>
    <row r="31" spans="1:51" ht="30">
      <c r="A31" s="31" t="str">
        <f t="shared" si="0"/>
        <v>Stella-Ascariz, N; Arribas, JR; Paredes, R; Li, JZ. The Role of HIV-1 Drug-Resistant Minority Variants in Treatment Failure. JOURNAL OF INFECTIOUS DISEASES. 2017; 216():S847-S850.Article. IF -6,273</v>
      </c>
      <c r="B31" s="37" t="s">
        <v>1381</v>
      </c>
      <c r="C31" s="37" t="s">
        <v>1382</v>
      </c>
      <c r="D31" s="17" t="s">
        <v>1383</v>
      </c>
      <c r="E31" s="18" t="s">
        <v>10</v>
      </c>
      <c r="F31" s="18">
        <f>VLOOKUP(N31,Revistas!$B$2:$H$63996,2,FALSE)</f>
        <v>6.2729999999999997</v>
      </c>
      <c r="G31" s="18" t="str">
        <f>VLOOKUP(N31,Revistas!$B$2:$H$63996,3,FALSE)</f>
        <v>Q1</v>
      </c>
      <c r="H31" s="18" t="str">
        <f>VLOOKUP(N31,Revistas!$B$2:$H$63996,4,FALSE)</f>
        <v>INFECTIOUS DISEASES - SCIE;</v>
      </c>
      <c r="I31" s="18" t="str">
        <f>VLOOKUP(N31,Revistas!$B$2:$H$63996,5,FALSE)</f>
        <v>7 DE 84</v>
      </c>
      <c r="J31" s="18" t="str">
        <f>VLOOKUP(N31,Revistas!$B$2:$H$63996,6,FALSE)</f>
        <v>SI</v>
      </c>
      <c r="K31" s="18" t="s">
        <v>1384</v>
      </c>
      <c r="L31" s="18" t="s">
        <v>1385</v>
      </c>
      <c r="M31" s="18">
        <v>0</v>
      </c>
      <c r="N31" s="18" t="s">
        <v>1386</v>
      </c>
      <c r="O31" s="28">
        <v>42309</v>
      </c>
      <c r="P31" s="18">
        <v>2017</v>
      </c>
      <c r="Q31" s="18">
        <v>216</v>
      </c>
      <c r="R31" s="18"/>
      <c r="S31" s="18" t="s">
        <v>1388</v>
      </c>
      <c r="T31" s="18" t="s">
        <v>1389</v>
      </c>
      <c r="U31" s="23">
        <v>29207001</v>
      </c>
    </row>
    <row r="32" spans="1:51" ht="60">
      <c r="A32" s="31" t="str">
        <f t="shared" si="0"/>
        <v>Stella-Ascariz, N; Montejano, R; Pintado-Berninches, L; Monge, S; Bernardino, JI; Perez-Valero, I; Montes, ML; Mingorance, J; Perona, R; Arribas, JR. Differential Effects of Tenofovir, Abacavir, Emtricitabine, and Darunavir on Telomerase Activity In Vitro. JAIDS-JOURNAL OF ACQUIRED IMMUNE DEFICIENCY SYNDROMES. 2017; 74(1):91-94.Article. IF -3,935</v>
      </c>
      <c r="B32" s="37" t="s">
        <v>1521</v>
      </c>
      <c r="C32" s="37" t="s">
        <v>1522</v>
      </c>
      <c r="D32" s="17" t="s">
        <v>1424</v>
      </c>
      <c r="E32" s="18" t="s">
        <v>10</v>
      </c>
      <c r="F32" s="18">
        <f>VLOOKUP(N32,Revistas!$B$2:$H$63996,2,FALSE)</f>
        <v>3.9350000000000001</v>
      </c>
      <c r="G32" s="18" t="str">
        <f>VLOOKUP(N32,Revistas!$B$2:$H$63996,3,FALSE)</f>
        <v>Q1</v>
      </c>
      <c r="H32" s="18" t="str">
        <f>VLOOKUP(N32,Revistas!$B$2:$H$63996,4,FALSE)</f>
        <v>INFECTIOUS DISEASES - SCIE;</v>
      </c>
      <c r="I32" s="18" t="str">
        <f>VLOOKUP(N32,Revistas!$B$2:$H$63996,5,FALSE)</f>
        <v>20/84</v>
      </c>
      <c r="J32" s="18" t="str">
        <f>VLOOKUP(N32,Revistas!$B$2:$H$63996,6,FALSE)</f>
        <v>NO</v>
      </c>
      <c r="K32" s="18" t="s">
        <v>1523</v>
      </c>
      <c r="L32" s="18" t="s">
        <v>1524</v>
      </c>
      <c r="M32" s="18">
        <v>1</v>
      </c>
      <c r="N32" s="18" t="s">
        <v>1427</v>
      </c>
      <c r="O32" s="18" t="s">
        <v>1525</v>
      </c>
      <c r="P32" s="18">
        <v>2017</v>
      </c>
      <c r="Q32" s="18">
        <v>74</v>
      </c>
      <c r="R32" s="18">
        <v>1</v>
      </c>
      <c r="S32" s="18">
        <v>91</v>
      </c>
      <c r="T32" s="18">
        <v>94</v>
      </c>
      <c r="U32" s="23">
        <v>27552152</v>
      </c>
    </row>
    <row r="33" spans="1:21" ht="45">
      <c r="A33" s="31" t="str">
        <f t="shared" si="0"/>
        <v>Valencia-Ortega, ME; Garcia-Bujalance, S; Gonzalez-Garcia, J. Hepatitis with a multiple etiology in HIV-positive men who have sexual relations with other men. REVISTA ESPANOLA DE ENFERMEDADES DIGESTIVAS. 2017; 109(11):801-.Letter. IF -1,401</v>
      </c>
      <c r="B33" s="37" t="s">
        <v>1503</v>
      </c>
      <c r="C33" s="37" t="s">
        <v>1504</v>
      </c>
      <c r="D33" s="17" t="s">
        <v>1505</v>
      </c>
      <c r="E33" s="18" t="s">
        <v>274</v>
      </c>
      <c r="F33" s="18">
        <f>VLOOKUP(N33,Revistas!$B$2:$H$63996,2,FALSE)</f>
        <v>1.401</v>
      </c>
      <c r="G33" s="18" t="str">
        <f>VLOOKUP(N33,Revistas!$B$2:$H$63996,3,FALSE)</f>
        <v>Q4</v>
      </c>
      <c r="H33" s="18" t="str">
        <f>VLOOKUP(N33,Revistas!$B$2:$H$63996,4,FALSE)</f>
        <v>GASTROENTEROLOGY &amp;HEPATOLOGY</v>
      </c>
      <c r="I33" s="18" t="str">
        <f>VLOOKUP(N33,Revistas!$B$2:$H$63996,5,FALSE)</f>
        <v>69/79</v>
      </c>
      <c r="J33" s="18" t="str">
        <f>VLOOKUP(N33,Revistas!$B$2:$H$63996,6,FALSE)</f>
        <v>NO</v>
      </c>
      <c r="K33" s="18" t="s">
        <v>1506</v>
      </c>
      <c r="L33" s="18" t="s">
        <v>1507</v>
      </c>
      <c r="M33" s="18">
        <v>0</v>
      </c>
      <c r="N33" s="18" t="s">
        <v>1508</v>
      </c>
      <c r="O33" s="18"/>
      <c r="P33" s="18">
        <v>2017</v>
      </c>
      <c r="Q33" s="18">
        <v>109</v>
      </c>
      <c r="R33" s="18">
        <v>11</v>
      </c>
      <c r="S33" s="18">
        <v>801</v>
      </c>
      <c r="T33" s="18"/>
      <c r="U33" s="23">
        <v>29072084</v>
      </c>
    </row>
    <row r="34" spans="1:21">
      <c r="A34" s="31"/>
    </row>
    <row r="35" spans="1:21" hidden="1">
      <c r="A35" s="31" t="str">
        <f t="shared" si="0"/>
        <v>. . . ; ():-.. IF -</v>
      </c>
    </row>
    <row r="36" spans="1:21" hidden="1">
      <c r="A36" s="31" t="str">
        <f t="shared" si="0"/>
        <v>. . . ; ():-.. IF -</v>
      </c>
    </row>
    <row r="37" spans="1:21" hidden="1">
      <c r="A37" s="31" t="str">
        <f t="shared" si="0"/>
        <v>. . . ; ():-.. IF -</v>
      </c>
    </row>
    <row r="38" spans="1:21" hidden="1">
      <c r="A38" s="31" t="str">
        <f t="shared" si="0"/>
        <v>. . . ; ():-.. IF -</v>
      </c>
    </row>
    <row r="39" spans="1:21" hidden="1">
      <c r="A39" s="31" t="str">
        <f t="shared" si="0"/>
        <v>. . . ; ():-.. IF -</v>
      </c>
    </row>
    <row r="40" spans="1:21" hidden="1">
      <c r="A40" s="31" t="str">
        <f t="shared" si="0"/>
        <v>. . . ; ():-.. IF -</v>
      </c>
    </row>
    <row r="41" spans="1:21" hidden="1">
      <c r="A41" s="31" t="str">
        <f t="shared" si="0"/>
        <v>. . . ; ():-.. IF -</v>
      </c>
    </row>
    <row r="42" spans="1:21" hidden="1">
      <c r="A42" s="31" t="str">
        <f t="shared" si="0"/>
        <v>. . . ; ():-.. IF -</v>
      </c>
    </row>
    <row r="43" spans="1:21" hidden="1">
      <c r="A43" s="31" t="str">
        <f t="shared" si="0"/>
        <v>. . . ; ():-.. IF -</v>
      </c>
    </row>
    <row r="44" spans="1:21" hidden="1">
      <c r="A44" s="31" t="str">
        <f t="shared" si="0"/>
        <v>. . . ; ():-.. IF -</v>
      </c>
    </row>
    <row r="45" spans="1:21" hidden="1">
      <c r="A45" s="31" t="str">
        <f t="shared" si="0"/>
        <v>. . . ; ():-.. IF -</v>
      </c>
    </row>
    <row r="46" spans="1:21" hidden="1">
      <c r="A46" s="31" t="str">
        <f t="shared" si="0"/>
        <v>. . . ; ():-.. IF -</v>
      </c>
    </row>
    <row r="47" spans="1:21" hidden="1">
      <c r="A47" s="31" t="str">
        <f t="shared" si="0"/>
        <v>. . . ; ():-.. IF -</v>
      </c>
    </row>
    <row r="48" spans="1:2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25</v>
      </c>
      <c r="D1092" s="20" t="s">
        <v>10</v>
      </c>
      <c r="E1092" s="23">
        <f>DSUM(B1:T1088,F1,D1091:D1092)</f>
        <v>310.19500000000005</v>
      </c>
      <c r="F1092" s="23" t="s">
        <v>10</v>
      </c>
      <c r="G1092" s="23" t="s">
        <v>5470</v>
      </c>
      <c r="H1092" s="23">
        <f>DCOUNTA(B1:T1088,G1091,F1091:G1092)</f>
        <v>17</v>
      </c>
      <c r="I1092" s="23" t="s">
        <v>10</v>
      </c>
      <c r="J1092" s="23" t="s">
        <v>2680</v>
      </c>
      <c r="K1092" s="23">
        <f>DCOUNTA(B1:T1088,J1,I1091:J1092)</f>
        <v>11</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1</v>
      </c>
      <c r="D1095" s="20" t="s">
        <v>274</v>
      </c>
      <c r="E1095" s="23">
        <f>DSUM(B1:T1088,F1,D1094:D1095)</f>
        <v>1.401</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1</v>
      </c>
      <c r="D1101" s="20" t="s">
        <v>571</v>
      </c>
      <c r="E1101" s="23">
        <f>DSUM(B1:T1088,F1,D1100:D1101)</f>
        <v>47.831000000000003</v>
      </c>
      <c r="F1101" s="23" t="s">
        <v>571</v>
      </c>
      <c r="G1101" s="23" t="s">
        <v>5470</v>
      </c>
      <c r="H1101" s="23">
        <f>DCOUNTA(B1:T1088,G1,F1100:G1101)</f>
        <v>1</v>
      </c>
      <c r="I1101" s="23" t="s">
        <v>571</v>
      </c>
      <c r="J1101" s="23" t="s">
        <v>2680</v>
      </c>
      <c r="K1101" s="23">
        <f>DCOUNTA(B1:T1088,J1,I1100:J1101)</f>
        <v>1</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5</v>
      </c>
      <c r="D1105" s="20" t="s">
        <v>26</v>
      </c>
      <c r="E1105" s="23">
        <f>DSUM(B1:T1088,F1,D1104:D1105)</f>
        <v>39.774000000000001</v>
      </c>
      <c r="F1105" s="23" t="s">
        <v>26</v>
      </c>
      <c r="G1105" s="23" t="s">
        <v>5470</v>
      </c>
      <c r="H1105" s="23">
        <f>DCOUNTA(B1:T1088,G1,F1104:G1105)</f>
        <v>5</v>
      </c>
      <c r="I1105" s="23" t="s">
        <v>26</v>
      </c>
      <c r="J1105" s="23" t="s">
        <v>2680</v>
      </c>
      <c r="K1105" s="23">
        <f>DCOUNTA(B1:T1088,J1,I1104:J1105)</f>
        <v>5</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25</v>
      </c>
      <c r="D1111" s="26" t="s">
        <v>7262</v>
      </c>
      <c r="E1111" s="21">
        <f>E1092</f>
        <v>310.19500000000005</v>
      </c>
      <c r="F1111" s="21">
        <f>H1092</f>
        <v>17</v>
      </c>
      <c r="G1111" s="21">
        <f>K1092</f>
        <v>11</v>
      </c>
      <c r="O1111" s="24"/>
    </row>
    <row r="1112" spans="2:52" ht="15.75">
      <c r="C1112" s="21">
        <f>C1095</f>
        <v>1</v>
      </c>
      <c r="D1112" s="26" t="s">
        <v>7263</v>
      </c>
      <c r="E1112" s="21">
        <f>E1095</f>
        <v>1.401</v>
      </c>
      <c r="F1112" s="21">
        <f>H1095</f>
        <v>0</v>
      </c>
      <c r="G1112" s="21">
        <f>K1095</f>
        <v>0</v>
      </c>
      <c r="O1112" s="24"/>
    </row>
    <row r="1113" spans="2:52" ht="15.75">
      <c r="C1113" s="21">
        <f>C1101</f>
        <v>1</v>
      </c>
      <c r="D1113" s="26" t="s">
        <v>7265</v>
      </c>
      <c r="E1113" s="21">
        <f>E1101</f>
        <v>47.831000000000003</v>
      </c>
      <c r="F1113" s="21">
        <f>H1101</f>
        <v>1</v>
      </c>
      <c r="G1113" s="21">
        <f>K1101</f>
        <v>1</v>
      </c>
      <c r="O1113" s="24"/>
    </row>
    <row r="1114" spans="2:52" ht="15.75">
      <c r="C1114" s="21">
        <f>C1105</f>
        <v>5</v>
      </c>
      <c r="D1114" s="26" t="s">
        <v>26</v>
      </c>
      <c r="E1114" s="21">
        <f>E1105</f>
        <v>39.774000000000001</v>
      </c>
      <c r="F1114" s="21">
        <f>H1105</f>
        <v>5</v>
      </c>
      <c r="G1114" s="21">
        <f>K1105</f>
        <v>5</v>
      </c>
      <c r="O1114" s="24"/>
    </row>
    <row r="1115" spans="2:52" ht="15.75">
      <c r="C1115" s="22"/>
      <c r="D1115" s="19" t="s">
        <v>7267</v>
      </c>
      <c r="E1115" s="19">
        <f>E1111</f>
        <v>310.19500000000005</v>
      </c>
      <c r="F1115" s="22"/>
      <c r="O1115" s="24"/>
    </row>
    <row r="1116" spans="2:52" ht="15.75">
      <c r="C1116" s="22"/>
      <c r="D1116" s="19" t="s">
        <v>7268</v>
      </c>
      <c r="E1116" s="19">
        <f>E1111+E1113+E1112+E1114</f>
        <v>399.20100000000008</v>
      </c>
    </row>
  </sheetData>
  <sortState ref="B2:AZ33">
    <sortCondition ref="B2:B33"/>
  </sortState>
  <pageMargins left="0.7" right="0.7" top="0.75" bottom="0.75" header="0.3" footer="0.3"/>
</worksheet>
</file>

<file path=xl/worksheets/sheet14.xml><?xml version="1.0" encoding="utf-8"?>
<worksheet xmlns="http://schemas.openxmlformats.org/spreadsheetml/2006/main" xmlns:r="http://schemas.openxmlformats.org/officeDocument/2006/relationships">
  <sheetPr>
    <tabColor rgb="FF92D050"/>
  </sheetPr>
  <dimension ref="A1:AZ1116"/>
  <sheetViews>
    <sheetView topLeftCell="B1" workbookViewId="0">
      <selection activeCell="B2" sqref="B2:C27"/>
    </sheetView>
  </sheetViews>
  <sheetFormatPr baseColWidth="10" defaultColWidth="14.85546875"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4.85546875" style="23"/>
    <col min="22" max="16384" width="14.85546875" style="20"/>
  </cols>
  <sheetData>
    <row r="1" spans="1:49"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49" ht="120">
      <c r="A2" s="31" t="str">
        <f>CONCATENATE(B2,". ",C2,". ",D2,". ",P2,"; ",Q2,"(",R2,"):",S2,"-",T2,".",E2,". ","IF -",F2)</f>
        <v>Aguilera, A; Navarro, D; Rodriguez-Frias, F; Viciana, I; Martinez-Sapina, AM; Rodriguez, MJ; Martro, E; Lozano, MC; Coletta, E; Cardenoso, L; Suarez, A; Trigo, M; Rodriguez-Granjer, J; Montiel, N; de la Iglesia, A; Alados, JC; Vegas, C; Bernal, S; Fernandez-Cuenca, F; Pena, MJ; Reina, G; Garcia-Bujalance, S; Echevarria, MJ; Benitez, L; Perez-Castro, S; Ocete, D; Garcia-Arata, I; Guerrero, C; Rodriguez-Iglesias, M; Casas, P; Garcia, F. Prevalence and distribution of hepatitis C virus genotypes in Spain during the 2000-2015 period (the GEHEP 005 study). JOURNAL OF VIRAL HEPATITIS. 2017; 24(9):725-732.Article. IF -4,122</v>
      </c>
      <c r="B2" s="37" t="s">
        <v>1579</v>
      </c>
      <c r="C2" s="37" t="s">
        <v>1580</v>
      </c>
      <c r="D2" s="17" t="s">
        <v>1581</v>
      </c>
      <c r="E2" s="18" t="s">
        <v>10</v>
      </c>
      <c r="F2" s="18">
        <f>VLOOKUP(N2,Revistas!$B$2:$H$63996,2,FALSE)</f>
        <v>4.1219999999999999</v>
      </c>
      <c r="G2" s="18" t="str">
        <f>VLOOKUP(N2,Revistas!$B$2:$H$63996,3,FALSE)</f>
        <v>Q1</v>
      </c>
      <c r="H2" s="18" t="str">
        <f>VLOOKUP(N2,Revistas!$B$2:$H$63996,4,FALSE)</f>
        <v>GASTROENTEROLOGY &amp; HEPATOLOGY - SCIE;</v>
      </c>
      <c r="I2" s="18" t="str">
        <f>VLOOKUP(N2,Revistas!$B$2:$H$63996,5,FALSE)</f>
        <v>16/79</v>
      </c>
      <c r="J2" s="18" t="str">
        <f>VLOOKUP(N2,Revistas!$B$2:$H$63996,6,FALSE)</f>
        <v>NO</v>
      </c>
      <c r="K2" s="18" t="s">
        <v>1582</v>
      </c>
      <c r="L2" s="18" t="s">
        <v>1583</v>
      </c>
      <c r="M2" s="18">
        <v>0</v>
      </c>
      <c r="N2" s="18" t="s">
        <v>1584</v>
      </c>
      <c r="O2" s="18" t="s">
        <v>154</v>
      </c>
      <c r="P2" s="18">
        <v>2017</v>
      </c>
      <c r="Q2" s="18">
        <v>24</v>
      </c>
      <c r="R2" s="18">
        <v>9</v>
      </c>
      <c r="S2" s="18">
        <v>725</v>
      </c>
      <c r="T2" s="18">
        <v>732</v>
      </c>
      <c r="U2" s="23">
        <v>28248445</v>
      </c>
    </row>
    <row r="3" spans="1:49" ht="30">
      <c r="A3" s="31" t="str">
        <f t="shared" ref="A3:A59" si="0">CONCATENATE(B3,". ",C3,". ",D3,". ",P3,"; ",Q3,"(",R3,"):",S3,"-",T3,".",E3,". ","IF -",F3)</f>
        <v>Arroyo-Fajardo, A; San Juan-Delgado, MF; Garcia-Rodriguez, J. Candida glabrata vaginitis: The great ignored?. REVISTA IBEROAMERICANA DE MICOLOGIA. 2017; 34(4):246-246.Letter. IF -1,33</v>
      </c>
      <c r="B3" s="37" t="s">
        <v>1565</v>
      </c>
      <c r="C3" s="37" t="s">
        <v>1566</v>
      </c>
      <c r="D3" s="17" t="s">
        <v>1567</v>
      </c>
      <c r="E3" s="18" t="s">
        <v>274</v>
      </c>
      <c r="F3" s="18">
        <f>VLOOKUP(N3,Revistas!$B$2:$H$63996,2,FALSE)</f>
        <v>1.33</v>
      </c>
      <c r="G3" s="18" t="str">
        <f>VLOOKUP(N3,Revistas!$B$2:$H$63996,3,FALSE)</f>
        <v>Q3</v>
      </c>
      <c r="H3" s="18" t="str">
        <f>VLOOKUP(N3,Revistas!$B$2:$H$63996,4,FALSE)</f>
        <v>MYCOLOGY - SCIE</v>
      </c>
      <c r="I3" s="18" t="str">
        <f>VLOOKUP(N3,Revistas!$B$2:$H$63996,5,FALSE)</f>
        <v>22/30</v>
      </c>
      <c r="J3" s="18" t="str">
        <f>VLOOKUP(N3,Revistas!$B$2:$H$63996,6,FALSE)</f>
        <v>NO</v>
      </c>
      <c r="K3" s="18" t="s">
        <v>1568</v>
      </c>
      <c r="L3" s="18" t="s">
        <v>1569</v>
      </c>
      <c r="M3" s="18">
        <v>0</v>
      </c>
      <c r="N3" s="18" t="s">
        <v>1570</v>
      </c>
      <c r="O3" s="28">
        <v>11597</v>
      </c>
      <c r="P3" s="18">
        <v>2017</v>
      </c>
      <c r="Q3" s="18">
        <v>34</v>
      </c>
      <c r="R3" s="18">
        <v>4</v>
      </c>
      <c r="S3" s="18">
        <v>246</v>
      </c>
      <c r="T3" s="18">
        <v>246</v>
      </c>
      <c r="U3" s="23">
        <v>28579083</v>
      </c>
    </row>
    <row r="4" spans="1:49" ht="60">
      <c r="A4" s="31" t="str">
        <f t="shared" si="0"/>
        <v>Cabrerizo, M; Diaz-Cerio, M; Munoz-Almagro, C; Rabella, N; Tarrago, D; Romero, MP; Pena, MJ; Calvo, C; Rey-Cao, S; Moreno-Docon, A; Martinez-Rienda, I; Otero, A; Trallero, G. Molecular Epidemiology of Enterovirus and Parechovirus Infections According to Patient Age Over a 4-Year Period in Spain. JOURNAL OF MEDICAL VIROLOGY. 2017; 89(3):435-442.Article. IF -1,935</v>
      </c>
      <c r="B4" s="37" t="s">
        <v>1611</v>
      </c>
      <c r="C4" s="37" t="s">
        <v>1612</v>
      </c>
      <c r="D4" s="17" t="s">
        <v>1613</v>
      </c>
      <c r="E4" s="18" t="s">
        <v>10</v>
      </c>
      <c r="F4" s="18">
        <f>VLOOKUP(N4,Revistas!$B$2:$H$63996,2,FALSE)</f>
        <v>1.9350000000000001</v>
      </c>
      <c r="G4" s="18" t="str">
        <f>VLOOKUP(N4,Revistas!$B$2:$H$63996,3,FALSE)</f>
        <v>Q3</v>
      </c>
      <c r="H4" s="18" t="str">
        <f>VLOOKUP(N4,Revistas!$B$2:$H$63996,4,FALSE)</f>
        <v>VIROLOGY - SCIE</v>
      </c>
      <c r="I4" s="18" t="str">
        <f>VLOOKUP(N4,Revistas!$B$2:$H$63996,5,FALSE)</f>
        <v>24 DE 34</v>
      </c>
      <c r="J4" s="18" t="str">
        <f>VLOOKUP(N4,Revistas!$B$2:$H$63996,6,FALSE)</f>
        <v>NO</v>
      </c>
      <c r="K4" s="18" t="s">
        <v>1614</v>
      </c>
      <c r="L4" s="18" t="s">
        <v>1615</v>
      </c>
      <c r="M4" s="18">
        <v>3</v>
      </c>
      <c r="N4" s="18" t="s">
        <v>1616</v>
      </c>
      <c r="O4" s="18" t="s">
        <v>300</v>
      </c>
      <c r="P4" s="18">
        <v>2017</v>
      </c>
      <c r="Q4" s="18">
        <v>89</v>
      </c>
      <c r="R4" s="18">
        <v>3</v>
      </c>
      <c r="S4" s="18">
        <v>435</v>
      </c>
      <c r="T4" s="18">
        <v>442</v>
      </c>
      <c r="U4" s="23">
        <v>27505281</v>
      </c>
    </row>
    <row r="5" spans="1:49" ht="45">
      <c r="A5" s="31" t="str">
        <f t="shared" si="0"/>
        <v>Cendejas-Bueno, E; Forastiero, A; Ruiz, I; Mellado, E; Gavalda, J; Gomez-Lopez, A. Blood and tissue distribution of posaconazole in a rat model of invasive pulmonary aspergillosis. DIAGNOSTIC MICROBIOLOGY AND INFECTIOUS DISEASE. 2017; 87(2):112-117.Article. IF -2,401</v>
      </c>
      <c r="B5" s="37" t="s">
        <v>1617</v>
      </c>
      <c r="C5" s="37" t="s">
        <v>1618</v>
      </c>
      <c r="D5" s="17" t="s">
        <v>1619</v>
      </c>
      <c r="E5" s="18" t="s">
        <v>10</v>
      </c>
      <c r="F5" s="18">
        <f>VLOOKUP(N5,Revistas!$B$2:$H$63996,2,FALSE)</f>
        <v>2.4009999999999998</v>
      </c>
      <c r="G5" s="18" t="str">
        <f>VLOOKUP(N5,Revistas!$B$2:$H$63996,3,FALSE)</f>
        <v>Q3</v>
      </c>
      <c r="H5" s="18" t="str">
        <f>VLOOKUP(N5,Revistas!$B$2:$H$63996,4,FALSE)</f>
        <v>INFECTIOUS DISEASES - SCIE;</v>
      </c>
      <c r="I5" s="18" t="str">
        <f>VLOOKUP(N5,Revistas!$B$2:$H$63996,5,FALSE)</f>
        <v>65/125</v>
      </c>
      <c r="J5" s="18" t="str">
        <f>VLOOKUP(N5,Revistas!$B$2:$H$63996,6,FALSE)</f>
        <v>NO</v>
      </c>
      <c r="K5" s="18" t="s">
        <v>1620</v>
      </c>
      <c r="L5" s="18" t="s">
        <v>1621</v>
      </c>
      <c r="M5" s="18">
        <v>2</v>
      </c>
      <c r="N5" s="18" t="s">
        <v>1622</v>
      </c>
      <c r="O5" s="18" t="s">
        <v>62</v>
      </c>
      <c r="P5" s="18">
        <v>2017</v>
      </c>
      <c r="Q5" s="18">
        <v>87</v>
      </c>
      <c r="R5" s="18">
        <v>2</v>
      </c>
      <c r="S5" s="18">
        <v>112</v>
      </c>
      <c r="T5" s="18">
        <v>117</v>
      </c>
      <c r="U5" s="23">
        <v>27889253</v>
      </c>
    </row>
    <row r="6" spans="1:49" ht="45">
      <c r="A6" s="31" t="str">
        <f t="shared" si="0"/>
        <v>Dahdouh, E; Gomez-Gil, R; Sanz, S; Gonzalez-Zorn, B; Daoud, Z; Mingorance, J; Suarez, M. A novel mutation in pmrB mediates colistin resistance during therapy of Acinetobacter baumannii. INTERNATIONAL JOURNAL OF ANTIMICROBIAL AGENTS. 2017; 49(6):727-733.Article. IF -4,307</v>
      </c>
      <c r="B6" s="37" t="s">
        <v>1599</v>
      </c>
      <c r="C6" s="37" t="s">
        <v>1600</v>
      </c>
      <c r="D6" s="17" t="s">
        <v>1601</v>
      </c>
      <c r="E6" s="18" t="s">
        <v>10</v>
      </c>
      <c r="F6" s="18">
        <f>VLOOKUP(N6,Revistas!$B$2:$H$63996,2,FALSE)</f>
        <v>4.3070000000000004</v>
      </c>
      <c r="G6" s="18" t="str">
        <f>VLOOKUP(N6,Revistas!$B$2:$H$63996,3,FALSE)</f>
        <v>Q1</v>
      </c>
      <c r="H6" s="18" t="str">
        <f>VLOOKUP(N6,Revistas!$B$2:$H$63996,4,FALSE)</f>
        <v>PHARMACOLOGY &amp; PHARMACY - SCIE;</v>
      </c>
      <c r="I6" s="18" t="str">
        <f>VLOOKUP(N6,Revistas!$B$2:$H$63996,5,FALSE)</f>
        <v>34/255</v>
      </c>
      <c r="J6" s="18" t="str">
        <f>VLOOKUP(N6,Revistas!$B$2:$H$63996,6,FALSE)</f>
        <v>NO</v>
      </c>
      <c r="K6" s="18" t="s">
        <v>1602</v>
      </c>
      <c r="L6" s="18" t="s">
        <v>1603</v>
      </c>
      <c r="M6" s="18">
        <v>3</v>
      </c>
      <c r="N6" s="18" t="s">
        <v>1604</v>
      </c>
      <c r="O6" s="18" t="s">
        <v>226</v>
      </c>
      <c r="P6" s="18">
        <v>2017</v>
      </c>
      <c r="Q6" s="18">
        <v>49</v>
      </c>
      <c r="R6" s="18">
        <v>6</v>
      </c>
      <c r="S6" s="18">
        <v>727</v>
      </c>
      <c r="T6" s="18">
        <v>733</v>
      </c>
      <c r="U6" s="23">
        <v>28438568</v>
      </c>
    </row>
    <row r="7" spans="1:49" ht="45">
      <c r="A7" s="31" t="str">
        <f t="shared" si="0"/>
        <v>Dandouh, E; Gomez-Gil, R; Pacho, S; Mingorance, J; Daoud, Z; Suarez, M. Clonality, virulence determinants, and profiles of resistance of clinical Acinetobacter baumannii isolates obtained from a Spanish hospital. PLOS ONE. 2017; 12(4):-e0176824.Article. IF -2,806</v>
      </c>
      <c r="B7" s="37" t="s">
        <v>1605</v>
      </c>
      <c r="C7" s="37" t="s">
        <v>1606</v>
      </c>
      <c r="D7" s="17" t="s">
        <v>217</v>
      </c>
      <c r="E7" s="18" t="s">
        <v>10</v>
      </c>
      <c r="F7" s="18">
        <f>VLOOKUP(N7,Revistas!$B$2:$H$63996,2,FALSE)</f>
        <v>2.806</v>
      </c>
      <c r="G7" s="18" t="str">
        <f>VLOOKUP(N7,Revistas!$B$2:$H$63996,3,FALSE)</f>
        <v>Q1</v>
      </c>
      <c r="H7" s="18" t="str">
        <f>VLOOKUP(N7,Revistas!$B$2:$H$63996,4,FALSE)</f>
        <v>MULTIDISCIPLINARY SCIENCES</v>
      </c>
      <c r="I7" s="18" t="str">
        <f>VLOOKUP(N7,Revistas!$B$2:$H$63996,5,FALSE)</f>
        <v>15/64</v>
      </c>
      <c r="J7" s="18" t="str">
        <f>VLOOKUP(N7,Revistas!$B$2:$H$63996,6,FALSE)</f>
        <v>NO</v>
      </c>
      <c r="K7" s="18" t="s">
        <v>1607</v>
      </c>
      <c r="L7" s="18" t="s">
        <v>1608</v>
      </c>
      <c r="M7" s="18">
        <v>1</v>
      </c>
      <c r="N7" s="18" t="s">
        <v>220</v>
      </c>
      <c r="O7" s="18" t="s">
        <v>1609</v>
      </c>
      <c r="P7" s="18">
        <v>2017</v>
      </c>
      <c r="Q7" s="18">
        <v>12</v>
      </c>
      <c r="R7" s="18">
        <v>4</v>
      </c>
      <c r="S7" s="18"/>
      <c r="T7" s="18" t="s">
        <v>1610</v>
      </c>
    </row>
    <row r="8" spans="1:49" ht="30">
      <c r="A8" s="31" t="str">
        <f t="shared" si="0"/>
        <v>de la Calle-Prieto, Fernando; Romero Gomez, Maria Pilar; Cuevas Beltran, Laureano; Bru Gorraiz, Francisco Javier. Painless nodule on the hand. ENFERMEDADES INFECCIOSAS Y MICROBIOLOGIA CLINICA. 2017; ():-.Article. IF -1,714</v>
      </c>
      <c r="B8" s="37" t="s">
        <v>1647</v>
      </c>
      <c r="C8" s="37" t="s">
        <v>1651</v>
      </c>
      <c r="D8" s="17" t="s">
        <v>1459</v>
      </c>
      <c r="E8" s="18" t="s">
        <v>10</v>
      </c>
      <c r="F8" s="18">
        <f>VLOOKUP(N8,Revistas!$B$2:$H$63996,2,FALSE)</f>
        <v>1.714</v>
      </c>
      <c r="G8" s="18" t="str">
        <f>VLOOKUP(N8,Revistas!$B$2:$H$63996,3,FALSE)</f>
        <v>Q3</v>
      </c>
      <c r="H8" s="18" t="str">
        <f>VLOOKUP(N8,Revistas!$B$2:$H$63996,4,FALSE)</f>
        <v>MICROBIOLOGY</v>
      </c>
      <c r="I8" s="18" t="str">
        <f>VLOOKUP(N8,Revistas!$B$2:$H$63996,5,FALSE)</f>
        <v>88/124</v>
      </c>
      <c r="J8" s="18" t="str">
        <f>VLOOKUP(N8,Revistas!$B$2:$H$63996,6,FALSE)</f>
        <v>NO</v>
      </c>
      <c r="K8" s="18" t="s">
        <v>1649</v>
      </c>
      <c r="L8" s="18"/>
      <c r="M8" s="18" t="s">
        <v>586</v>
      </c>
      <c r="N8" s="18" t="s">
        <v>1463</v>
      </c>
      <c r="O8" s="18" t="s">
        <v>1648</v>
      </c>
      <c r="P8" s="18">
        <v>2017</v>
      </c>
      <c r="Q8" s="18"/>
      <c r="R8" s="18"/>
      <c r="S8" s="18"/>
      <c r="T8" s="18"/>
      <c r="U8" s="23">
        <v>28057353</v>
      </c>
    </row>
    <row r="9" spans="1:49" ht="90">
      <c r="A9" s="31" t="str">
        <f t="shared" si="0"/>
        <v>Espinel-Ingroff, A; Arendrup, M; Canton, E; Cordoba, S; Dannaoui, E; Garcia-Rodriguez, J; Gonzalez, GM; Govender, NP; Martin-Mazuelos, E; Lackner, M; Lass-Florl, C; Sicilia, MJL; Rodriguez-Iglesias, MA; Pelaez, T; Shields, RK; Garcia-Effron, G; Guinea, J; Sanguinetti, M; Turnidger, J. Multicenter Study of Method-Dependent Epidemiological Cutoff Values for Detection of Resistance in Candida spp. and Aspergillus spp. to Amphotericin B and Echinocandins for the Etest Agar Diffusion Method. ANTIMICROBIAL AGENTS AND CHEMOTHERAPY. 2017; 61(1):-e01792-16.Article. IF -4,302</v>
      </c>
      <c r="B9" s="37" t="s">
        <v>1628</v>
      </c>
      <c r="C9" s="37" t="s">
        <v>1629</v>
      </c>
      <c r="D9" s="17" t="s">
        <v>1430</v>
      </c>
      <c r="E9" s="18" t="s">
        <v>10</v>
      </c>
      <c r="F9" s="18">
        <f>VLOOKUP(N9,Revistas!$B$2:$H$63996,2,FALSE)</f>
        <v>4.3019999999999996</v>
      </c>
      <c r="G9" s="18" t="str">
        <f>VLOOKUP(N9,Revistas!$B$2:$H$63996,3,FALSE)</f>
        <v>Q1</v>
      </c>
      <c r="H9" s="18" t="str">
        <f>VLOOKUP(N9,Revistas!$B$2:$H$63996,4,FALSE)</f>
        <v>MICROBIOLOGY</v>
      </c>
      <c r="I9" s="18" t="str">
        <f>VLOOKUP(N9,Revistas!$B$2:$H$63996,5,FALSE)</f>
        <v>23/124</v>
      </c>
      <c r="J9" s="18" t="str">
        <f>VLOOKUP(N9,Revistas!$B$2:$H$63996,6,FALSE)</f>
        <v>NO</v>
      </c>
      <c r="K9" s="18" t="s">
        <v>1630</v>
      </c>
      <c r="L9" s="18" t="s">
        <v>1631</v>
      </c>
      <c r="M9" s="18">
        <v>3</v>
      </c>
      <c r="N9" s="18" t="s">
        <v>1433</v>
      </c>
      <c r="O9" s="18" t="s">
        <v>344</v>
      </c>
      <c r="P9" s="18">
        <v>2017</v>
      </c>
      <c r="Q9" s="18">
        <v>61</v>
      </c>
      <c r="R9" s="18">
        <v>1</v>
      </c>
      <c r="S9" s="18"/>
      <c r="T9" s="18" t="s">
        <v>1632</v>
      </c>
    </row>
    <row r="10" spans="1:49" ht="45">
      <c r="A10" s="31" t="str">
        <f t="shared" si="0"/>
        <v>Falces-Romero, I; Alastruey-Izquierdo, A; Garcia-Rodriguez, J. First isolation of Conidiobolus sp in a respiratory sample of a patient in Europe. CLINICAL MICROBIOLOGY AND INFECTION. 2017; 23(11):834-834.Editorial Material. IF -5,292</v>
      </c>
      <c r="B10" s="37" t="s">
        <v>1559</v>
      </c>
      <c r="C10" s="37" t="s">
        <v>1560</v>
      </c>
      <c r="D10" s="17" t="s">
        <v>1561</v>
      </c>
      <c r="E10" s="18" t="s">
        <v>571</v>
      </c>
      <c r="F10" s="18">
        <f>VLOOKUP(N10,Revistas!$B$2:$H$63996,2,FALSE)</f>
        <v>5.2919999999999998</v>
      </c>
      <c r="G10" s="18" t="str">
        <f>VLOOKUP(N10,Revistas!$B$2:$H$63996,3,FALSE)</f>
        <v>Q1</v>
      </c>
      <c r="H10" s="18" t="str">
        <f>VLOOKUP(N10,Revistas!$B$2:$H$63996,4,FALSE)</f>
        <v>INFECTIOUS DISEASES - SCIE;</v>
      </c>
      <c r="I10" s="18" t="str">
        <f>VLOOKUP(N10,Revistas!$B$2:$H$63996,5,FALSE)</f>
        <v>8 DE 84</v>
      </c>
      <c r="J10" s="18" t="str">
        <f>VLOOKUP(N10,Revistas!$B$2:$H$63996,6,FALSE)</f>
        <v>SI</v>
      </c>
      <c r="K10" s="18" t="s">
        <v>1562</v>
      </c>
      <c r="L10" s="18" t="s">
        <v>1563</v>
      </c>
      <c r="M10" s="18">
        <v>0</v>
      </c>
      <c r="N10" s="18" t="s">
        <v>1564</v>
      </c>
      <c r="O10" s="18" t="s">
        <v>94</v>
      </c>
      <c r="P10" s="18">
        <v>2017</v>
      </c>
      <c r="Q10" s="18">
        <v>23</v>
      </c>
      <c r="R10" s="18">
        <v>11</v>
      </c>
      <c r="S10" s="18">
        <v>834</v>
      </c>
      <c r="T10" s="18">
        <v>834</v>
      </c>
      <c r="U10" s="23">
        <v>28652116</v>
      </c>
    </row>
    <row r="11" spans="1:49" ht="45">
      <c r="A11" s="31" t="str">
        <f t="shared" si="0"/>
        <v>Falces-Romero, Iker; Troyano-Hernaez, Paloma; Garcia-Bujalance, Silvia; Baquero-Artigao, Fernando; Mellado-Pena, Maria Jose; Garcia-Rodriguez, Julio. Detection of toxigenic Clostridium difficile in paediatric patients.. ENFERMEDADES INFECCIOSAS Y MICROBIOLOGIA CLINICA. 2017; ():-.Article. IF -1,714</v>
      </c>
      <c r="B11" s="37" t="s">
        <v>1644</v>
      </c>
      <c r="C11" s="37" t="s">
        <v>1643</v>
      </c>
      <c r="D11" s="17" t="s">
        <v>1459</v>
      </c>
      <c r="E11" s="18" t="s">
        <v>10</v>
      </c>
      <c r="F11" s="18">
        <f>VLOOKUP(N11,Revistas!$B$2:$H$63996,2,FALSE)</f>
        <v>1.714</v>
      </c>
      <c r="G11" s="18" t="str">
        <f>VLOOKUP(N11,Revistas!$B$2:$H$63996,3,FALSE)</f>
        <v>Q3</v>
      </c>
      <c r="H11" s="18" t="str">
        <f>VLOOKUP(N11,Revistas!$B$2:$H$63996,4,FALSE)</f>
        <v>MICROBIOLOGY</v>
      </c>
      <c r="I11" s="18" t="str">
        <f>VLOOKUP(N11,Revistas!$B$2:$H$63996,5,FALSE)</f>
        <v>88/124</v>
      </c>
      <c r="J11" s="18" t="str">
        <f>VLOOKUP(N11,Revistas!$B$2:$H$63996,6,FALSE)</f>
        <v>NO</v>
      </c>
      <c r="K11" s="18" t="s">
        <v>1646</v>
      </c>
      <c r="L11" s="18"/>
      <c r="M11" s="18" t="s">
        <v>586</v>
      </c>
      <c r="N11" s="18" t="s">
        <v>1463</v>
      </c>
      <c r="O11" s="18" t="s">
        <v>400</v>
      </c>
      <c r="P11" s="18">
        <v>2017</v>
      </c>
      <c r="Q11" s="18"/>
      <c r="R11" s="18"/>
      <c r="S11" s="18"/>
      <c r="T11" s="18"/>
      <c r="U11" s="23">
        <v>28689671</v>
      </c>
      <c r="AW11" s="25"/>
    </row>
    <row r="12" spans="1:49" ht="45">
      <c r="A12" s="31" t="str">
        <f t="shared" si="0"/>
        <v>Garcia-Bujalance, S; Gutierrez-Arroyo, A; De la Calle, F; Diaz-Menendez, M; Arribas, JR; Garcia-Rodriguez, J; Arsuaga, M. Persistence and infectivity of Zika virus in semen after returning from endemic areas: Report of 5 cases. JOURNAL OF CLINICAL VIROLOGY. 2017; 96():110-115.Article. IF -3,051</v>
      </c>
      <c r="B12" s="37" t="s">
        <v>1394</v>
      </c>
      <c r="C12" s="37" t="s">
        <v>1395</v>
      </c>
      <c r="D12" s="17" t="s">
        <v>1396</v>
      </c>
      <c r="E12" s="18" t="s">
        <v>10</v>
      </c>
      <c r="F12" s="18">
        <f>VLOOKUP(N12,Revistas!$B$2:$H$63996,2,FALSE)</f>
        <v>3.0510000000000002</v>
      </c>
      <c r="G12" s="18" t="str">
        <f>VLOOKUP(N12,Revistas!$B$2:$H$63996,3,FALSE)</f>
        <v>Q2</v>
      </c>
      <c r="H12" s="18" t="str">
        <f>VLOOKUP(N12,Revistas!$B$2:$H$63996,4,FALSE)</f>
        <v>VIROLOGY - SCIE</v>
      </c>
      <c r="I12" s="18" t="str">
        <f>VLOOKUP(N12,Revistas!$B$2:$H$63996,5,FALSE)</f>
        <v>15/33</v>
      </c>
      <c r="J12" s="18" t="str">
        <f>VLOOKUP(N12,Revistas!$B$2:$H$63996,6,FALSE)</f>
        <v>NO</v>
      </c>
      <c r="K12" s="18" t="s">
        <v>1397</v>
      </c>
      <c r="L12" s="18" t="s">
        <v>1398</v>
      </c>
      <c r="M12" s="18">
        <v>0</v>
      </c>
      <c r="N12" s="18" t="s">
        <v>1399</v>
      </c>
      <c r="O12" s="18" t="s">
        <v>94</v>
      </c>
      <c r="P12" s="18">
        <v>2017</v>
      </c>
      <c r="Q12" s="18">
        <v>96</v>
      </c>
      <c r="R12" s="18"/>
      <c r="S12" s="18">
        <v>110</v>
      </c>
      <c r="T12" s="18">
        <v>115</v>
      </c>
      <c r="U12" s="23">
        <v>29053990</v>
      </c>
    </row>
    <row r="13" spans="1:49" ht="45">
      <c r="A13" s="31" t="str">
        <f t="shared" si="0"/>
        <v>Gutierrez-Arroyo, A; Falces-Romero, I; Corcuera-Pindado, MT; Romero-Gomez, MP. Bacteraemia in a two month-old infant. ENFERMEDADES INFECCIOSAS Y MICROBIOLOGIA CLINICA. 2017; 35(10):676-677.Editorial Material. IF -1,714</v>
      </c>
      <c r="B13" s="37" t="s">
        <v>1543</v>
      </c>
      <c r="C13" s="37" t="s">
        <v>1544</v>
      </c>
      <c r="D13" s="17" t="s">
        <v>1459</v>
      </c>
      <c r="E13" s="18" t="s">
        <v>571</v>
      </c>
      <c r="F13" s="18">
        <f>VLOOKUP(N13,Revistas!$B$2:$H$63996,2,FALSE)</f>
        <v>1.714</v>
      </c>
      <c r="G13" s="18" t="str">
        <f>VLOOKUP(N13,Revistas!$B$2:$H$63996,3,FALSE)</f>
        <v>Q3</v>
      </c>
      <c r="H13" s="18" t="str">
        <f>VLOOKUP(N13,Revistas!$B$2:$H$63996,4,FALSE)</f>
        <v>MICROBIOLOGY</v>
      </c>
      <c r="I13" s="18" t="str">
        <f>VLOOKUP(N13,Revistas!$B$2:$H$63996,5,FALSE)</f>
        <v>88/124</v>
      </c>
      <c r="J13" s="18" t="str">
        <f>VLOOKUP(N13,Revistas!$B$2:$H$63996,6,FALSE)</f>
        <v>NO</v>
      </c>
      <c r="K13" s="18" t="s">
        <v>1545</v>
      </c>
      <c r="L13" s="18" t="s">
        <v>1546</v>
      </c>
      <c r="M13" s="18">
        <v>0</v>
      </c>
      <c r="N13" s="18" t="s">
        <v>1462</v>
      </c>
      <c r="O13" s="18" t="s">
        <v>14</v>
      </c>
      <c r="P13" s="18">
        <v>2017</v>
      </c>
      <c r="Q13" s="18">
        <v>35</v>
      </c>
      <c r="R13" s="18">
        <v>10</v>
      </c>
      <c r="S13" s="18">
        <v>676</v>
      </c>
      <c r="T13" s="18">
        <v>677</v>
      </c>
      <c r="U13" s="23">
        <v>27435039</v>
      </c>
    </row>
    <row r="14" spans="1:49" ht="45">
      <c r="A14" s="31" t="str">
        <f t="shared" si="0"/>
        <v>Lazaro-Perona, F; Sarria-Visa, A; Ruiz-Carrascoso, G; Mingorance, J; Garcia-Rodriguez, J; Gomez-Gil, R. Klebsiella pneumoniae co-producing NDM-7 and OXA-48 carbapenemases isolated from a patient with prolonged hospitalisation. INTERNATIONAL JOURNAL OF ANTIMICROBIAL AGENTS. 2017; 49(1):112-113.Letter. IF -4,307</v>
      </c>
      <c r="B14" s="37" t="s">
        <v>1633</v>
      </c>
      <c r="C14" s="37" t="s">
        <v>1634</v>
      </c>
      <c r="D14" s="17" t="s">
        <v>1601</v>
      </c>
      <c r="E14" s="18" t="s">
        <v>274</v>
      </c>
      <c r="F14" s="18">
        <f>VLOOKUP(N14,Revistas!$B$2:$H$63996,2,FALSE)</f>
        <v>4.3070000000000004</v>
      </c>
      <c r="G14" s="18" t="str">
        <f>VLOOKUP(N14,Revistas!$B$2:$H$63996,3,FALSE)</f>
        <v>Q1</v>
      </c>
      <c r="H14" s="18" t="str">
        <f>VLOOKUP(N14,Revistas!$B$2:$H$63996,4,FALSE)</f>
        <v>PHARMACOLOGY &amp; PHARMACY - SCIE;</v>
      </c>
      <c r="I14" s="18" t="str">
        <f>VLOOKUP(N14,Revistas!$B$2:$H$63996,5,FALSE)</f>
        <v>34/255</v>
      </c>
      <c r="J14" s="18" t="str">
        <f>VLOOKUP(N14,Revistas!$B$2:$H$63996,6,FALSE)</f>
        <v>NO</v>
      </c>
      <c r="K14" s="18" t="s">
        <v>1635</v>
      </c>
      <c r="L14" s="18" t="s">
        <v>1636</v>
      </c>
      <c r="M14" s="18">
        <v>1</v>
      </c>
      <c r="N14" s="18" t="s">
        <v>1604</v>
      </c>
      <c r="O14" s="18" t="s">
        <v>344</v>
      </c>
      <c r="P14" s="18">
        <v>2017</v>
      </c>
      <c r="Q14" s="18">
        <v>49</v>
      </c>
      <c r="R14" s="18">
        <v>1</v>
      </c>
      <c r="S14" s="18">
        <v>112</v>
      </c>
      <c r="T14" s="18">
        <v>113</v>
      </c>
      <c r="U14" s="23">
        <v>27817973</v>
      </c>
    </row>
    <row r="15" spans="1:49" ht="180">
      <c r="A15" s="31" t="str">
        <f t="shared" si="0"/>
        <v>Lora-Tamayo, J; Senneville, E; Ribera, A; Bernard, L; Dupon, M; Zeller, V; Li, HK; Arvieux, C; Clauss, M; Uckay, I; Vigante, D; Ferry, T; Iribarren, JA; Peel, TN; Sendi, P; Miksic, NG; Rodriguez-Pardo, D; del Toro, MD; Fernandez-Sampedro, M; Dapunt, U; Huotari, K; Davis, JS; Palomino, J; Neut, D; Clark, BM; Gottlieb, T; Trebse, R; Soriano, A; Bahamonde, A; Guio, L; Rico, A; Salles, MJC; Pais, MJG; Benito, N; Riera, M; Gomez, L; Aboltins, CA; Esteban, J; Horcajada, JP; O'Connell, K; Ferrari, M; Skaliczki, G; Juan, RS; Cobo, J; Sanchez-Somolinos, M; Ramos, A; Giannitsioti, E; Jover-Saenz, A; Baraia-Etxaburu, JM; Barbero, JM; Choong, PFM; Asseray, N; Ansart, S; Le Moal, G; Zimmerli, W; Ariza, J. The Not-So-Good Prognosis of Streptococcal Periprosthetic Joint Infection Managed by Implant Retention: The Results of a Large Multicenter Study. CLINICAL INFECTIOUS DISEASES. 2017; 64(12):1742-1752.Article. IF -8,216</v>
      </c>
      <c r="B15" s="37" t="s">
        <v>1591</v>
      </c>
      <c r="C15" s="37" t="s">
        <v>1592</v>
      </c>
      <c r="D15" s="17" t="s">
        <v>1376</v>
      </c>
      <c r="E15" s="18" t="s">
        <v>10</v>
      </c>
      <c r="F15" s="18">
        <f>VLOOKUP(N15,Revistas!$B$2:$H$63996,2,FALSE)</f>
        <v>8.2159999999999993</v>
      </c>
      <c r="G15" s="18" t="str">
        <f>VLOOKUP(N15,Revistas!$B$2:$H$63996,3,FALSE)</f>
        <v>Q1</v>
      </c>
      <c r="H15" s="18" t="str">
        <f>VLOOKUP(N15,Revistas!$B$2:$H$63996,4,FALSE)</f>
        <v>IMMUNOLOGY - SCIE;</v>
      </c>
      <c r="I15" s="18" t="str">
        <f>VLOOKUP(N15,Revistas!$B$2:$H$63996,5,FALSE)</f>
        <v>15/150</v>
      </c>
      <c r="J15" s="18" t="str">
        <f>VLOOKUP(N15,Revistas!$B$2:$H$63996,6,FALSE)</f>
        <v>SI</v>
      </c>
      <c r="K15" s="18" t="s">
        <v>1593</v>
      </c>
      <c r="L15" s="18" t="s">
        <v>1594</v>
      </c>
      <c r="M15" s="18">
        <v>0</v>
      </c>
      <c r="N15" s="18" t="s">
        <v>1379</v>
      </c>
      <c r="O15" s="28">
        <v>42156</v>
      </c>
      <c r="P15" s="18">
        <v>2017</v>
      </c>
      <c r="Q15" s="18">
        <v>64</v>
      </c>
      <c r="R15" s="18">
        <v>12</v>
      </c>
      <c r="S15" s="18">
        <v>1742</v>
      </c>
      <c r="T15" s="18">
        <v>1752</v>
      </c>
      <c r="U15" s="23">
        <v>28369296</v>
      </c>
    </row>
    <row r="16" spans="1:49" ht="60">
      <c r="A16" s="31" t="str">
        <f t="shared" si="0"/>
        <v>Maseda, E; Salgado, P; Anillo, V; Ruiz-Carrascoso, G; Gomez-Gil, R; Martin-Funke, C; Gimenez, MJ; Granizo, JJ; Aguilar, L; Gilsanz, F. Risk factors for colonization by carbapenemase-producing enterobacteria at admission to a Surgical ICU: A retrospective study. ENFERMEDADES INFECCIOSAS Y MICROBIOLOGIA CLINICA. 2017; 35(6):333-337.Article. IF -1,714</v>
      </c>
      <c r="B16" s="37" t="s">
        <v>1595</v>
      </c>
      <c r="C16" s="37" t="s">
        <v>1596</v>
      </c>
      <c r="D16" s="17" t="s">
        <v>1459</v>
      </c>
      <c r="E16" s="18" t="s">
        <v>10</v>
      </c>
      <c r="F16" s="18">
        <f>VLOOKUP(N16,Revistas!$B$2:$H$63996,2,FALSE)</f>
        <v>1.714</v>
      </c>
      <c r="G16" s="18" t="str">
        <f>VLOOKUP(N16,Revistas!$B$2:$H$63996,3,FALSE)</f>
        <v>Q3</v>
      </c>
      <c r="H16" s="18" t="str">
        <f>VLOOKUP(N16,Revistas!$B$2:$H$63996,4,FALSE)</f>
        <v>MICROBIOLOGY</v>
      </c>
      <c r="I16" s="18" t="str">
        <f>VLOOKUP(N16,Revistas!$B$2:$H$63996,5,FALSE)</f>
        <v>88/124</v>
      </c>
      <c r="J16" s="18" t="str">
        <f>VLOOKUP(N16,Revistas!$B$2:$H$63996,6,FALSE)</f>
        <v>NO</v>
      </c>
      <c r="K16" s="18" t="s">
        <v>1597</v>
      </c>
      <c r="L16" s="18" t="s">
        <v>1598</v>
      </c>
      <c r="M16" s="18">
        <v>1</v>
      </c>
      <c r="N16" s="18" t="s">
        <v>1462</v>
      </c>
      <c r="O16" s="18" t="s">
        <v>1464</v>
      </c>
      <c r="P16" s="18">
        <v>2017</v>
      </c>
      <c r="Q16" s="18">
        <v>35</v>
      </c>
      <c r="R16" s="18">
        <v>6</v>
      </c>
      <c r="S16" s="18">
        <v>333</v>
      </c>
      <c r="T16" s="18">
        <v>337</v>
      </c>
      <c r="U16" s="23">
        <v>27016135</v>
      </c>
    </row>
    <row r="17" spans="1:49" ht="75">
      <c r="A17" s="31" t="str">
        <f t="shared" si="0"/>
        <v>Montejano, R; Stella-Ascariz, N; Monge, S; Bernardino, JI; Perez-Valero, I; Montes, ML; Valencia, E; Martin-Carbonero, L; Moreno, V; Gonzalez-Garcia, J; Arnalich, F; Mingorance, J; Berniches, LP; Perona, R; Arribas, JR. Impact of Antiretroviral Treatment Containing Tenofovir Difumarate on the Telomere Length of Aviremic HIV-Infected Patients. JAIDS-JOURNAL OF ACQUIRED IMMUNE DEFICIENCY SYNDROMES. 2017; 76(1):102-109.Article. IF -3,935</v>
      </c>
      <c r="B17" s="37" t="s">
        <v>1422</v>
      </c>
      <c r="C17" s="37" t="s">
        <v>1423</v>
      </c>
      <c r="D17" s="17" t="s">
        <v>1424</v>
      </c>
      <c r="E17" s="18" t="s">
        <v>10</v>
      </c>
      <c r="F17" s="18">
        <f>VLOOKUP(N17,Revistas!$B$2:$H$63996,2,FALSE)</f>
        <v>3.9350000000000001</v>
      </c>
      <c r="G17" s="18" t="str">
        <f>VLOOKUP(N17,Revistas!$B$2:$H$63996,3,FALSE)</f>
        <v>Q1</v>
      </c>
      <c r="H17" s="18" t="str">
        <f>VLOOKUP(N17,Revistas!$B$2:$H$63996,4,FALSE)</f>
        <v>INFECTIOUS DISEASES - SCIE;</v>
      </c>
      <c r="I17" s="18" t="str">
        <f>VLOOKUP(N17,Revistas!$B$2:$H$63996,5,FALSE)</f>
        <v>20/84</v>
      </c>
      <c r="J17" s="18" t="str">
        <f>VLOOKUP(N17,Revistas!$B$2:$H$63996,6,FALSE)</f>
        <v>NO</v>
      </c>
      <c r="K17" s="18" t="s">
        <v>1425</v>
      </c>
      <c r="L17" s="18" t="s">
        <v>1426</v>
      </c>
      <c r="M17" s="18">
        <v>0</v>
      </c>
      <c r="N17" s="18" t="s">
        <v>1427</v>
      </c>
      <c r="O17" s="28">
        <v>37135</v>
      </c>
      <c r="P17" s="18">
        <v>2017</v>
      </c>
      <c r="Q17" s="18">
        <v>76</v>
      </c>
      <c r="R17" s="18">
        <v>1</v>
      </c>
      <c r="S17" s="18">
        <v>102</v>
      </c>
      <c r="T17" s="18">
        <v>109</v>
      </c>
      <c r="U17" s="23">
        <v>28418989</v>
      </c>
    </row>
    <row r="18" spans="1:49" ht="30">
      <c r="A18" s="31" t="str">
        <f t="shared" si="0"/>
        <v>Oviedo Briones, Myriam; Rico, Alicia; Grados, Martin. Minocycline induced hyperpigmentation. Revista espanola de geriatria y gerontologia. 2017; 52(6):353-354-.Letter. IF -NO TIENE</v>
      </c>
      <c r="B18" s="37" t="s">
        <v>1637</v>
      </c>
      <c r="C18" s="37" t="s">
        <v>1650</v>
      </c>
      <c r="D18" s="17" t="s">
        <v>1638</v>
      </c>
      <c r="E18" s="18" t="s">
        <v>274</v>
      </c>
      <c r="F18" s="18" t="str">
        <f>VLOOKUP(N18,Revistas!$B$2:$H$63996,2,FALSE)</f>
        <v>NO TIENE</v>
      </c>
      <c r="G18" s="18" t="str">
        <f>VLOOKUP(N18,Revistas!$B$2:$H$63996,3,FALSE)</f>
        <v>NO TIENE</v>
      </c>
      <c r="H18" s="18" t="str">
        <f>VLOOKUP(N18,Revistas!$B$2:$H$63996,4,FALSE)</f>
        <v>NO TIENE</v>
      </c>
      <c r="I18" s="18" t="str">
        <f>VLOOKUP(N18,Revistas!$B$2:$H$63996,5,FALSE)</f>
        <v>NO TIENE</v>
      </c>
      <c r="J18" s="18" t="str">
        <f>VLOOKUP(N18,Revistas!$B$2:$H$63996,6,FALSE)</f>
        <v>NO</v>
      </c>
      <c r="K18" s="18" t="s">
        <v>1641</v>
      </c>
      <c r="L18" s="18"/>
      <c r="M18" s="18" t="s">
        <v>586</v>
      </c>
      <c r="N18" s="18" t="s">
        <v>1642</v>
      </c>
      <c r="O18" s="18" t="s">
        <v>1640</v>
      </c>
      <c r="P18" s="18">
        <v>2017</v>
      </c>
      <c r="Q18" s="18">
        <v>52</v>
      </c>
      <c r="R18" s="18">
        <v>6</v>
      </c>
      <c r="S18" s="18" t="s">
        <v>1639</v>
      </c>
      <c r="T18" s="18"/>
      <c r="U18" s="23">
        <v>28709717</v>
      </c>
      <c r="AW18" s="25"/>
    </row>
    <row r="19" spans="1:49" ht="60">
      <c r="A19" s="31" t="str">
        <f t="shared" si="0"/>
        <v>Robustillo-Rodela, A; Perez-Blanco, V; Ruiz, MAE; Carrascoso, GR; Iglesias, JCF; Martin, DA. Successful control of 2 simultaneous outbreaks of OXA-48 carbapenemase-producing Enterobacteriaceae and multidrug-resistant Acinetobacter baumannii in an intensive care unit. AMERICAN JOURNAL OF INFECTION CONTROL. 2017; 45(12):1356-1362.Article. IF -2,209</v>
      </c>
      <c r="B19" s="37" t="s">
        <v>1547</v>
      </c>
      <c r="C19" s="37" t="s">
        <v>1548</v>
      </c>
      <c r="D19" s="17" t="s">
        <v>1549</v>
      </c>
      <c r="E19" s="18" t="s">
        <v>10</v>
      </c>
      <c r="F19" s="18">
        <f>VLOOKUP(N19,Revistas!$B$2:$H$63996,2,FALSE)</f>
        <v>2.2090000000000001</v>
      </c>
      <c r="G19" s="18" t="str">
        <f>VLOOKUP(N19,Revistas!$B$2:$H$63996,3,FALSE)</f>
        <v>Q2</v>
      </c>
      <c r="H19" s="18" t="str">
        <f>VLOOKUP(N19,Revistas!$B$2:$H$63996,4,FALSE)</f>
        <v>PUBLIC, ENVIRONMENTAL &amp; OCCUPATIONAL HEALTH - SCIE;</v>
      </c>
      <c r="I19" s="18" t="str">
        <f>VLOOKUP(N19,Revistas!$B$2:$H$63996,5,FALSE)</f>
        <v>64/176</v>
      </c>
      <c r="J19" s="18" t="str">
        <f>VLOOKUP(N19,Revistas!$B$2:$H$63996,6,FALSE)</f>
        <v>NO</v>
      </c>
      <c r="K19" s="18" t="s">
        <v>1550</v>
      </c>
      <c r="L19" s="18" t="s">
        <v>1551</v>
      </c>
      <c r="M19" s="18">
        <v>0</v>
      </c>
      <c r="N19" s="18" t="s">
        <v>1552</v>
      </c>
      <c r="O19" s="18" t="s">
        <v>608</v>
      </c>
      <c r="P19" s="18">
        <v>2017</v>
      </c>
      <c r="Q19" s="18">
        <v>45</v>
      </c>
      <c r="R19" s="18">
        <v>12</v>
      </c>
      <c r="S19" s="18">
        <v>1356</v>
      </c>
      <c r="T19" s="18">
        <v>1362</v>
      </c>
      <c r="U19" s="23">
        <v>28893449</v>
      </c>
    </row>
    <row r="20" spans="1:49" ht="45">
      <c r="A20" s="31" t="str">
        <f t="shared" si="0"/>
        <v>Romero-Gomez, MP; Cendejas-Bueno, E; Rodriguez, JG; Mingorance, J. Impact of rapid diagnosis of Staphylococcus aureus bacteremia from positive blood cultures on patient management. EUROPEAN JOURNAL OF CLINICAL MICROBIOLOGY &amp; INFECTIOUS DISEASES. 2017; 36(12):2469-2473.Article. IF -2,727</v>
      </c>
      <c r="B20" s="37" t="s">
        <v>1553</v>
      </c>
      <c r="C20" s="37" t="s">
        <v>1554</v>
      </c>
      <c r="D20" s="17" t="s">
        <v>1555</v>
      </c>
      <c r="E20" s="18" t="s">
        <v>10</v>
      </c>
      <c r="F20" s="18">
        <f>VLOOKUP(N20,Revistas!$B$2:$H$63996,2,FALSE)</f>
        <v>2.7269999999999999</v>
      </c>
      <c r="G20" s="18" t="str">
        <f>VLOOKUP(N20,Revistas!$B$2:$H$63996,3,FALSE)</f>
        <v>Q2</v>
      </c>
      <c r="H20" s="18" t="str">
        <f>VLOOKUP(N20,Revistas!$B$2:$H$63996,4,FALSE)</f>
        <v>MICROBIOLOGY - SCIE;</v>
      </c>
      <c r="I20" s="18" t="str">
        <f>VLOOKUP(N20,Revistas!$B$2:$H$63996,5,FALSE)</f>
        <v>57/124</v>
      </c>
      <c r="J20" s="18" t="str">
        <f>VLOOKUP(N20,Revistas!$B$2:$H$63996,6,FALSE)</f>
        <v>NO</v>
      </c>
      <c r="K20" s="18" t="s">
        <v>1556</v>
      </c>
      <c r="L20" s="18" t="s">
        <v>1557</v>
      </c>
      <c r="M20" s="18">
        <v>0</v>
      </c>
      <c r="N20" s="18" t="s">
        <v>1558</v>
      </c>
      <c r="O20" s="18" t="s">
        <v>14</v>
      </c>
      <c r="P20" s="18">
        <v>2017</v>
      </c>
      <c r="Q20" s="18">
        <v>36</v>
      </c>
      <c r="R20" s="18">
        <v>12</v>
      </c>
      <c r="S20" s="18">
        <v>2469</v>
      </c>
      <c r="T20" s="18">
        <v>2473</v>
      </c>
      <c r="U20" s="23">
        <v>28831593</v>
      </c>
    </row>
    <row r="21" spans="1:49" ht="75">
      <c r="A21" s="31" t="str">
        <f t="shared" si="0"/>
        <v>San-Juan, R; Perez-Montarelo, D; Viedma, E; Lalueza, A; Fortun, J; Loza, E; Pujol, M; Ardanuy, C; Morales, I; de Cueto, M; Resino-Foz, E; Morales-Cartagena, MA; Fernandez-Ruiz, M; Rico, A; Romero, MP; de Mera, MF; Lopez-Medrano, F; Orellana, MA; Aguado, JM; Chaves, F. Pathogen-related factors affecting outcome of catheter-related bacteremia due to methicillin-susceptible Staphylococcus aureus in a Spanish multicenter study. EUROPEAN JOURNAL OF CLINICAL MICROBIOLOGY &amp; INFECTIOUS DISEASES. 2017; 36(10):1757-1765.Article. IF -2,727</v>
      </c>
      <c r="B21" s="37" t="s">
        <v>1575</v>
      </c>
      <c r="C21" s="37" t="s">
        <v>1576</v>
      </c>
      <c r="D21" s="17" t="s">
        <v>1555</v>
      </c>
      <c r="E21" s="18" t="s">
        <v>10</v>
      </c>
      <c r="F21" s="18">
        <f>VLOOKUP(N21,Revistas!$B$2:$H$63996,2,FALSE)</f>
        <v>2.7269999999999999</v>
      </c>
      <c r="G21" s="18" t="str">
        <f>VLOOKUP(N21,Revistas!$B$2:$H$63996,3,FALSE)</f>
        <v>Q2</v>
      </c>
      <c r="H21" s="18" t="str">
        <f>VLOOKUP(N21,Revistas!$B$2:$H$63996,4,FALSE)</f>
        <v>MICROBIOLOGY - SCIE;</v>
      </c>
      <c r="I21" s="18" t="str">
        <f>VLOOKUP(N21,Revistas!$B$2:$H$63996,5,FALSE)</f>
        <v>57/124</v>
      </c>
      <c r="J21" s="18" t="str">
        <f>VLOOKUP(N21,Revistas!$B$2:$H$63996,6,FALSE)</f>
        <v>NO</v>
      </c>
      <c r="K21" s="18" t="s">
        <v>1577</v>
      </c>
      <c r="L21" s="18" t="s">
        <v>1578</v>
      </c>
      <c r="M21" s="18">
        <v>0</v>
      </c>
      <c r="N21" s="18" t="s">
        <v>1558</v>
      </c>
      <c r="O21" s="18" t="s">
        <v>129</v>
      </c>
      <c r="P21" s="18">
        <v>2017</v>
      </c>
      <c r="Q21" s="18">
        <v>36</v>
      </c>
      <c r="R21" s="18">
        <v>10</v>
      </c>
      <c r="S21" s="18">
        <v>1757</v>
      </c>
      <c r="T21" s="18">
        <v>1765</v>
      </c>
      <c r="U21" s="23">
        <v>28477236</v>
      </c>
    </row>
    <row r="22" spans="1:49" ht="30">
      <c r="A22" s="31" t="str">
        <f t="shared" si="0"/>
        <v>Stella-Ascariz, N; Arribas, JR; Paredes, R; Li, JZ. The Role of HIV-1 Drug-Resistant Minority Variants in Treatment Failure. JOURNAL OF INFECTIOUS DISEASES. 2017; 216():S847-S850.Article. IF -6,273</v>
      </c>
      <c r="B22" s="37" t="s">
        <v>1381</v>
      </c>
      <c r="C22" s="37" t="s">
        <v>1382</v>
      </c>
      <c r="D22" s="17" t="s">
        <v>1383</v>
      </c>
      <c r="E22" s="18" t="s">
        <v>10</v>
      </c>
      <c r="F22" s="18">
        <f>VLOOKUP(N22,Revistas!$B$2:$H$63996,2,FALSE)</f>
        <v>6.2729999999999997</v>
      </c>
      <c r="G22" s="18" t="str">
        <f>VLOOKUP(N22,Revistas!$B$2:$H$63996,3,FALSE)</f>
        <v>Q1</v>
      </c>
      <c r="H22" s="18" t="str">
        <f>VLOOKUP(N22,Revistas!$B$2:$H$63996,4,FALSE)</f>
        <v>INFECTIOUS DISEASES - SCIE;</v>
      </c>
      <c r="I22" s="18" t="str">
        <f>VLOOKUP(N22,Revistas!$B$2:$H$63996,5,FALSE)</f>
        <v>7 DE 84</v>
      </c>
      <c r="J22" s="18" t="str">
        <f>VLOOKUP(N22,Revistas!$B$2:$H$63996,6,FALSE)</f>
        <v>SI</v>
      </c>
      <c r="K22" s="18" t="s">
        <v>1384</v>
      </c>
      <c r="L22" s="18" t="s">
        <v>1385</v>
      </c>
      <c r="M22" s="18">
        <v>0</v>
      </c>
      <c r="N22" s="18" t="s">
        <v>1386</v>
      </c>
      <c r="O22" s="28">
        <v>42309</v>
      </c>
      <c r="P22" s="18">
        <v>2017</v>
      </c>
      <c r="Q22" s="18">
        <v>216</v>
      </c>
      <c r="R22" s="18"/>
      <c r="S22" s="18" t="s">
        <v>1388</v>
      </c>
      <c r="T22" s="18" t="s">
        <v>1389</v>
      </c>
      <c r="U22" s="23">
        <v>29207001</v>
      </c>
    </row>
    <row r="23" spans="1:49" ht="60">
      <c r="A23" s="31" t="str">
        <f t="shared" si="0"/>
        <v>Stella-Ascariz, N; Montejano, R; Pintado-Berninches, L; Monge, S; Bernardino, JI; Perez-Valero, I; Montes, ML; Mingorance, J; Perona, R; Arribas, JR. Differential Effects of Tenofovir, Abacavir, Emtricitabine, and Darunavir on Telomerase Activity In Vitro. JAIDS-JOURNAL OF ACQUIRED IMMUNE DEFICIENCY SYNDROMES. 2017; 74(1):91-94.Article. IF -3,935</v>
      </c>
      <c r="B23" s="37" t="s">
        <v>1521</v>
      </c>
      <c r="C23" s="37" t="s">
        <v>1522</v>
      </c>
      <c r="D23" s="17" t="s">
        <v>1424</v>
      </c>
      <c r="E23" s="18" t="s">
        <v>10</v>
      </c>
      <c r="F23" s="18">
        <f>VLOOKUP(N23,Revistas!$B$2:$H$63996,2,FALSE)</f>
        <v>3.9350000000000001</v>
      </c>
      <c r="G23" s="18" t="str">
        <f>VLOOKUP(N23,Revistas!$B$2:$H$63996,3,FALSE)</f>
        <v>Q1</v>
      </c>
      <c r="H23" s="18" t="str">
        <f>VLOOKUP(N23,Revistas!$B$2:$H$63996,4,FALSE)</f>
        <v>INFECTIOUS DISEASES - SCIE;</v>
      </c>
      <c r="I23" s="18" t="str">
        <f>VLOOKUP(N23,Revistas!$B$2:$H$63996,5,FALSE)</f>
        <v>20/84</v>
      </c>
      <c r="J23" s="18" t="str">
        <f>VLOOKUP(N23,Revistas!$B$2:$H$63996,6,FALSE)</f>
        <v>NO</v>
      </c>
      <c r="K23" s="18" t="s">
        <v>1523</v>
      </c>
      <c r="L23" s="18" t="s">
        <v>1524</v>
      </c>
      <c r="M23" s="18">
        <v>1</v>
      </c>
      <c r="N23" s="18" t="s">
        <v>1427</v>
      </c>
      <c r="O23" s="18" t="s">
        <v>1525</v>
      </c>
      <c r="P23" s="18">
        <v>2017</v>
      </c>
      <c r="Q23" s="18">
        <v>74</v>
      </c>
      <c r="R23" s="18">
        <v>1</v>
      </c>
      <c r="S23" s="18">
        <v>91</v>
      </c>
      <c r="T23" s="18">
        <v>94</v>
      </c>
      <c r="U23" s="23">
        <v>27552152</v>
      </c>
    </row>
    <row r="24" spans="1:49" ht="60">
      <c r="A24" s="31" t="str">
        <f t="shared" si="0"/>
        <v>Toro, C; Trevisi, P; Lopez-Quintana, B; Amor, A; Iglesias, N; Subirats, M; de Guevara, CL; Lago, M; Arsuaga, M; de la Calle-Prieto, F; Herrero, D; Rubio, M; Puente, S; Baquero, M. Imported Dengue Infection in a Spanish Hospital with a High Proportion of Travelers from Africa: A 9-Year Retrospective Study. AMERICAN JOURNAL OF TROPICAL MEDICINE AND HYGIENE. 2017; 96(3):701-707.Article. IF -2,549</v>
      </c>
      <c r="B24" s="37" t="s">
        <v>1623</v>
      </c>
      <c r="C24" s="37" t="s">
        <v>1624</v>
      </c>
      <c r="D24" s="17" t="s">
        <v>1625</v>
      </c>
      <c r="E24" s="18" t="s">
        <v>10</v>
      </c>
      <c r="F24" s="18">
        <f>VLOOKUP(N24,Revistas!$B$2:$H$63996,2,FALSE)</f>
        <v>2.5489999999999999</v>
      </c>
      <c r="G24" s="18" t="str">
        <f>VLOOKUP(N24,Revistas!$B$2:$H$63996,3,FALSE)</f>
        <v>Q2</v>
      </c>
      <c r="H24" s="18" t="str">
        <f>VLOOKUP(N24,Revistas!$B$2:$H$63996,4,FALSE)</f>
        <v>PUBLIC, ENVIRONMENTAL &amp; OCCUPATIONAL HEALTH - SCIE;</v>
      </c>
      <c r="I24" s="18" t="str">
        <f>VLOOKUP(N24,Revistas!$B$2:$H$63996,5,FALSE)</f>
        <v>48/176</v>
      </c>
      <c r="J24" s="18" t="str">
        <f>VLOOKUP(N24,Revistas!$B$2:$H$63996,6,FALSE)</f>
        <v>NO</v>
      </c>
      <c r="K24" s="18" t="s">
        <v>1626</v>
      </c>
      <c r="L24" s="18" t="s">
        <v>1627</v>
      </c>
      <c r="M24" s="18">
        <v>0</v>
      </c>
      <c r="N24" s="18" t="s">
        <v>7206</v>
      </c>
      <c r="O24" s="18"/>
      <c r="P24" s="18">
        <v>2017</v>
      </c>
      <c r="Q24" s="18">
        <v>96</v>
      </c>
      <c r="R24" s="18">
        <v>3</v>
      </c>
      <c r="S24" s="18">
        <v>701</v>
      </c>
      <c r="T24" s="18">
        <v>707</v>
      </c>
      <c r="U24" s="23">
        <v>28167601</v>
      </c>
    </row>
    <row r="25" spans="1:49" ht="90">
      <c r="A25" s="31" t="str">
        <f t="shared" si="0"/>
        <v>Trastoy, R; Alvarez, M; Nieto, L; Munoz-Bellido, JL; Melon, S; Suarez, A; Orduna, A; Viciana, I; Bernal, S; Garcia-Bujalance, S; Montiel, N; Molina, JM; Basaras, M; Fernandez-Cuenca, F; Garcia-Arata, I; Reina, G; Ocete, D; Navarro, D; Perez, AB; de Castro, AB; Buti, M; Rodriguez-Frias, F; Garcia, F; Aguilera, A; Mancebo, M. Distribution of hepatitis B virus genotypes in Spain during the period 1999-2016 (Preliminary data of GEHEP 010 Study). HEPATOLOGY. 2017; 66():1013A-1013A.Meeting Abstract. IF -13,246</v>
      </c>
      <c r="B25" s="37" t="s">
        <v>1571</v>
      </c>
      <c r="C25" s="37" t="s">
        <v>1572</v>
      </c>
      <c r="D25" s="17" t="s">
        <v>1410</v>
      </c>
      <c r="E25" s="18" t="s">
        <v>26</v>
      </c>
      <c r="F25" s="18">
        <f>VLOOKUP(N25,Revistas!$B$2:$H$63996,2,FALSE)</f>
        <v>13.246</v>
      </c>
      <c r="G25" s="18" t="str">
        <f>VLOOKUP(N25,Revistas!$B$2:$H$63996,3,FALSE)</f>
        <v>Q1</v>
      </c>
      <c r="H25" s="18" t="str">
        <f>VLOOKUP(N25,Revistas!$B$2:$H$63996,4,FALSE)</f>
        <v>GASTROENTEROLOGY &amp;HEPATOLOGY</v>
      </c>
      <c r="I25" s="18" t="str">
        <f>VLOOKUP(N25,Revistas!$B$2:$H$63996,5,FALSE)</f>
        <v>4DE 79</v>
      </c>
      <c r="J25" s="18" t="str">
        <f>VLOOKUP(N25,Revistas!$B$2:$H$63996,6,FALSE)</f>
        <v>SI</v>
      </c>
      <c r="K25" s="18" t="s">
        <v>1573</v>
      </c>
      <c r="L25" s="18"/>
      <c r="M25" s="18">
        <v>0</v>
      </c>
      <c r="N25" s="18" t="s">
        <v>1412</v>
      </c>
      <c r="O25" s="18" t="s">
        <v>129</v>
      </c>
      <c r="P25" s="18">
        <v>2017</v>
      </c>
      <c r="Q25" s="18">
        <v>66</v>
      </c>
      <c r="R25" s="18"/>
      <c r="S25" s="18" t="s">
        <v>1574</v>
      </c>
      <c r="T25" s="18" t="s">
        <v>1574</v>
      </c>
    </row>
    <row r="26" spans="1:49" ht="45">
      <c r="A26" s="31" t="str">
        <f t="shared" si="0"/>
        <v>Valencia-Ortega, ME; Garcia-Bujalance, S; Gonzalez-Garcia, J. Hepatitis with a multiple etiology in HIV-positive men who have sexual relations with other men. REVISTA ESPANOLA DE ENFERMEDADES DIGESTIVAS. 2017; 109(11):-.Letter. IF -1,401</v>
      </c>
      <c r="B26" s="37" t="s">
        <v>1503</v>
      </c>
      <c r="C26" s="37" t="s">
        <v>1504</v>
      </c>
      <c r="D26" s="17" t="s">
        <v>1505</v>
      </c>
      <c r="E26" s="18" t="s">
        <v>274</v>
      </c>
      <c r="F26" s="18">
        <f>VLOOKUP(N26,Revistas!$B$2:$H$63996,2,FALSE)</f>
        <v>1.401</v>
      </c>
      <c r="G26" s="18" t="str">
        <f>VLOOKUP(N26,Revistas!$B$2:$H$63996,3,FALSE)</f>
        <v>Q4</v>
      </c>
      <c r="H26" s="18" t="str">
        <f>VLOOKUP(N26,Revistas!$B$2:$H$63996,4,FALSE)</f>
        <v>GASTROENTEROLOGY &amp;HEPATOLOGY</v>
      </c>
      <c r="I26" s="18" t="str">
        <f>VLOOKUP(N26,Revistas!$B$2:$H$63996,5,FALSE)</f>
        <v>69/79</v>
      </c>
      <c r="J26" s="18" t="str">
        <f>VLOOKUP(N26,Revistas!$B$2:$H$63996,6,FALSE)</f>
        <v>NO</v>
      </c>
      <c r="K26" s="18" t="s">
        <v>1506</v>
      </c>
      <c r="L26" s="18" t="s">
        <v>1507</v>
      </c>
      <c r="M26" s="18">
        <v>0</v>
      </c>
      <c r="N26" s="18" t="s">
        <v>1508</v>
      </c>
      <c r="O26" s="18"/>
      <c r="P26" s="18">
        <v>2017</v>
      </c>
      <c r="Q26" s="18">
        <v>109</v>
      </c>
      <c r="R26" s="18">
        <v>11</v>
      </c>
      <c r="S26" s="18"/>
      <c r="T26" s="18"/>
    </row>
    <row r="27" spans="1:49" ht="60">
      <c r="A27" s="31" t="str">
        <f t="shared" si="0"/>
        <v>Yao, YC; Lazaro-Perona, F; Falgenhauer, L; Valverde, A; Imirzalioglu, C; Dominguez, L; Canton, R; Mingorance, J; Chakraborty, T. Insights into a Novel bla(KPC-2)-Encoding IncP-6 Plasmid Reveal Carbapenem-Resistance Circulation in Several Enterobacteriaceae Species from Wastewater and a Hospital Source in Spain. FRONTIERS IN MICROBIOLOGY. 2017; 8():-1143.Article. IF -4,706</v>
      </c>
      <c r="B27" s="37" t="s">
        <v>1585</v>
      </c>
      <c r="C27" s="37" t="s">
        <v>1586</v>
      </c>
      <c r="D27" s="17" t="s">
        <v>1587</v>
      </c>
      <c r="E27" s="18" t="s">
        <v>10</v>
      </c>
      <c r="F27" s="18">
        <f>VLOOKUP(N27,Revistas!$B$2:$H$63996,2,FALSE)</f>
        <v>4.7060000000000004</v>
      </c>
      <c r="G27" s="18" t="str">
        <f>VLOOKUP(N27,Revistas!$B$2:$H$63996,3,FALSE)</f>
        <v>Q1</v>
      </c>
      <c r="H27" s="18" t="str">
        <f>VLOOKUP(N27,Revistas!$B$2:$H$63996,4,FALSE)</f>
        <v>MICROBIOLOGY - SCIE</v>
      </c>
      <c r="I27" s="18" t="str">
        <f>VLOOKUP(N27,Revistas!$B$2:$H$63996,5,FALSE)</f>
        <v>26/125</v>
      </c>
      <c r="J27" s="18" t="str">
        <f>VLOOKUP(N27,Revistas!$B$2:$H$63996,6,FALSE)</f>
        <v>NO</v>
      </c>
      <c r="K27" s="18" t="s">
        <v>1588</v>
      </c>
      <c r="L27" s="18" t="s">
        <v>1589</v>
      </c>
      <c r="M27" s="18">
        <v>0</v>
      </c>
      <c r="N27" s="18" t="s">
        <v>1590</v>
      </c>
      <c r="O27" s="28">
        <v>46905</v>
      </c>
      <c r="P27" s="18">
        <v>2017</v>
      </c>
      <c r="Q27" s="18">
        <v>8</v>
      </c>
      <c r="R27" s="18"/>
      <c r="S27" s="18"/>
      <c r="T27" s="18">
        <v>1143</v>
      </c>
      <c r="U27" s="23">
        <v>28702005</v>
      </c>
    </row>
    <row r="28" spans="1:49">
      <c r="A28" s="31"/>
    </row>
    <row r="29" spans="1:49" hidden="1">
      <c r="A29" s="31" t="str">
        <f t="shared" si="0"/>
        <v>. . . ; ():-.. IF -</v>
      </c>
    </row>
    <row r="30" spans="1:49" hidden="1">
      <c r="A30" s="31" t="str">
        <f t="shared" si="0"/>
        <v>. . . ; ():-.. IF -</v>
      </c>
    </row>
    <row r="31" spans="1:49" hidden="1">
      <c r="A31" s="31" t="str">
        <f t="shared" si="0"/>
        <v>. . . ; ():-.. IF -</v>
      </c>
    </row>
    <row r="32" spans="1:49"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19</v>
      </c>
      <c r="D1092" s="20" t="s">
        <v>10</v>
      </c>
      <c r="E1092" s="23">
        <f>DSUM(B1:T1088,F1,D1091:D1092)</f>
        <v>65.342999999999989</v>
      </c>
      <c r="F1092" s="23" t="s">
        <v>10</v>
      </c>
      <c r="G1092" s="23" t="s">
        <v>5470</v>
      </c>
      <c r="H1092" s="23">
        <f>DCOUNTA(B1:T1088,G1091,F1091:G1092)</f>
        <v>9</v>
      </c>
      <c r="I1092" s="23" t="s">
        <v>10</v>
      </c>
      <c r="J1092" s="23" t="s">
        <v>2680</v>
      </c>
      <c r="K1092" s="23">
        <f>DCOUNTA(B1:T1088,J1,I1091:J1092)</f>
        <v>2</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4</v>
      </c>
      <c r="D1095" s="20" t="s">
        <v>274</v>
      </c>
      <c r="E1095" s="23">
        <f>DSUM(B1:T1088,F1,D1094:D1095)</f>
        <v>7.0380000000000003</v>
      </c>
      <c r="F1095" s="23" t="s">
        <v>274</v>
      </c>
      <c r="G1095" s="23" t="s">
        <v>5470</v>
      </c>
      <c r="H1095" s="23">
        <f>DCOUNTA(B1:T1088,G1,F1094:G1095)</f>
        <v>1</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2</v>
      </c>
      <c r="D1101" s="20" t="s">
        <v>571</v>
      </c>
      <c r="E1101" s="23">
        <f>DSUM(B1:T1088,F1,D1100:D1101)</f>
        <v>7.0060000000000002</v>
      </c>
      <c r="F1101" s="23" t="s">
        <v>571</v>
      </c>
      <c r="G1101" s="23" t="s">
        <v>5470</v>
      </c>
      <c r="H1101" s="23">
        <f>DCOUNTA(B1:T1088,G1,F1100:G1101)</f>
        <v>1</v>
      </c>
      <c r="I1101" s="23" t="s">
        <v>571</v>
      </c>
      <c r="J1101" s="23" t="s">
        <v>2680</v>
      </c>
      <c r="K1101" s="23">
        <f>DCOUNTA(B1:T1088,J1,I1100:J1101)</f>
        <v>1</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1</v>
      </c>
      <c r="D1105" s="20" t="s">
        <v>26</v>
      </c>
      <c r="E1105" s="23">
        <f>DSUM(B1:T1088,F1,D1104:D1105)</f>
        <v>13.246</v>
      </c>
      <c r="F1105" s="23" t="s">
        <v>26</v>
      </c>
      <c r="G1105" s="23" t="s">
        <v>5470</v>
      </c>
      <c r="H1105" s="23">
        <f>DCOUNTA(B1:T1088,G1,F1104:G1105)</f>
        <v>1</v>
      </c>
      <c r="I1105" s="23" t="s">
        <v>26</v>
      </c>
      <c r="J1105" s="23" t="s">
        <v>2680</v>
      </c>
      <c r="K1105" s="23">
        <f>DCOUNTA(B1:T1088,J1,I1104:J1105)</f>
        <v>1</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19</v>
      </c>
      <c r="D1111" s="26" t="s">
        <v>7262</v>
      </c>
      <c r="E1111" s="21">
        <f>E1092</f>
        <v>65.342999999999989</v>
      </c>
      <c r="F1111" s="21">
        <f>H1092</f>
        <v>9</v>
      </c>
      <c r="G1111" s="21">
        <f>K1092</f>
        <v>2</v>
      </c>
      <c r="O1111" s="24"/>
    </row>
    <row r="1112" spans="2:52" ht="15.75">
      <c r="C1112" s="21">
        <f>C1095</f>
        <v>4</v>
      </c>
      <c r="D1112" s="26" t="s">
        <v>7263</v>
      </c>
      <c r="E1112" s="21">
        <f>E1095</f>
        <v>7.0380000000000003</v>
      </c>
      <c r="F1112" s="21">
        <f>H1095</f>
        <v>1</v>
      </c>
      <c r="G1112" s="21">
        <f>K1095</f>
        <v>0</v>
      </c>
      <c r="O1112" s="24"/>
    </row>
    <row r="1113" spans="2:52" ht="15.75">
      <c r="C1113" s="21">
        <f>C1101</f>
        <v>2</v>
      </c>
      <c r="D1113" s="26" t="s">
        <v>7265</v>
      </c>
      <c r="E1113" s="21">
        <f>E1101</f>
        <v>7.0060000000000002</v>
      </c>
      <c r="F1113" s="21">
        <f>H1101</f>
        <v>1</v>
      </c>
      <c r="G1113" s="21">
        <f>K1101</f>
        <v>1</v>
      </c>
      <c r="O1113" s="24"/>
    </row>
    <row r="1114" spans="2:52" ht="15.75">
      <c r="C1114" s="21">
        <f>C1105</f>
        <v>1</v>
      </c>
      <c r="D1114" s="26" t="s">
        <v>26</v>
      </c>
      <c r="E1114" s="21">
        <f>E1105</f>
        <v>13.246</v>
      </c>
      <c r="F1114" s="21">
        <f>H1105</f>
        <v>1</v>
      </c>
      <c r="G1114" s="21">
        <f>K1105</f>
        <v>1</v>
      </c>
      <c r="O1114" s="24"/>
    </row>
    <row r="1115" spans="2:52" ht="15.75">
      <c r="C1115" s="22"/>
      <c r="D1115" s="19" t="s">
        <v>7267</v>
      </c>
      <c r="E1115" s="19">
        <f>E1111</f>
        <v>65.342999999999989</v>
      </c>
      <c r="F1115" s="22"/>
      <c r="O1115" s="24"/>
    </row>
    <row r="1116" spans="2:52" ht="15.75">
      <c r="C1116" s="22"/>
      <c r="D1116" s="19" t="s">
        <v>7268</v>
      </c>
      <c r="E1116" s="19">
        <f>E1111+E1112+E1113+E1114</f>
        <v>92.632999999999981</v>
      </c>
    </row>
  </sheetData>
  <sortState ref="B2:AZ27">
    <sortCondition ref="B2:B27"/>
  </sortState>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rgb="FF92D050"/>
  </sheetPr>
  <dimension ref="A1:AZ1117"/>
  <sheetViews>
    <sheetView topLeftCell="B1" workbookViewId="0">
      <selection activeCell="B2" sqref="B2:C75"/>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41" ht="105">
      <c r="A2" s="31" t="str">
        <f>CONCATENATE(B2,". ",C2,". ",D2,". ",P2,"; ",Q2,"(",R2,"):",S2,"-",T2,".",E2,". ","IF -",F2)</f>
        <v>Almodovar, Raquel; Torre Alonso, Juan C; Batlle, Enrique; Castillo, Concepcion; Collantes-Estevez, Eduardo; de Miguel, Eugenio; Gonzalez, Senen; Gratacos, Jordi; Hernandez, Azucena; Juanola, Xavier; Linares, Luis F; Moreno, Manuel J; Moreno, Mireia; Navarro-Compan, Victoria; Rodriguez Lozano, Carlos; Sanz, Jesus; Sellas, Agusti; Loza, Estibaliz; Zarco, Pedro. Development of a checklist for patients with axial spondyloarthritis and psoriatic arthritis in daily practice: ONLY TOOLS project.. Reumatologia clinica. 2017; ():-.Article. IF -NO TIENE</v>
      </c>
      <c r="B2" s="37" t="s">
        <v>1933</v>
      </c>
      <c r="C2" s="37" t="s">
        <v>1932</v>
      </c>
      <c r="D2" s="17" t="s">
        <v>1908</v>
      </c>
      <c r="E2" s="18" t="s">
        <v>10</v>
      </c>
      <c r="F2" s="18" t="str">
        <f>VLOOKUP(N2,Revistas!$B$2:$H$63996,2,FALSE)</f>
        <v>NO TIENE</v>
      </c>
      <c r="G2" s="18" t="str">
        <f>VLOOKUP(N2,Revistas!$B$2:$H$63996,3,FALSE)</f>
        <v>NO TIENE</v>
      </c>
      <c r="H2" s="18" t="str">
        <f>VLOOKUP(N2,Revistas!$B$2:$H$63996,4,FALSE)</f>
        <v>NO TIENE</v>
      </c>
      <c r="I2" s="18" t="str">
        <f>VLOOKUP(N2,Revistas!$B$2:$H$63996,5,FALSE)</f>
        <v>NO TIENE</v>
      </c>
      <c r="J2" s="18" t="str">
        <f>VLOOKUP(N2,Revistas!$B$2:$H$63996,6,FALSE)</f>
        <v>NO</v>
      </c>
      <c r="K2" s="18" t="s">
        <v>1935</v>
      </c>
      <c r="L2" s="18"/>
      <c r="M2" s="18" t="s">
        <v>586</v>
      </c>
      <c r="N2" s="18" t="s">
        <v>1775</v>
      </c>
      <c r="O2" s="18" t="s">
        <v>1934</v>
      </c>
      <c r="P2" s="18">
        <v>2017</v>
      </c>
      <c r="Q2" s="18"/>
      <c r="R2" s="18"/>
      <c r="S2" s="18"/>
      <c r="T2" s="18"/>
      <c r="U2" s="23">
        <v>28284772</v>
      </c>
      <c r="AO2" s="25"/>
    </row>
    <row r="3" spans="1:41" ht="60">
      <c r="A3" s="31" t="str">
        <f t="shared" ref="A3:A66" si="0">CONCATENATE(B3,". ",C3,". ",D3,". ",P3,"; ",Q3,"(",R3,"):",S3,"-",T3,".",E3,". ","IF -",F3)</f>
        <v>Ametzazurra, A; Rivera, N; Balsa, A; Arreba, MP; Ruiz, E; Plasencia, C; Ortiz, J; Pascual-Salcedo, D; Munoz, MC; De Aysa, C; Allande, MJ; Torres, N; Hernandez, AM; Recalde, X; Martinez, A; Nagore, D. POINT-OF-CARE MONITORING OF ANTI-INFLIXIMAB ANTIBODIES IN PATIENTS TREATED WITH THE REFERENCE INFLIXIMAB OR CT-P13 IN ROUTINE CLINICAL PRACTICE. ANNALS OF THE RHEUMATIC DISEASES. 2017; 76():555-555.Meeting Abstract. IF -12,811</v>
      </c>
      <c r="B3" s="37" t="s">
        <v>1795</v>
      </c>
      <c r="C3" s="37" t="s">
        <v>1796</v>
      </c>
      <c r="D3" s="17" t="s">
        <v>1660</v>
      </c>
      <c r="E3" s="18" t="s">
        <v>26</v>
      </c>
      <c r="F3" s="18">
        <f>VLOOKUP(N3,Revistas!$B$2:$H$63996,2,FALSE)</f>
        <v>12.811</v>
      </c>
      <c r="G3" s="18" t="str">
        <f>VLOOKUP(N3,Revistas!$B$2:$H$63996,3,FALSE)</f>
        <v>Q1</v>
      </c>
      <c r="H3" s="18" t="str">
        <f>VLOOKUP(N3,Revistas!$B$2:$H$63996,4,FALSE)</f>
        <v>RHEUMATOLOGY - SCIE</v>
      </c>
      <c r="I3" s="18" t="str">
        <f>VLOOKUP(N3,Revistas!$B$2:$H$63996,5,FALSE)</f>
        <v>1 DE 30</v>
      </c>
      <c r="J3" s="18" t="str">
        <f>VLOOKUP(N3,Revistas!$B$2:$H$63996,6,FALSE)</f>
        <v>SI</v>
      </c>
      <c r="K3" s="18" t="s">
        <v>1797</v>
      </c>
      <c r="L3" s="18"/>
      <c r="M3" s="18">
        <v>0</v>
      </c>
      <c r="N3" s="18" t="s">
        <v>1663</v>
      </c>
      <c r="O3" s="18" t="s">
        <v>226</v>
      </c>
      <c r="P3" s="18">
        <v>2017</v>
      </c>
      <c r="Q3" s="18">
        <v>76</v>
      </c>
      <c r="R3" s="18"/>
      <c r="S3" s="18">
        <v>555</v>
      </c>
      <c r="T3" s="18">
        <v>555</v>
      </c>
    </row>
    <row r="4" spans="1:41" ht="45">
      <c r="A4" s="31" t="str">
        <f t="shared" si="0"/>
        <v>Ara-Martin, M; Pinto, PH; Pascual-Salcedo, D. Impact of immunogenicity on response to anti-TNF therapy in moderate-to-severe plaque psoriasis: results of the PREDIR study. JOURNAL OF DERMATOLOGICAL TREATMENT. 2017; 28(7):606-612.Article. IF -1,89</v>
      </c>
      <c r="B4" s="37" t="s">
        <v>1861</v>
      </c>
      <c r="C4" s="37" t="s">
        <v>1862</v>
      </c>
      <c r="D4" s="17" t="s">
        <v>1863</v>
      </c>
      <c r="E4" s="18" t="s">
        <v>10</v>
      </c>
      <c r="F4" s="18">
        <f>VLOOKUP(N4,Revistas!$B$2:$H$63996,2,FALSE)</f>
        <v>1.89</v>
      </c>
      <c r="G4" s="18" t="str">
        <f>VLOOKUP(N4,Revistas!$B$2:$H$63996,3,FALSE)</f>
        <v>Q2</v>
      </c>
      <c r="H4" s="18" t="str">
        <f>VLOOKUP(N4,Revistas!$B$2:$H$63996,4,FALSE)</f>
        <v>DERMATOLOGY - SCIE</v>
      </c>
      <c r="I4" s="18" t="str">
        <f>VLOOKUP(N4,Revistas!$B$2:$H$63996,5,FALSE)</f>
        <v>29/63</v>
      </c>
      <c r="J4" s="18" t="str">
        <f>VLOOKUP(N4,Revistas!$B$2:$H$63996,6,FALSE)</f>
        <v>NO</v>
      </c>
      <c r="K4" s="18" t="s">
        <v>1864</v>
      </c>
      <c r="L4" s="18" t="s">
        <v>1865</v>
      </c>
      <c r="M4" s="18">
        <v>0</v>
      </c>
      <c r="N4" s="18" t="s">
        <v>1866</v>
      </c>
      <c r="O4" s="18"/>
      <c r="P4" s="18">
        <v>2017</v>
      </c>
      <c r="Q4" s="18">
        <v>28</v>
      </c>
      <c r="R4" s="18">
        <v>7</v>
      </c>
      <c r="S4" s="18">
        <v>606</v>
      </c>
      <c r="T4" s="18">
        <v>612</v>
      </c>
      <c r="U4" s="23">
        <v>28274164</v>
      </c>
    </row>
    <row r="5" spans="1:41" ht="195">
      <c r="A5" s="31" t="str">
        <f t="shared" si="0"/>
        <v>Balsa, Alejandro; Lojo-Oliveira, Leticia; Alperi-Lopez, Mercedes; Garcia-Manrique, Maria; Ordonez-Canizares, Carmen; Perez, Lorena; Ruiz-Esquide, Virginia; Corrales, Alfonso; Narvaez, Javier; Rey-Rey, Jose; Rodriguez-Lozano, Carlos; Ojeda, Soledad; Munoz-Fernandez, Santiago; Nolla, Joan M; Garcia-Torron, Jose; Gamero, Fernando; Garcia-Vicuna, Rosario; Hernandez-Cruz, Blanca; Campos, Jose; Rosas, Jose; Garcia-Llorente, Jose Francisco; Gomez-Centeno, Antonio; Caliz, Rafael; Sanmarti, Raimon; Bermudez, Alberto; Abasolo-Alcazar, Lydia; Fernandez-Nebro, Antonio; Rodriguez-Rodriguez, Luis; Marras, Carlos; Gonzalez-Gay, Miguel Angel; Hmamouchi, Ihsane; Martin-Mola, Emilio. Prevalence of Comorbidities in Rheumatoid Arthritis and Evaluation of Their Monitoring in Clinical Practice: The Spanish Cohort of the COMORA Study.. Reumatologia clinica. 2017; ():-.Article. IF -NO TIENE</v>
      </c>
      <c r="B5" s="37" t="s">
        <v>1930</v>
      </c>
      <c r="C5" s="37" t="s">
        <v>1929</v>
      </c>
      <c r="D5" s="17" t="s">
        <v>1908</v>
      </c>
      <c r="E5" s="18" t="s">
        <v>10</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1931</v>
      </c>
      <c r="L5" s="18"/>
      <c r="M5" s="18" t="s">
        <v>586</v>
      </c>
      <c r="N5" s="18" t="s">
        <v>1775</v>
      </c>
      <c r="O5" s="18" t="s">
        <v>550</v>
      </c>
      <c r="P5" s="18">
        <v>2017</v>
      </c>
      <c r="Q5" s="18"/>
      <c r="R5" s="18"/>
      <c r="S5" s="18"/>
      <c r="T5" s="18"/>
      <c r="U5" s="23">
        <v>28711461</v>
      </c>
      <c r="AO5" s="25"/>
    </row>
    <row r="6" spans="1:41" ht="60">
      <c r="A6" s="31" t="str">
        <f t="shared" si="0"/>
        <v>Bautista-Caro, MB; de Miguel, E; Peiteado, D; Plasencia-Rodriguez, C; Villalba, A; Monjo-Henry, I; Puig-Kroger, A; Sanchez-Mateos, P; Martin-Mola, E; Miranda-Carus, ME. Increased frequency of circulating CD19+CD24(hi) CD38(hi) B cells with regulatory capacity in patients with Ankylosing spondylitis (AS) naive for biological agents. PLOS ONE. 2017; 12(7):-e0180726.Article. IF -2,806</v>
      </c>
      <c r="B6" s="37" t="s">
        <v>1764</v>
      </c>
      <c r="C6" s="37" t="s">
        <v>1765</v>
      </c>
      <c r="D6" s="17" t="s">
        <v>217</v>
      </c>
      <c r="E6" s="18" t="s">
        <v>10</v>
      </c>
      <c r="F6" s="18">
        <f>VLOOKUP(N6,Revistas!$B$2:$H$63996,2,FALSE)</f>
        <v>2.806</v>
      </c>
      <c r="G6" s="18" t="str">
        <f>VLOOKUP(N6,Revistas!$B$2:$H$63996,3,FALSE)</f>
        <v>Q1</v>
      </c>
      <c r="H6" s="18" t="str">
        <f>VLOOKUP(N6,Revistas!$B$2:$H$63996,4,FALSE)</f>
        <v>MULTIDISCIPLINARY SCIENCES</v>
      </c>
      <c r="I6" s="18" t="str">
        <f>VLOOKUP(N6,Revistas!$B$2:$H$63996,5,FALSE)</f>
        <v>15/64</v>
      </c>
      <c r="J6" s="18" t="str">
        <f>VLOOKUP(N6,Revistas!$B$2:$H$63996,6,FALSE)</f>
        <v>NO</v>
      </c>
      <c r="K6" s="18" t="s">
        <v>1766</v>
      </c>
      <c r="L6" s="18" t="s">
        <v>1767</v>
      </c>
      <c r="M6" s="18">
        <v>0</v>
      </c>
      <c r="N6" s="18" t="s">
        <v>220</v>
      </c>
      <c r="O6" s="28">
        <v>38899</v>
      </c>
      <c r="P6" s="18">
        <v>2017</v>
      </c>
      <c r="Q6" s="18">
        <v>12</v>
      </c>
      <c r="R6" s="18">
        <v>7</v>
      </c>
      <c r="S6" s="18"/>
      <c r="T6" s="18" t="s">
        <v>1768</v>
      </c>
      <c r="U6" s="23">
        <v>28683133</v>
      </c>
    </row>
    <row r="7" spans="1:41" ht="45">
      <c r="A7" s="31" t="str">
        <f t="shared" si="0"/>
        <v>Bautista-Caro, MB; De Miguel, E; Peiteado, D; Villalba, A; Monjo, I; Puig-Kroger, A; Sanchez-Mateos, P; Martin-Mola, E; Miranda-Carus, ME. Effect of Anti Tnf alpha Drugs on the Frequency of Circulating CD19+CD24hiCD38hi Breg Cells in Ankylosing Spondylitis. ARTHRITIS &amp; RHEUMATOLOGY. 2017; 69():-.Meeting Abstract. IF -6,918</v>
      </c>
      <c r="B7" s="37" t="s">
        <v>1671</v>
      </c>
      <c r="C7" s="37" t="s">
        <v>1672</v>
      </c>
      <c r="D7" s="17" t="s">
        <v>1673</v>
      </c>
      <c r="E7" s="18" t="s">
        <v>26</v>
      </c>
      <c r="F7" s="18">
        <f>VLOOKUP(N7,Revistas!$B$2:$H$63996,2,FALSE)</f>
        <v>6.9180000000000001</v>
      </c>
      <c r="G7" s="18" t="str">
        <f>VLOOKUP(N7,Revistas!$B$2:$H$63996,3,FALSE)</f>
        <v>Q1</v>
      </c>
      <c r="H7" s="18" t="str">
        <f>VLOOKUP(N7,Revistas!$B$2:$H$63996,4,FALSE)</f>
        <v>RHEUMATOLOGY - SCIE</v>
      </c>
      <c r="I7" s="18" t="str">
        <f>VLOOKUP(N7,Revistas!$B$2:$H$63996,5,FALSE)</f>
        <v>30 de 3</v>
      </c>
      <c r="J7" s="18" t="str">
        <f>VLOOKUP(N7,Revistas!$B$2:$H$63996,6,FALSE)</f>
        <v>SI</v>
      </c>
      <c r="K7" s="18" t="s">
        <v>1674</v>
      </c>
      <c r="L7" s="18"/>
      <c r="M7" s="18">
        <v>0</v>
      </c>
      <c r="N7" s="18" t="s">
        <v>1675</v>
      </c>
      <c r="O7" s="18" t="s">
        <v>129</v>
      </c>
      <c r="P7" s="18">
        <v>2017</v>
      </c>
      <c r="Q7" s="18">
        <v>69</v>
      </c>
      <c r="R7" s="18"/>
      <c r="S7" s="18"/>
      <c r="T7" s="18"/>
    </row>
    <row r="8" spans="1:41" ht="60">
      <c r="A8" s="31" t="str">
        <f t="shared" si="0"/>
        <v>Benito-Miguel, M; Villalba, A; Bonilla-Hernan, MG; Peiteado, D; Balsa, A; Aguado, P; Sanchez-Mateos, P; Puig-Kroger, A; Martin-Mola, E; Carus, MEM. SYNOVIAL FLUID TREG CELLS SECRETE IL-17 AND AT THE SAME TIME ARE POTENT SUPPRESSORS OF TRESP CELL PROLIFERATION, TNF ALPHA AND IFN GAMMA PRODUCTION. ANNALS OF THE RHEUMATIC DISEASES. 2017; 76():501-502.Meeting Abstract. IF -12,811</v>
      </c>
      <c r="B8" s="37" t="s">
        <v>1789</v>
      </c>
      <c r="C8" s="37" t="s">
        <v>1790</v>
      </c>
      <c r="D8" s="17" t="s">
        <v>1660</v>
      </c>
      <c r="E8" s="18" t="s">
        <v>26</v>
      </c>
      <c r="F8" s="18">
        <f>VLOOKUP(N8,Revistas!$B$2:$H$63996,2,FALSE)</f>
        <v>12.811</v>
      </c>
      <c r="G8" s="18" t="str">
        <f>VLOOKUP(N8,Revistas!$B$2:$H$63996,3,FALSE)</f>
        <v>Q1</v>
      </c>
      <c r="H8" s="18" t="str">
        <f>VLOOKUP(N8,Revistas!$B$2:$H$63996,4,FALSE)</f>
        <v>RHEUMATOLOGY - SCIE</v>
      </c>
      <c r="I8" s="18" t="str">
        <f>VLOOKUP(N8,Revistas!$B$2:$H$63996,5,FALSE)</f>
        <v>1 DE 30</v>
      </c>
      <c r="J8" s="18" t="str">
        <f>VLOOKUP(N8,Revistas!$B$2:$H$63996,6,FALSE)</f>
        <v>SI</v>
      </c>
      <c r="K8" s="18" t="s">
        <v>1791</v>
      </c>
      <c r="L8" s="18"/>
      <c r="M8" s="18">
        <v>0</v>
      </c>
      <c r="N8" s="18" t="s">
        <v>1663</v>
      </c>
      <c r="O8" s="18" t="s">
        <v>226</v>
      </c>
      <c r="P8" s="18">
        <v>2017</v>
      </c>
      <c r="Q8" s="18">
        <v>76</v>
      </c>
      <c r="R8" s="18"/>
      <c r="S8" s="18">
        <v>501</v>
      </c>
      <c r="T8" s="18">
        <v>502</v>
      </c>
    </row>
    <row r="9" spans="1:41" ht="60">
      <c r="A9" s="31" t="str">
        <f t="shared" si="0"/>
        <v>Bogas, P; Plasencia, C; Pascual-Salcedo, D; Bonilla, G; Moral, E; Tornero, C; Nuno, L; Villalba, A; Peiteado, D; Martinez, A; Hernandez, B; Balsa, A. COMPARISON THE LONG-TERM CLINICAL OUTCOMES BETWEEN NONTNF-INHIBITORS VERSUS TNF-I IN RA PATIENTS WHO FAILED TO A FIRST TNF-I. ANNALS OF THE RHEUMATIC DISEASES. 2017; 76():559-559.Meeting Abstract. IF -12,811</v>
      </c>
      <c r="B9" s="37" t="s">
        <v>1792</v>
      </c>
      <c r="C9" s="37" t="s">
        <v>1801</v>
      </c>
      <c r="D9" s="17" t="s">
        <v>1660</v>
      </c>
      <c r="E9" s="18" t="s">
        <v>26</v>
      </c>
      <c r="F9" s="18">
        <f>VLOOKUP(N9,Revistas!$B$2:$H$63996,2,FALSE)</f>
        <v>12.811</v>
      </c>
      <c r="G9" s="18" t="str">
        <f>VLOOKUP(N9,Revistas!$B$2:$H$63996,3,FALSE)</f>
        <v>Q1</v>
      </c>
      <c r="H9" s="18" t="str">
        <f>VLOOKUP(N9,Revistas!$B$2:$H$63996,4,FALSE)</f>
        <v>RHEUMATOLOGY - SCIE</v>
      </c>
      <c r="I9" s="18" t="str">
        <f>VLOOKUP(N9,Revistas!$B$2:$H$63996,5,FALSE)</f>
        <v>1 DE 30</v>
      </c>
      <c r="J9" s="18" t="str">
        <f>VLOOKUP(N9,Revistas!$B$2:$H$63996,6,FALSE)</f>
        <v>SI</v>
      </c>
      <c r="K9" s="18" t="s">
        <v>1794</v>
      </c>
      <c r="L9" s="18"/>
      <c r="M9" s="18">
        <v>0</v>
      </c>
      <c r="N9" s="18" t="s">
        <v>1663</v>
      </c>
      <c r="O9" s="18" t="s">
        <v>226</v>
      </c>
      <c r="P9" s="18">
        <v>2017</v>
      </c>
      <c r="Q9" s="18">
        <v>76</v>
      </c>
      <c r="R9" s="18"/>
      <c r="S9" s="18">
        <v>559</v>
      </c>
      <c r="T9" s="18">
        <v>559</v>
      </c>
    </row>
    <row r="10" spans="1:41" ht="60">
      <c r="A10" s="31" t="str">
        <f t="shared" si="0"/>
        <v>Bogas, P; Plasencia, C; Pascual-Salcedo, D; Bonilla, G; Moral, E; Tornero, C; Nuno, L; Villalba, A; Peiteado, D; Martinez, A; Hernandez, B; Balsa, A. DISCONTINUATION OF FIRST BIOLOGIC THERAPY IN RHEUMATOID ARTHRITIS: MAIN CAUSES AND CORRELATION BETWEEN SECONDARY INEFFICACY AND DEVELOPMENT OF IMMUNOGENICITY. ANNALS OF THE RHEUMATIC DISEASES. 2017; 76():833-834.Meeting Abstract. IF -12,811</v>
      </c>
      <c r="B10" s="37" t="s">
        <v>1792</v>
      </c>
      <c r="C10" s="37" t="s">
        <v>1805</v>
      </c>
      <c r="D10" s="17" t="s">
        <v>1660</v>
      </c>
      <c r="E10" s="18" t="s">
        <v>26</v>
      </c>
      <c r="F10" s="18">
        <f>VLOOKUP(N10,Revistas!$B$2:$H$63996,2,FALSE)</f>
        <v>12.811</v>
      </c>
      <c r="G10" s="18" t="str">
        <f>VLOOKUP(N10,Revistas!$B$2:$H$63996,3,FALSE)</f>
        <v>Q1</v>
      </c>
      <c r="H10" s="18" t="str">
        <f>VLOOKUP(N10,Revistas!$B$2:$H$63996,4,FALSE)</f>
        <v>RHEUMATOLOGY - SCIE</v>
      </c>
      <c r="I10" s="18" t="str">
        <f>VLOOKUP(N10,Revistas!$B$2:$H$63996,5,FALSE)</f>
        <v>1 DE 30</v>
      </c>
      <c r="J10" s="18" t="str">
        <f>VLOOKUP(N10,Revistas!$B$2:$H$63996,6,FALSE)</f>
        <v>SI</v>
      </c>
      <c r="K10" s="18" t="s">
        <v>1806</v>
      </c>
      <c r="L10" s="18"/>
      <c r="M10" s="18">
        <v>0</v>
      </c>
      <c r="N10" s="18" t="s">
        <v>1663</v>
      </c>
      <c r="O10" s="18" t="s">
        <v>226</v>
      </c>
      <c r="P10" s="18">
        <v>2017</v>
      </c>
      <c r="Q10" s="18">
        <v>76</v>
      </c>
      <c r="R10" s="18"/>
      <c r="S10" s="18">
        <v>833</v>
      </c>
      <c r="T10" s="18">
        <v>834</v>
      </c>
    </row>
    <row r="11" spans="1:41" ht="60">
      <c r="A11" s="31" t="str">
        <f t="shared" si="0"/>
        <v>Bogas, P; Plasencia, C; Pascual-Salcedo, D; Bonilla, G; Moral, E; Tornero, C; Nuno, L; Villalba, A; Peiteado, D; Martinez, A; Hernandez, B; Balsa, A. INFLUENCE OF IMMUNOGENICITY TO THE FIRST TNF-I THERAPY ON RESPONSE TO THE SECOND BIOLOGIC AGENT IN RA PATIENTS. ANNALS OF THE RHEUMATIC DISEASES. 2017; 76():551-552.Meeting Abstract. IF -12,811</v>
      </c>
      <c r="B11" s="37" t="s">
        <v>1792</v>
      </c>
      <c r="C11" s="37" t="s">
        <v>1793</v>
      </c>
      <c r="D11" s="17" t="s">
        <v>1660</v>
      </c>
      <c r="E11" s="18" t="s">
        <v>26</v>
      </c>
      <c r="F11" s="18">
        <f>VLOOKUP(N11,Revistas!$B$2:$H$63996,2,FALSE)</f>
        <v>12.811</v>
      </c>
      <c r="G11" s="18" t="str">
        <f>VLOOKUP(N11,Revistas!$B$2:$H$63996,3,FALSE)</f>
        <v>Q1</v>
      </c>
      <c r="H11" s="18" t="str">
        <f>VLOOKUP(N11,Revistas!$B$2:$H$63996,4,FALSE)</f>
        <v>RHEUMATOLOGY - SCIE</v>
      </c>
      <c r="I11" s="18" t="str">
        <f>VLOOKUP(N11,Revistas!$B$2:$H$63996,5,FALSE)</f>
        <v>1 DE 30</v>
      </c>
      <c r="J11" s="18" t="str">
        <f>VLOOKUP(N11,Revistas!$B$2:$H$63996,6,FALSE)</f>
        <v>SI</v>
      </c>
      <c r="K11" s="18" t="s">
        <v>1794</v>
      </c>
      <c r="L11" s="18"/>
      <c r="M11" s="18">
        <v>0</v>
      </c>
      <c r="N11" s="18" t="s">
        <v>1663</v>
      </c>
      <c r="O11" s="18" t="s">
        <v>226</v>
      </c>
      <c r="P11" s="18">
        <v>2017</v>
      </c>
      <c r="Q11" s="18">
        <v>76</v>
      </c>
      <c r="R11" s="18"/>
      <c r="S11" s="18">
        <v>551</v>
      </c>
      <c r="T11" s="18">
        <v>552</v>
      </c>
    </row>
    <row r="12" spans="1:41" ht="45">
      <c r="A12" s="31" t="str">
        <f t="shared" si="0"/>
        <v>Bogas, P; Plasencia-Rodriguez, C; Balsa, A; Navarro-Compan, V; Bonilla, G; Coro, EM; Tornero, C; Nuno, L; Peiteado, D. Comparison the Long-Term Clinical Outcomes between Non Anti-TNF Versus Anti-TNF in RA Patients Who Failed to a First Anti-TNF. ARTHRITIS &amp; RHEUMATOLOGY. 2017; 69():-.Meeting Abstract. IF -6,918</v>
      </c>
      <c r="B12" s="37" t="s">
        <v>1676</v>
      </c>
      <c r="C12" s="37" t="s">
        <v>1677</v>
      </c>
      <c r="D12" s="17" t="s">
        <v>1673</v>
      </c>
      <c r="E12" s="18" t="s">
        <v>26</v>
      </c>
      <c r="F12" s="18">
        <f>VLOOKUP(N12,Revistas!$B$2:$H$63996,2,FALSE)</f>
        <v>6.9180000000000001</v>
      </c>
      <c r="G12" s="18" t="str">
        <f>VLOOKUP(N12,Revistas!$B$2:$H$63996,3,FALSE)</f>
        <v>Q1</v>
      </c>
      <c r="H12" s="18" t="str">
        <f>VLOOKUP(N12,Revistas!$B$2:$H$63996,4,FALSE)</f>
        <v>RHEUMATOLOGY - SCIE</v>
      </c>
      <c r="I12" s="18" t="str">
        <f>VLOOKUP(N12,Revistas!$B$2:$H$63996,5,FALSE)</f>
        <v>30 de 3</v>
      </c>
      <c r="J12" s="18" t="str">
        <f>VLOOKUP(N12,Revistas!$B$2:$H$63996,6,FALSE)</f>
        <v>SI</v>
      </c>
      <c r="K12" s="18" t="s">
        <v>1678</v>
      </c>
      <c r="L12" s="18"/>
      <c r="M12" s="18">
        <v>0</v>
      </c>
      <c r="N12" s="18" t="s">
        <v>1675</v>
      </c>
      <c r="O12" s="18" t="s">
        <v>129</v>
      </c>
      <c r="P12" s="18">
        <v>2017</v>
      </c>
      <c r="Q12" s="18">
        <v>69</v>
      </c>
      <c r="R12" s="18"/>
      <c r="S12" s="18"/>
      <c r="T12" s="18"/>
    </row>
    <row r="13" spans="1:41" ht="45">
      <c r="A13" s="31" t="str">
        <f t="shared" si="0"/>
        <v>Bogas, P; Plasencia-Rodriguez, C; Balsa, A; Pascual-Salcedo, D; Bonilla, G; Coro, EM; Tornero, C; Nuno, L; Peiteado, D; Martinez, A; Hernandez, B. Influence of Immunogenicity to the First Anti-TNF Therapy on Response to the Second Biologic Agent in RA Patients. ARTHRITIS &amp; RHEUMATOLOGY. 2017; 69():-.Meeting Abstract. IF -6,918</v>
      </c>
      <c r="B13" s="37" t="s">
        <v>1679</v>
      </c>
      <c r="C13" s="37" t="s">
        <v>1680</v>
      </c>
      <c r="D13" s="17" t="s">
        <v>1673</v>
      </c>
      <c r="E13" s="18" t="s">
        <v>26</v>
      </c>
      <c r="F13" s="18">
        <f>VLOOKUP(N13,Revistas!$B$2:$H$63996,2,FALSE)</f>
        <v>6.9180000000000001</v>
      </c>
      <c r="G13" s="18" t="str">
        <f>VLOOKUP(N13,Revistas!$B$2:$H$63996,3,FALSE)</f>
        <v>Q1</v>
      </c>
      <c r="H13" s="18" t="str">
        <f>VLOOKUP(N13,Revistas!$B$2:$H$63996,4,FALSE)</f>
        <v>RHEUMATOLOGY - SCIE</v>
      </c>
      <c r="I13" s="18" t="str">
        <f>VLOOKUP(N13,Revistas!$B$2:$H$63996,5,FALSE)</f>
        <v>30 de 3</v>
      </c>
      <c r="J13" s="18" t="str">
        <f>VLOOKUP(N13,Revistas!$B$2:$H$63996,6,FALSE)</f>
        <v>SI</v>
      </c>
      <c r="K13" s="18" t="s">
        <v>1681</v>
      </c>
      <c r="L13" s="18"/>
      <c r="M13" s="18">
        <v>0</v>
      </c>
      <c r="N13" s="18" t="s">
        <v>1675</v>
      </c>
      <c r="O13" s="18" t="s">
        <v>129</v>
      </c>
      <c r="P13" s="18">
        <v>2017</v>
      </c>
      <c r="Q13" s="18">
        <v>69</v>
      </c>
      <c r="R13" s="18"/>
      <c r="S13" s="18"/>
      <c r="T13" s="18"/>
    </row>
    <row r="14" spans="1:41" ht="60">
      <c r="A14" s="31" t="str">
        <f t="shared" si="0"/>
        <v>Cabrerizo, M; Diaz-Cerio, M; Munoz-Almagro, C; Rabella, N; Tarrago, D; Romero, MP; Pena, MJ; Calvo, C; Rey-Cao, S; Moreno-Docon, A; Martinez-Rienda, I; Otero, A; Trallero, G. Molecular Epidemiology of Enterovirus and Parechovirus Infections According to Patient Age Over a 4-Year Period in Spain. JOURNAL OF MEDICAL VIROLOGY. 2017; 89(3):435-442.Article. IF -1,935</v>
      </c>
      <c r="B14" s="37" t="s">
        <v>1611</v>
      </c>
      <c r="C14" s="37" t="s">
        <v>1612</v>
      </c>
      <c r="D14" s="17" t="s">
        <v>1613</v>
      </c>
      <c r="E14" s="18" t="s">
        <v>10</v>
      </c>
      <c r="F14" s="18">
        <f>VLOOKUP(N14,Revistas!$B$2:$H$63996,2,FALSE)</f>
        <v>1.9350000000000001</v>
      </c>
      <c r="G14" s="18" t="str">
        <f>VLOOKUP(N14,Revistas!$B$2:$H$63996,3,FALSE)</f>
        <v>Q3</v>
      </c>
      <c r="H14" s="18" t="str">
        <f>VLOOKUP(N14,Revistas!$B$2:$H$63996,4,FALSE)</f>
        <v>VIROLOGY - SCIE</v>
      </c>
      <c r="I14" s="18" t="str">
        <f>VLOOKUP(N14,Revistas!$B$2:$H$63996,5,FALSE)</f>
        <v>24 DE 34</v>
      </c>
      <c r="J14" s="18" t="str">
        <f>VLOOKUP(N14,Revistas!$B$2:$H$63996,6,FALSE)</f>
        <v>NO</v>
      </c>
      <c r="K14" s="18" t="s">
        <v>1614</v>
      </c>
      <c r="L14" s="18" t="s">
        <v>1615</v>
      </c>
      <c r="M14" s="18">
        <v>3</v>
      </c>
      <c r="N14" s="18" t="s">
        <v>1616</v>
      </c>
      <c r="O14" s="18" t="s">
        <v>300</v>
      </c>
      <c r="P14" s="18">
        <v>2017</v>
      </c>
      <c r="Q14" s="18">
        <v>89</v>
      </c>
      <c r="R14" s="18">
        <v>3</v>
      </c>
      <c r="S14" s="18">
        <v>435</v>
      </c>
      <c r="T14" s="18">
        <v>442</v>
      </c>
      <c r="U14" s="23">
        <v>27505281</v>
      </c>
    </row>
    <row r="15" spans="1:41" ht="60">
      <c r="A15" s="31" t="str">
        <f t="shared" si="0"/>
        <v>Carmona, FD; Coit, P; Saruhan-Direskeneli, G; Hernandez-Rodriguez, J; Cid, MC; Solans, R; Castaneda, S; Vaglio, A; Direskeneli, H; Merkel, PA; Boiardi, L; Salvarani, C; Gonzalez-Gay, MA; Martin, J; Sawalha, AH. Analysis of the common genetic component of large-vessel vasculitides through a meta-Immunochip strategy(vol 7, 43953, 2017). SCIENTIFIC REPORTS. 2017; 7():-46012.Correction. IF -4,259</v>
      </c>
      <c r="B15" s="37" t="s">
        <v>1846</v>
      </c>
      <c r="C15" s="37" t="s">
        <v>1847</v>
      </c>
      <c r="D15" s="17" t="s">
        <v>181</v>
      </c>
      <c r="E15" s="18" t="s">
        <v>356</v>
      </c>
      <c r="F15" s="18">
        <f>VLOOKUP(N15,Revistas!$B$2:$H$63996,2,FALSE)</f>
        <v>4.2590000000000003</v>
      </c>
      <c r="G15" s="18" t="str">
        <f>VLOOKUP(N15,Revistas!$B$2:$H$63996,3,FALSE)</f>
        <v>Q1</v>
      </c>
      <c r="H15" s="18" t="str">
        <f>VLOOKUP(N15,Revistas!$B$2:$H$63996,4,FALSE)</f>
        <v>MULTIDISCIPLINARY SCIENCES</v>
      </c>
      <c r="I15" s="18" t="str">
        <f>VLOOKUP(N15,Revistas!$B$2:$H$63996,5,FALSE)</f>
        <v>10 DE 64</v>
      </c>
      <c r="J15" s="18" t="str">
        <f>VLOOKUP(N15,Revistas!$B$2:$H$63996,6,FALSE)</f>
        <v>NO</v>
      </c>
      <c r="K15" s="18" t="s">
        <v>1848</v>
      </c>
      <c r="L15" s="18"/>
      <c r="M15" s="18">
        <v>0</v>
      </c>
      <c r="N15" s="18" t="s">
        <v>184</v>
      </c>
      <c r="O15" s="18" t="s">
        <v>1849</v>
      </c>
      <c r="P15" s="18">
        <v>2017</v>
      </c>
      <c r="Q15" s="18">
        <v>7</v>
      </c>
      <c r="R15" s="18"/>
      <c r="S15" s="18"/>
      <c r="T15" s="18">
        <v>46012</v>
      </c>
      <c r="U15" s="23">
        <v>28378796</v>
      </c>
    </row>
    <row r="16" spans="1:41" ht="30">
      <c r="A16" s="31" t="str">
        <f t="shared" si="0"/>
        <v>Castano, I; Monjo, I; Balsa, A; Peiteado, D; Garcia-Carazo, S; De Miguel, E. Metotrexate in the Treatment of Giant Cell Arteritis: To be or Not to be. ARTHRITIS &amp; RHEUMATOLOGY. 2017; 69():-.Meeting Abstract. IF -6,918</v>
      </c>
      <c r="B16" s="37" t="s">
        <v>1682</v>
      </c>
      <c r="C16" s="37" t="s">
        <v>1683</v>
      </c>
      <c r="D16" s="17" t="s">
        <v>1673</v>
      </c>
      <c r="E16" s="18" t="s">
        <v>26</v>
      </c>
      <c r="F16" s="18">
        <f>VLOOKUP(N16,Revistas!$B$2:$H$63996,2,FALSE)</f>
        <v>6.9180000000000001</v>
      </c>
      <c r="G16" s="18" t="str">
        <f>VLOOKUP(N16,Revistas!$B$2:$H$63996,3,FALSE)</f>
        <v>Q1</v>
      </c>
      <c r="H16" s="18" t="str">
        <f>VLOOKUP(N16,Revistas!$B$2:$H$63996,4,FALSE)</f>
        <v>RHEUMATOLOGY - SCIE</v>
      </c>
      <c r="I16" s="18" t="str">
        <f>VLOOKUP(N16,Revistas!$B$2:$H$63996,5,FALSE)</f>
        <v>30 de 3</v>
      </c>
      <c r="J16" s="18" t="str">
        <f>VLOOKUP(N16,Revistas!$B$2:$H$63996,6,FALSE)</f>
        <v>SI</v>
      </c>
      <c r="K16" s="18" t="s">
        <v>1684</v>
      </c>
      <c r="L16" s="18"/>
      <c r="M16" s="18">
        <v>0</v>
      </c>
      <c r="N16" s="18" t="s">
        <v>1675</v>
      </c>
      <c r="O16" s="18" t="s">
        <v>129</v>
      </c>
      <c r="P16" s="18">
        <v>2017</v>
      </c>
      <c r="Q16" s="18">
        <v>69</v>
      </c>
      <c r="R16" s="18"/>
      <c r="S16" s="18"/>
      <c r="T16" s="18"/>
    </row>
    <row r="17" spans="1:41" ht="45">
      <c r="A17" s="31" t="str">
        <f t="shared" si="0"/>
        <v>Castillo-Gallego, C; De Miguel, E; Garcia-Arias, M; Plasencia, C; Lojo-Oliveira, L; Martin-Mola, E. Color Doppler and spectral Doppler ultrasound detection of active sacroiliitis in spondyloarthritis compared to physical examination as gold standard. RHEUMATOLOGY INTERNATIONAL. 2017; 37(12):2043-2047.Article. IF -1,824</v>
      </c>
      <c r="B17" s="37" t="s">
        <v>1652</v>
      </c>
      <c r="C17" s="37" t="s">
        <v>1653</v>
      </c>
      <c r="D17" s="17" t="s">
        <v>1654</v>
      </c>
      <c r="E17" s="18" t="s">
        <v>10</v>
      </c>
      <c r="F17" s="18">
        <f>VLOOKUP(N17,Revistas!$B$2:$H$63996,2,FALSE)</f>
        <v>1.8240000000000001</v>
      </c>
      <c r="G17" s="18" t="str">
        <f>VLOOKUP(N17,Revistas!$B$2:$H$63996,3,FALSE)</f>
        <v>Q3</v>
      </c>
      <c r="H17" s="18" t="str">
        <f>VLOOKUP(N17,Revistas!$B$2:$H$63996,4,FALSE)</f>
        <v>RHEUMATOLOGY - SCIE</v>
      </c>
      <c r="I17" s="18" t="str">
        <f>VLOOKUP(N17,Revistas!$B$2:$H$63996,5,FALSE)</f>
        <v>21 DE 30</v>
      </c>
      <c r="J17" s="18" t="str">
        <f>VLOOKUP(N17,Revistas!$B$2:$H$63996,6,FALSE)</f>
        <v>NO</v>
      </c>
      <c r="K17" s="18" t="s">
        <v>1655</v>
      </c>
      <c r="L17" s="18" t="s">
        <v>1656</v>
      </c>
      <c r="M17" s="18">
        <v>0</v>
      </c>
      <c r="N17" s="18" t="s">
        <v>1657</v>
      </c>
      <c r="O17" s="18" t="s">
        <v>14</v>
      </c>
      <c r="P17" s="18">
        <v>2017</v>
      </c>
      <c r="Q17" s="18">
        <v>37</v>
      </c>
      <c r="R17" s="18">
        <v>12</v>
      </c>
      <c r="S17" s="18">
        <v>2043</v>
      </c>
      <c r="T17" s="18">
        <v>2047</v>
      </c>
      <c r="U17" s="23">
        <v>28905097</v>
      </c>
    </row>
    <row r="18" spans="1:41" ht="195">
      <c r="A18" s="31" t="str">
        <f t="shared" si="0"/>
        <v>Cazenave, T; Martire, MV; Waimann, CA; Bertoli, A; Reginato, A; Abril, A; Ledesma, ENA; Bravo, M; Cefferino, C; Airoldi, C; Saucedo, C; Pineda, C; Gil, GR; Urquiola, C; Graf, C; Sandobal, C; Gallego, MCC; Troitino, C; Hernandez-Diaz, C; Navarta, D; Peiteado, D; Diaz, M; Saaibi, D; Castillo, HJC; Gutierrez, M; Araujo, ALAD; Sedano, O; Alarcon, E; Catay, E; Mora, C; De Miguel, E; Castillo, FF; Marengo, F; Aguilar, G; Monjo, I; Rosa, J; Coto, JFD; Munoz, JS; Marin, J; Santiago, L; Alva, M; Ochtrop, MLG; Guinsburg, M; Benegas, M; Cruz, MJS; Kohan, P; Estrella, N; Pera, M; Tate, P; Marcaida, P; Py, G; Pavao, R; Munoz-Louis, R; Micas, RA; Arape, R; Ruta, S; Elkin, MSG; Urioste, L; Rivera, LS; Vega-Hinojosa, O; Ventura, L; Spindler, WJ; Rengel, Y; Quintero, M; Rosemffet, MG. Reliability of Ultrasound Elementary Lesions in Gout: Results from an Inter- and Intra-Reading International Multicenter Exercise By 62 Sonographers. ARTHRITIS &amp; RHEUMATOLOGY. 2017; 69():-.Meeting Abstract. IF -6,918</v>
      </c>
      <c r="B18" s="37" t="s">
        <v>1685</v>
      </c>
      <c r="C18" s="37" t="s">
        <v>1686</v>
      </c>
      <c r="D18" s="17" t="s">
        <v>1673</v>
      </c>
      <c r="E18" s="18" t="s">
        <v>26</v>
      </c>
      <c r="F18" s="18">
        <f>VLOOKUP(N18,Revistas!$B$2:$H$63996,2,FALSE)</f>
        <v>6.9180000000000001</v>
      </c>
      <c r="G18" s="18" t="str">
        <f>VLOOKUP(N18,Revistas!$B$2:$H$63996,3,FALSE)</f>
        <v>Q1</v>
      </c>
      <c r="H18" s="18" t="str">
        <f>VLOOKUP(N18,Revistas!$B$2:$H$63996,4,FALSE)</f>
        <v>RHEUMATOLOGY - SCIE</v>
      </c>
      <c r="I18" s="18" t="str">
        <f>VLOOKUP(N18,Revistas!$B$2:$H$63996,5,FALSE)</f>
        <v>30 de 3</v>
      </c>
      <c r="J18" s="18" t="str">
        <f>VLOOKUP(N18,Revistas!$B$2:$H$63996,6,FALSE)</f>
        <v>SI</v>
      </c>
      <c r="K18" s="18" t="s">
        <v>1687</v>
      </c>
      <c r="L18" s="18"/>
      <c r="M18" s="18">
        <v>0</v>
      </c>
      <c r="N18" s="18" t="s">
        <v>1675</v>
      </c>
      <c r="O18" s="18" t="s">
        <v>129</v>
      </c>
      <c r="P18" s="18">
        <v>2017</v>
      </c>
      <c r="Q18" s="18">
        <v>69</v>
      </c>
      <c r="R18" s="18"/>
      <c r="S18" s="18"/>
      <c r="T18" s="18"/>
    </row>
    <row r="19" spans="1:41" ht="45">
      <c r="A19" s="31" t="str">
        <f t="shared" si="0"/>
        <v>De Miguel, E; Beltran, LM; Monjo, I; Deodati, F; Schmidt, WA; Garcia-Puig, J. Ultrasound CUT-Off in GIANT CELL Arteritis a Solution to Arteriosclerosis Pitfall in the Halo Sign. ARTHRITIS &amp; RHEUMATOLOGY. 2017; 69():-.Meeting Abstract. IF -6,918</v>
      </c>
      <c r="B19" s="37" t="s">
        <v>1688</v>
      </c>
      <c r="C19" s="37" t="s">
        <v>1689</v>
      </c>
      <c r="D19" s="17" t="s">
        <v>1673</v>
      </c>
      <c r="E19" s="18" t="s">
        <v>26</v>
      </c>
      <c r="F19" s="18">
        <f>VLOOKUP(N19,Revistas!$B$2:$H$63996,2,FALSE)</f>
        <v>6.9180000000000001</v>
      </c>
      <c r="G19" s="18" t="str">
        <f>VLOOKUP(N19,Revistas!$B$2:$H$63996,3,FALSE)</f>
        <v>Q1</v>
      </c>
      <c r="H19" s="18" t="str">
        <f>VLOOKUP(N19,Revistas!$B$2:$H$63996,4,FALSE)</f>
        <v>RHEUMATOLOGY - SCIE</v>
      </c>
      <c r="I19" s="18" t="str">
        <f>VLOOKUP(N19,Revistas!$B$2:$H$63996,5,FALSE)</f>
        <v>30 de 3</v>
      </c>
      <c r="J19" s="18" t="str">
        <f>VLOOKUP(N19,Revistas!$B$2:$H$63996,6,FALSE)</f>
        <v>SI</v>
      </c>
      <c r="K19" s="18" t="s">
        <v>1690</v>
      </c>
      <c r="L19" s="18"/>
      <c r="M19" s="18">
        <v>0</v>
      </c>
      <c r="N19" s="18" t="s">
        <v>1675</v>
      </c>
      <c r="O19" s="18" t="s">
        <v>129</v>
      </c>
      <c r="P19" s="18">
        <v>2017</v>
      </c>
      <c r="Q19" s="18">
        <v>69</v>
      </c>
      <c r="R19" s="18"/>
      <c r="S19" s="18"/>
      <c r="T19" s="18"/>
    </row>
    <row r="20" spans="1:41" ht="60">
      <c r="A20" s="31" t="str">
        <f t="shared" si="0"/>
        <v>de Miguel, E; Pecondon-Espanol, A; Castano-Sanchez, M; Corrales, A; Gutierrez-Polo, R; Rodriguez-Gomez, M; Pinto-Tasende, JA; Rivas, J; Ivorra-Cortes, J. A reduced 12-joint ultrasound examination predicts lack of X-ray progression better than clinical remission criteria in patients with rheumatoid arthritis. RHEUMATOLOGY INTERNATIONAL. 2017; 37(8):1347-1356.Article. IF -1,824</v>
      </c>
      <c r="B20" s="37" t="s">
        <v>1743</v>
      </c>
      <c r="C20" s="37" t="s">
        <v>1744</v>
      </c>
      <c r="D20" s="17" t="s">
        <v>1654</v>
      </c>
      <c r="E20" s="18" t="s">
        <v>10</v>
      </c>
      <c r="F20" s="18">
        <f>VLOOKUP(N20,Revistas!$B$2:$H$63996,2,FALSE)</f>
        <v>1.8240000000000001</v>
      </c>
      <c r="G20" s="18" t="str">
        <f>VLOOKUP(N20,Revistas!$B$2:$H$63996,3,FALSE)</f>
        <v>Q3</v>
      </c>
      <c r="H20" s="18" t="str">
        <f>VLOOKUP(N20,Revistas!$B$2:$H$63996,4,FALSE)</f>
        <v>RHEUMATOLOGY - SCIE</v>
      </c>
      <c r="I20" s="18" t="str">
        <f>VLOOKUP(N20,Revistas!$B$2:$H$63996,5,FALSE)</f>
        <v>21 DE 30</v>
      </c>
      <c r="J20" s="18" t="str">
        <f>VLOOKUP(N20,Revistas!$B$2:$H$63996,6,FALSE)</f>
        <v>NO</v>
      </c>
      <c r="K20" s="18" t="s">
        <v>1745</v>
      </c>
      <c r="L20" s="18" t="s">
        <v>1746</v>
      </c>
      <c r="M20" s="18">
        <v>0</v>
      </c>
      <c r="N20" s="18" t="s">
        <v>1657</v>
      </c>
      <c r="O20" s="18" t="s">
        <v>199</v>
      </c>
      <c r="P20" s="18">
        <v>2017</v>
      </c>
      <c r="Q20" s="18">
        <v>37</v>
      </c>
      <c r="R20" s="18">
        <v>8</v>
      </c>
      <c r="S20" s="18">
        <v>1347</v>
      </c>
      <c r="T20" s="18">
        <v>1356</v>
      </c>
      <c r="U20" s="23">
        <v>28389854</v>
      </c>
    </row>
    <row r="21" spans="1:41" ht="45">
      <c r="A21" s="31" t="str">
        <f t="shared" si="0"/>
        <v>De Miguel, Eugenio; Beltran, Luis M; Monjo, Irene; Deodati, Francesco; Schmidt, Wolfgang A; Garcia-Puig, Juan. Atherosclerosis as a potential pitfall in the diagnosis of giant cell arteritis.. Rheumatology. 2017; ():-.Article. IF -4,818</v>
      </c>
      <c r="B21" s="37" t="s">
        <v>1912</v>
      </c>
      <c r="C21" s="37" t="s">
        <v>1911</v>
      </c>
      <c r="D21" s="17" t="s">
        <v>1948</v>
      </c>
      <c r="E21" s="18" t="s">
        <v>10</v>
      </c>
      <c r="F21" s="18">
        <f>VLOOKUP(N21,Revistas!$B$2:$H$63996,2,FALSE)</f>
        <v>4.8179999999999996</v>
      </c>
      <c r="G21" s="18" t="str">
        <f>VLOOKUP(N21,Revistas!$B$2:$H$63996,3,FALSE)</f>
        <v>Q1</v>
      </c>
      <c r="H21" s="18" t="str">
        <f>VLOOKUP(N21,Revistas!$B$2:$H$63996,4,FALSE)</f>
        <v>RHEUMATOLOGY - SCIE</v>
      </c>
      <c r="I21" s="18" t="str">
        <f>VLOOKUP(N21,Revistas!$B$2:$H$63996,5,FALSE)</f>
        <v>4 DE 30</v>
      </c>
      <c r="J21" s="18" t="str">
        <f>VLOOKUP(N21,Revistas!$B$2:$H$63996,6,FALSE)</f>
        <v>NO</v>
      </c>
      <c r="K21" s="18" t="s">
        <v>1914</v>
      </c>
      <c r="L21" s="18"/>
      <c r="M21" s="18" t="s">
        <v>586</v>
      </c>
      <c r="N21" s="18" t="s">
        <v>1915</v>
      </c>
      <c r="O21" s="18" t="s">
        <v>1913</v>
      </c>
      <c r="P21" s="18">
        <v>2017</v>
      </c>
      <c r="Q21" s="18"/>
      <c r="R21" s="18"/>
      <c r="S21" s="18"/>
      <c r="T21" s="18"/>
      <c r="U21" s="23">
        <v>29112741</v>
      </c>
      <c r="AO21" s="25"/>
    </row>
    <row r="22" spans="1:41" ht="60">
      <c r="A22" s="31" t="str">
        <f t="shared" si="0"/>
        <v>Dougados, M; Sepriano, A; Molto, A; van Lunteren, M; Ramiro, S; de Hooge, M; van den Berg, R; Compan, VN; Demattei, C; Landewe, R; van der Heijde, D. Sacroiliac radiographic progression in recent onset axial spondyloarthritis: the 5-year data of the DESIR cohort. ANNALS OF THE RHEUMATIC DISEASES. 2017; 76(11):1823-1828.Article. IF -12,811</v>
      </c>
      <c r="B22" s="37" t="s">
        <v>1658</v>
      </c>
      <c r="C22" s="37" t="s">
        <v>1659</v>
      </c>
      <c r="D22" s="17" t="s">
        <v>1660</v>
      </c>
      <c r="E22" s="18" t="s">
        <v>10</v>
      </c>
      <c r="F22" s="18">
        <f>VLOOKUP(N22,Revistas!$B$2:$H$63996,2,FALSE)</f>
        <v>12.811</v>
      </c>
      <c r="G22" s="18" t="str">
        <f>VLOOKUP(N22,Revistas!$B$2:$H$63996,3,FALSE)</f>
        <v>Q1</v>
      </c>
      <c r="H22" s="18" t="str">
        <f>VLOOKUP(N22,Revistas!$B$2:$H$63996,4,FALSE)</f>
        <v>RHEUMATOLOGY - SCIE</v>
      </c>
      <c r="I22" s="18" t="str">
        <f>VLOOKUP(N22,Revistas!$B$2:$H$63996,5,FALSE)</f>
        <v>1 DE 30</v>
      </c>
      <c r="J22" s="18" t="str">
        <f>VLOOKUP(N22,Revistas!$B$2:$H$63996,6,FALSE)</f>
        <v>SI</v>
      </c>
      <c r="K22" s="18" t="s">
        <v>1661</v>
      </c>
      <c r="L22" s="18" t="s">
        <v>1662</v>
      </c>
      <c r="M22" s="18">
        <v>1</v>
      </c>
      <c r="N22" s="18" t="s">
        <v>1663</v>
      </c>
      <c r="O22" s="18" t="s">
        <v>94</v>
      </c>
      <c r="P22" s="18">
        <v>2017</v>
      </c>
      <c r="Q22" s="18">
        <v>76</v>
      </c>
      <c r="R22" s="18">
        <v>11</v>
      </c>
      <c r="S22" s="18">
        <v>1823</v>
      </c>
      <c r="T22" s="18">
        <v>1828</v>
      </c>
      <c r="U22" s="23">
        <v>28684556</v>
      </c>
    </row>
    <row r="23" spans="1:41" ht="45">
      <c r="A23" s="31" t="str">
        <f t="shared" si="0"/>
        <v>Dreesen, E; Bossuyt, P; Mulleman, D; Gils, A; Pascual-Salcedo, D. Practical recommendations for the use of therapeutic drug monitoring of biopharmaceuticals in inflammatory diseases. CLINICAL PHARMACOLOGY-ADVANCES AND APPLICATIONS. 2017; 9():101-111.Review. IF -NO TIENE</v>
      </c>
      <c r="B23" s="37" t="s">
        <v>1867</v>
      </c>
      <c r="C23" s="37" t="s">
        <v>1868</v>
      </c>
      <c r="D23" s="17" t="s">
        <v>1869</v>
      </c>
      <c r="E23" s="18" t="s">
        <v>210</v>
      </c>
      <c r="F23" s="18" t="str">
        <f>VLOOKUP(N23,Revistas!$B$2:$H$63996,2,FALSE)</f>
        <v>NO TIENE</v>
      </c>
      <c r="G23" s="18" t="str">
        <f>VLOOKUP(N23,Revistas!$B$2:$H$63996,3,FALSE)</f>
        <v>NO TIENE</v>
      </c>
      <c r="H23" s="18" t="str">
        <f>VLOOKUP(N23,Revistas!$B$2:$H$63996,4,FALSE)</f>
        <v>NO TIENE</v>
      </c>
      <c r="I23" s="18" t="str">
        <f>VLOOKUP(N23,Revistas!$B$2:$H$63996,5,FALSE)</f>
        <v>NO TIENE</v>
      </c>
      <c r="J23" s="18" t="str">
        <f>VLOOKUP(N23,Revistas!$B$2:$H$63996,6,FALSE)</f>
        <v>NO</v>
      </c>
      <c r="K23" s="18" t="s">
        <v>1870</v>
      </c>
      <c r="L23" s="18" t="s">
        <v>1871</v>
      </c>
      <c r="M23" s="18">
        <v>0</v>
      </c>
      <c r="N23" s="18" t="s">
        <v>1872</v>
      </c>
      <c r="O23" s="18"/>
      <c r="P23" s="18">
        <v>2017</v>
      </c>
      <c r="Q23" s="18">
        <v>9</v>
      </c>
      <c r="R23" s="18"/>
      <c r="S23" s="18">
        <v>101</v>
      </c>
      <c r="T23" s="18">
        <v>111</v>
      </c>
      <c r="U23" s="23">
        <v>29042821</v>
      </c>
    </row>
    <row r="24" spans="1:41" ht="60">
      <c r="A24" s="31" t="str">
        <f t="shared" si="0"/>
        <v>Fautrel, B; Balsa, A; Van Riel, P; Casillas, M; Capron, JP; Cueille, C; de la Torre, I. Influence of route of administration/drug formulation and other factors on adherence to treatment in rheumatoid arthritis (pain related) and dyslipidemia (non-pain related). CURRENT MEDICAL RESEARCH AND OPINION. 2017; 33(7):1231-1246.Review. IF -2,757</v>
      </c>
      <c r="B24" s="37" t="s">
        <v>1873</v>
      </c>
      <c r="C24" s="37" t="s">
        <v>1874</v>
      </c>
      <c r="D24" s="17" t="s">
        <v>1875</v>
      </c>
      <c r="E24" s="18" t="s">
        <v>210</v>
      </c>
      <c r="F24" s="18">
        <f>VLOOKUP(N24,Revistas!$B$2:$H$63996,2,FALSE)</f>
        <v>2.7570000000000001</v>
      </c>
      <c r="G24" s="18" t="str">
        <f>VLOOKUP(N24,Revistas!$B$2:$H$63996,3,FALSE)</f>
        <v>Q1</v>
      </c>
      <c r="H24" s="18" t="str">
        <f>VLOOKUP(N24,Revistas!$B$2:$H$63996,4,FALSE)</f>
        <v>MEDICINA, GENERAL &amp; INTERNAL</v>
      </c>
      <c r="I24" s="18" t="str">
        <f>VLOOKUP(N24,Revistas!$B$2:$H$63996,5,FALSE)</f>
        <v>33/154</v>
      </c>
      <c r="J24" s="18" t="str">
        <f>VLOOKUP(N24,Revistas!$B$2:$H$63996,6,FALSE)</f>
        <v>NO</v>
      </c>
      <c r="K24" s="18" t="s">
        <v>1876</v>
      </c>
      <c r="L24" s="18" t="s">
        <v>1877</v>
      </c>
      <c r="M24" s="18">
        <v>0</v>
      </c>
      <c r="N24" s="18" t="s">
        <v>1878</v>
      </c>
      <c r="O24" s="18"/>
      <c r="P24" s="18">
        <v>2017</v>
      </c>
      <c r="Q24" s="18">
        <v>33</v>
      </c>
      <c r="R24" s="18">
        <v>7</v>
      </c>
      <c r="S24" s="18">
        <v>1231</v>
      </c>
      <c r="T24" s="18">
        <v>1246</v>
      </c>
      <c r="U24" s="23">
        <v>28358217</v>
      </c>
    </row>
    <row r="25" spans="1:41" ht="45">
      <c r="A25" s="31" t="str">
        <f t="shared" si="0"/>
        <v>Fernandez-Carballido, C; Navarro-Compan, V; Castillo-Gallego, C; Castro-Villegas, MC; Collantes-Estevez, E; de Miguel, E. Disease Activity As a Major Determinant of Quality of Life and Physical Function in Patients With Early Axial Spondyloarthritis. ARTHRITIS CARE &amp; RESEARCH. 2017; 69(1):150-155.Article. IF -3,319</v>
      </c>
      <c r="B25" s="37" t="s">
        <v>1892</v>
      </c>
      <c r="C25" s="37" t="s">
        <v>1893</v>
      </c>
      <c r="D25" s="17" t="s">
        <v>1834</v>
      </c>
      <c r="E25" s="18" t="s">
        <v>10</v>
      </c>
      <c r="F25" s="18">
        <f>VLOOKUP(N25,Revistas!$B$2:$H$63996,2,FALSE)</f>
        <v>3.319</v>
      </c>
      <c r="G25" s="18" t="str">
        <f>VLOOKUP(N25,Revistas!$B$2:$H$63996,3,FALSE)</f>
        <v>Q2</v>
      </c>
      <c r="H25" s="18" t="str">
        <f>VLOOKUP(N25,Revistas!$B$2:$H$63996,4,FALSE)</f>
        <v>RHEUMATOLOGY - SCIE</v>
      </c>
      <c r="I25" s="18" t="str">
        <f>VLOOKUP(N25,Revistas!$B$2:$H$63996,5,FALSE)</f>
        <v>12 DE 30</v>
      </c>
      <c r="J25" s="18" t="str">
        <f>VLOOKUP(N25,Revistas!$B$2:$H$63996,6,FALSE)</f>
        <v>NO</v>
      </c>
      <c r="K25" s="18" t="s">
        <v>1894</v>
      </c>
      <c r="L25" s="18" t="s">
        <v>1895</v>
      </c>
      <c r="M25" s="18">
        <v>1</v>
      </c>
      <c r="N25" s="18" t="s">
        <v>1837</v>
      </c>
      <c r="O25" s="18" t="s">
        <v>344</v>
      </c>
      <c r="P25" s="18">
        <v>2017</v>
      </c>
      <c r="Q25" s="18">
        <v>69</v>
      </c>
      <c r="R25" s="18">
        <v>1</v>
      </c>
      <c r="S25" s="18">
        <v>150</v>
      </c>
      <c r="T25" s="18">
        <v>155</v>
      </c>
      <c r="U25" s="23">
        <v>27111872</v>
      </c>
    </row>
    <row r="26" spans="1:41" ht="60">
      <c r="A26" s="31" t="str">
        <f t="shared" si="0"/>
        <v>Fortea-Gordo, P; Valdeolivas-De Opazo, L; Nuno, L; Villalba, A; Sanchez-Mateos, P; Puig-Kroger, A; Balsa, A; Miranda-Carus, ME. Altered Frequencies of Circulating Follicullar T Helper Cell Counterparts and Their Subsets but Not of Peripheral Helper T Cells, Are Associated with Increased Circulating Plasmablasts in Seropositive Early RA Patients. ARTHRITIS &amp; RHEUMATOLOGY. 2017; 69():-.Meeting Abstract. IF -6,918</v>
      </c>
      <c r="B26" s="37" t="s">
        <v>1691</v>
      </c>
      <c r="C26" s="37" t="s">
        <v>1692</v>
      </c>
      <c r="D26" s="17" t="s">
        <v>1673</v>
      </c>
      <c r="E26" s="18" t="s">
        <v>26</v>
      </c>
      <c r="F26" s="18">
        <f>VLOOKUP(N26,Revistas!$B$2:$H$63996,2,FALSE)</f>
        <v>6.9180000000000001</v>
      </c>
      <c r="G26" s="18" t="str">
        <f>VLOOKUP(N26,Revistas!$B$2:$H$63996,3,FALSE)</f>
        <v>Q1</v>
      </c>
      <c r="H26" s="18" t="str">
        <f>VLOOKUP(N26,Revistas!$B$2:$H$63996,4,FALSE)</f>
        <v>RHEUMATOLOGY - SCIE</v>
      </c>
      <c r="I26" s="18" t="str">
        <f>VLOOKUP(N26,Revistas!$B$2:$H$63996,5,FALSE)</f>
        <v>30 de 3</v>
      </c>
      <c r="J26" s="18" t="str">
        <f>VLOOKUP(N26,Revistas!$B$2:$H$63996,6,FALSE)</f>
        <v>SI</v>
      </c>
      <c r="K26" s="18" t="s">
        <v>1693</v>
      </c>
      <c r="L26" s="18"/>
      <c r="M26" s="18">
        <v>0</v>
      </c>
      <c r="N26" s="18" t="s">
        <v>1675</v>
      </c>
      <c r="O26" s="18" t="s">
        <v>129</v>
      </c>
      <c r="P26" s="18">
        <v>2017</v>
      </c>
      <c r="Q26" s="18">
        <v>69</v>
      </c>
      <c r="R26" s="18"/>
      <c r="S26" s="18"/>
      <c r="T26" s="18"/>
    </row>
    <row r="27" spans="1:41" ht="60">
      <c r="A27" s="31" t="str">
        <f t="shared" si="0"/>
        <v>Garrido-Cumbrera, M; Navarro-Compan, V; Chacon-Garcia, J; Gratacos-Masmitja, J; Galvez-Ruiz, D; Estevez, EC; Zarco, P; Brace, O. Association between Smoking with Spinal Level of Stiffness and Functional Limitation in Patients with Axial Spondyloarthritis: Results from the Spanish Atlas. ARTHRITIS &amp; RHEUMATOLOGY. 2017; 69():-.Meeting Abstract. IF -6,918</v>
      </c>
      <c r="B27" s="37" t="s">
        <v>1694</v>
      </c>
      <c r="C27" s="37" t="s">
        <v>1695</v>
      </c>
      <c r="D27" s="17" t="s">
        <v>1673</v>
      </c>
      <c r="E27" s="18" t="s">
        <v>26</v>
      </c>
      <c r="F27" s="18">
        <f>VLOOKUP(N27,Revistas!$B$2:$H$63996,2,FALSE)</f>
        <v>6.9180000000000001</v>
      </c>
      <c r="G27" s="18" t="str">
        <f>VLOOKUP(N27,Revistas!$B$2:$H$63996,3,FALSE)</f>
        <v>Q1</v>
      </c>
      <c r="H27" s="18" t="str">
        <f>VLOOKUP(N27,Revistas!$B$2:$H$63996,4,FALSE)</f>
        <v>RHEUMATOLOGY - SCIE</v>
      </c>
      <c r="I27" s="18" t="str">
        <f>VLOOKUP(N27,Revistas!$B$2:$H$63996,5,FALSE)</f>
        <v>30 de 3</v>
      </c>
      <c r="J27" s="18" t="str">
        <f>VLOOKUP(N27,Revistas!$B$2:$H$63996,6,FALSE)</f>
        <v>SI</v>
      </c>
      <c r="K27" s="18" t="s">
        <v>1696</v>
      </c>
      <c r="L27" s="18"/>
      <c r="M27" s="18">
        <v>0</v>
      </c>
      <c r="N27" s="18" t="s">
        <v>1675</v>
      </c>
      <c r="O27" s="18" t="s">
        <v>129</v>
      </c>
      <c r="P27" s="18">
        <v>2017</v>
      </c>
      <c r="Q27" s="18">
        <v>69</v>
      </c>
      <c r="R27" s="18"/>
      <c r="S27" s="18"/>
      <c r="T27" s="18"/>
    </row>
    <row r="28" spans="1:41" ht="60">
      <c r="A28" s="31" t="str">
        <f t="shared" si="0"/>
        <v>Garrido-Cumbrera, M; Navarro-Compan, V; Galvez-Ruiz, D; Dominguez, CJD; Font-Ugalde, P; Brace, O; Zarco, P; Chacon-Garcia, J; Plazuelo-Ramos, P. Mental Health in Patients with Axial Spondyloarthritis: Increasing Our Understanding of the Disease. Results from the Spanish Atlas. ARTHRITIS &amp; RHEUMATOLOGY. 2017; 69():-.Meeting Abstract. IF -6,918</v>
      </c>
      <c r="B28" s="37" t="s">
        <v>1697</v>
      </c>
      <c r="C28" s="37" t="s">
        <v>1698</v>
      </c>
      <c r="D28" s="17" t="s">
        <v>1673</v>
      </c>
      <c r="E28" s="18" t="s">
        <v>26</v>
      </c>
      <c r="F28" s="18">
        <f>VLOOKUP(N28,Revistas!$B$2:$H$63996,2,FALSE)</f>
        <v>6.9180000000000001</v>
      </c>
      <c r="G28" s="18" t="str">
        <f>VLOOKUP(N28,Revistas!$B$2:$H$63996,3,FALSE)</f>
        <v>Q1</v>
      </c>
      <c r="H28" s="18" t="str">
        <f>VLOOKUP(N28,Revistas!$B$2:$H$63996,4,FALSE)</f>
        <v>RHEUMATOLOGY - SCIE</v>
      </c>
      <c r="I28" s="18" t="str">
        <f>VLOOKUP(N28,Revistas!$B$2:$H$63996,5,FALSE)</f>
        <v>30 de 3</v>
      </c>
      <c r="J28" s="18" t="str">
        <f>VLOOKUP(N28,Revistas!$B$2:$H$63996,6,FALSE)</f>
        <v>SI</v>
      </c>
      <c r="K28" s="18" t="s">
        <v>1699</v>
      </c>
      <c r="L28" s="18"/>
      <c r="M28" s="18">
        <v>0</v>
      </c>
      <c r="N28" s="18" t="s">
        <v>1675</v>
      </c>
      <c r="O28" s="18" t="s">
        <v>129</v>
      </c>
      <c r="P28" s="18">
        <v>2017</v>
      </c>
      <c r="Q28" s="18">
        <v>69</v>
      </c>
      <c r="R28" s="18"/>
      <c r="S28" s="18"/>
      <c r="T28" s="18"/>
    </row>
    <row r="29" spans="1:41" ht="45">
      <c r="A29" s="31" t="str">
        <f t="shared" si="0"/>
        <v>Gossec, Laure; McGonagle, Dennis; Korotaeva, Tatiana; Lubrano, Ennio; de Miguel, Eugenio; Ostergaard, Mikkel; Behrens, Frank. Minimal Disease Activity as a Treatment Target in Psoriatic Arthritis: A Review of the Literature.. Journal of rheumatology. 2017; ():-.Article. IF -3,15</v>
      </c>
      <c r="B29" s="37" t="s">
        <v>1903</v>
      </c>
      <c r="C29" s="37" t="s">
        <v>1902</v>
      </c>
      <c r="D29" s="17" t="s">
        <v>1947</v>
      </c>
      <c r="E29" s="18" t="s">
        <v>10</v>
      </c>
      <c r="F29" s="18">
        <f>VLOOKUP(N29,Revistas!$B$2:$H$63996,2,FALSE)</f>
        <v>3.15</v>
      </c>
      <c r="G29" s="18" t="str">
        <f>VLOOKUP(N29,Revistas!$B$2:$H$63996,3,FALSE)</f>
        <v>Q2</v>
      </c>
      <c r="H29" s="18" t="str">
        <f>VLOOKUP(N29,Revistas!$B$2:$H$63996,4,FALSE)</f>
        <v>RHEUMATOLOGY - SCIE</v>
      </c>
      <c r="I29" s="18" t="str">
        <f>VLOOKUP(N29,Revistas!$B$2:$H$63996,5,FALSE)</f>
        <v>13 DE 30</v>
      </c>
      <c r="J29" s="18" t="str">
        <f>VLOOKUP(N29,Revistas!$B$2:$H$63996,6,FALSE)</f>
        <v>NO</v>
      </c>
      <c r="K29" s="18" t="s">
        <v>1905</v>
      </c>
      <c r="L29" s="18"/>
      <c r="M29" s="18" t="s">
        <v>586</v>
      </c>
      <c r="N29" s="18" t="s">
        <v>1670</v>
      </c>
      <c r="O29" s="18" t="s">
        <v>1904</v>
      </c>
      <c r="P29" s="18">
        <v>2017</v>
      </c>
      <c r="Q29" s="18"/>
      <c r="R29" s="18"/>
      <c r="S29" s="18"/>
      <c r="T29" s="18"/>
      <c r="U29" s="23">
        <v>29142032</v>
      </c>
      <c r="AO29" s="25"/>
    </row>
    <row r="30" spans="1:41" ht="90">
      <c r="A30" s="31" t="str">
        <f t="shared" si="0"/>
        <v>Gratacos, Jordi; Diaz Del Campo Fontecha, Petra; Fernandez-Carballido, Cristina; Juanola Roura, Xavier; Linares Ferrando, Luis Francisco; de Miguel Mendieta, Eugenio; Munoz Fernandez, Santiago; Rosales-Alexander, Jose Luis; Zarco Montejo, Pedro; Guerra Rodriguez, Mercedes; Navarro Compan, Victoria. Recommendations by the Spanish Society of Rheumatology on the Use of Biological Therapies in Axial Spondyloarthritis.. Reumatologia clinica. 2017; ():-.Article. IF -NO TIENE</v>
      </c>
      <c r="B30" s="37" t="s">
        <v>1921</v>
      </c>
      <c r="C30" s="37" t="s">
        <v>1920</v>
      </c>
      <c r="D30" s="17" t="s">
        <v>1908</v>
      </c>
      <c r="E30" s="18" t="s">
        <v>10</v>
      </c>
      <c r="F30" s="18" t="str">
        <f>VLOOKUP(N30,Revistas!$B$2:$H$63996,2,FALSE)</f>
        <v>NO TIENE</v>
      </c>
      <c r="G30" s="18" t="str">
        <f>VLOOKUP(N30,Revistas!$B$2:$H$63996,3,FALSE)</f>
        <v>NO TIENE</v>
      </c>
      <c r="H30" s="18" t="str">
        <f>VLOOKUP(N30,Revistas!$B$2:$H$63996,4,FALSE)</f>
        <v>NO TIENE</v>
      </c>
      <c r="I30" s="18" t="str">
        <f>VLOOKUP(N30,Revistas!$B$2:$H$63996,5,FALSE)</f>
        <v>NO TIENE</v>
      </c>
      <c r="J30" s="18" t="str">
        <f>VLOOKUP(N30,Revistas!$B$2:$H$63996,6,FALSE)</f>
        <v>NO</v>
      </c>
      <c r="K30" s="18" t="s">
        <v>1923</v>
      </c>
      <c r="L30" s="18"/>
      <c r="M30" s="18" t="s">
        <v>586</v>
      </c>
      <c r="N30" s="18" t="s">
        <v>1775</v>
      </c>
      <c r="O30" s="18" t="s">
        <v>1922</v>
      </c>
      <c r="P30" s="18">
        <v>2017</v>
      </c>
      <c r="Q30" s="18"/>
      <c r="R30" s="18"/>
      <c r="S30" s="18"/>
      <c r="T30" s="18"/>
      <c r="U30" s="23">
        <v>29050839</v>
      </c>
      <c r="AO30" s="25"/>
    </row>
    <row r="31" spans="1:41" ht="60">
      <c r="A31" s="31" t="str">
        <f t="shared" si="0"/>
        <v>Hernandez-Breijo, B; Gallego, LYB; Martinez-Feito, A; Jochems, A; Olariaga, E; Cheng, J; Delauriere, L; Fan, F; Schagat, T; Plasencia, C; Mezcua, A; Nozal, P; Balsa, A; Pascual-Salcedo, D. USE OF GLORESPONSETM NF-kappa B-RE-LUC2P HEK293 CELLS TO MONITOR DRUG AND ANTI-DRUG ANTIBODY LEVELS IN SERUM. ANNALS OF THE RHEUMATIC DISEASES. 2017; 76():555-555.Meeting Abstract. IF -12,811</v>
      </c>
      <c r="B31" s="37" t="s">
        <v>1798</v>
      </c>
      <c r="C31" s="37" t="s">
        <v>1799</v>
      </c>
      <c r="D31" s="17" t="s">
        <v>1660</v>
      </c>
      <c r="E31" s="18" t="s">
        <v>26</v>
      </c>
      <c r="F31" s="18">
        <f>VLOOKUP(N31,Revistas!$B$2:$H$63996,2,FALSE)</f>
        <v>12.811</v>
      </c>
      <c r="G31" s="18" t="str">
        <f>VLOOKUP(N31,Revistas!$B$2:$H$63996,3,FALSE)</f>
        <v>Q1</v>
      </c>
      <c r="H31" s="18" t="str">
        <f>VLOOKUP(N31,Revistas!$B$2:$H$63996,4,FALSE)</f>
        <v>RHEUMATOLOGY - SCIE</v>
      </c>
      <c r="I31" s="18" t="str">
        <f>VLOOKUP(N31,Revistas!$B$2:$H$63996,5,FALSE)</f>
        <v>1 DE 30</v>
      </c>
      <c r="J31" s="18" t="str">
        <f>VLOOKUP(N31,Revistas!$B$2:$H$63996,6,FALSE)</f>
        <v>SI</v>
      </c>
      <c r="K31" s="18" t="s">
        <v>1800</v>
      </c>
      <c r="L31" s="18"/>
      <c r="M31" s="18">
        <v>0</v>
      </c>
      <c r="N31" s="18" t="s">
        <v>1663</v>
      </c>
      <c r="O31" s="18" t="s">
        <v>226</v>
      </c>
      <c r="P31" s="18">
        <v>2017</v>
      </c>
      <c r="Q31" s="18">
        <v>76</v>
      </c>
      <c r="R31" s="18"/>
      <c r="S31" s="18">
        <v>555</v>
      </c>
      <c r="T31" s="18">
        <v>555</v>
      </c>
    </row>
    <row r="32" spans="1:41" ht="45">
      <c r="A32" s="31" t="str">
        <f t="shared" si="0"/>
        <v>Joven, BE; Navarro-Compan, V; Rosas, J; Dapica, PF; Zarco, P; de Miguel, E. Diagnostic Value and Validity of Early Spondyloarthritis Features: Results From a National Spanish Cohort. ARTHRITIS CARE &amp; RESEARCH. 2017; 69(6):938-942.Article. IF -3,319</v>
      </c>
      <c r="B32" s="37" t="s">
        <v>1832</v>
      </c>
      <c r="C32" s="37" t="s">
        <v>1833</v>
      </c>
      <c r="D32" s="17" t="s">
        <v>1834</v>
      </c>
      <c r="E32" s="18" t="s">
        <v>10</v>
      </c>
      <c r="F32" s="18">
        <f>VLOOKUP(N32,Revistas!$B$2:$H$63996,2,FALSE)</f>
        <v>3.319</v>
      </c>
      <c r="G32" s="18" t="str">
        <f>VLOOKUP(N32,Revistas!$B$2:$H$63996,3,FALSE)</f>
        <v>Q2</v>
      </c>
      <c r="H32" s="18" t="str">
        <f>VLOOKUP(N32,Revistas!$B$2:$H$63996,4,FALSE)</f>
        <v>RHEUMATOLOGY - SCIE</v>
      </c>
      <c r="I32" s="18" t="str">
        <f>VLOOKUP(N32,Revistas!$B$2:$H$63996,5,FALSE)</f>
        <v>12 DE 30</v>
      </c>
      <c r="J32" s="18" t="str">
        <f>VLOOKUP(N32,Revistas!$B$2:$H$63996,6,FALSE)</f>
        <v>NO</v>
      </c>
      <c r="K32" s="18" t="s">
        <v>1835</v>
      </c>
      <c r="L32" s="18" t="s">
        <v>1836</v>
      </c>
      <c r="M32" s="18">
        <v>1</v>
      </c>
      <c r="N32" s="18" t="s">
        <v>1837</v>
      </c>
      <c r="O32" s="18" t="s">
        <v>226</v>
      </c>
      <c r="P32" s="18">
        <v>2017</v>
      </c>
      <c r="Q32" s="18">
        <v>69</v>
      </c>
      <c r="R32" s="18">
        <v>6</v>
      </c>
      <c r="S32" s="18">
        <v>938</v>
      </c>
      <c r="T32" s="18">
        <v>942</v>
      </c>
      <c r="U32" s="23">
        <v>28129460</v>
      </c>
    </row>
    <row r="33" spans="1:41" ht="60">
      <c r="A33" s="31" t="str">
        <f t="shared" si="0"/>
        <v>Juan, A; Juanola, X; De Miguel, E; Collantes-Estevez, E; Quevedo, JC; Alonso, E; Navarro-Compan, V. Similarities and Differences between Patients Fulfilling Non-Radiographic Axial Spondyloarthritis and Undifferentiated Spondyloarthritis Criteria: Results from the Esperanza Cohort. ARTHRITIS &amp; RHEUMATOLOGY. 2017; 69():-.Meeting Abstract. IF -6,918</v>
      </c>
      <c r="B33" s="37" t="s">
        <v>1700</v>
      </c>
      <c r="C33" s="37" t="s">
        <v>1701</v>
      </c>
      <c r="D33" s="17" t="s">
        <v>1673</v>
      </c>
      <c r="E33" s="18" t="s">
        <v>26</v>
      </c>
      <c r="F33" s="18">
        <f>VLOOKUP(N33,Revistas!$B$2:$H$63996,2,FALSE)</f>
        <v>6.9180000000000001</v>
      </c>
      <c r="G33" s="18" t="str">
        <f>VLOOKUP(N33,Revistas!$B$2:$H$63996,3,FALSE)</f>
        <v>Q1</v>
      </c>
      <c r="H33" s="18" t="str">
        <f>VLOOKUP(N33,Revistas!$B$2:$H$63996,4,FALSE)</f>
        <v>RHEUMATOLOGY - SCIE</v>
      </c>
      <c r="I33" s="18" t="str">
        <f>VLOOKUP(N33,Revistas!$B$2:$H$63996,5,FALSE)</f>
        <v>30 de 3</v>
      </c>
      <c r="J33" s="18" t="str">
        <f>VLOOKUP(N33,Revistas!$B$2:$H$63996,6,FALSE)</f>
        <v>SI</v>
      </c>
      <c r="K33" s="18" t="s">
        <v>1702</v>
      </c>
      <c r="L33" s="18"/>
      <c r="M33" s="18">
        <v>0</v>
      </c>
      <c r="N33" s="18" t="s">
        <v>1675</v>
      </c>
      <c r="O33" s="18" t="s">
        <v>129</v>
      </c>
      <c r="P33" s="18">
        <v>2017</v>
      </c>
      <c r="Q33" s="18">
        <v>69</v>
      </c>
      <c r="R33" s="18"/>
      <c r="S33" s="18"/>
      <c r="T33" s="18"/>
    </row>
    <row r="34" spans="1:41" ht="60">
      <c r="A34" s="31" t="str">
        <f t="shared" si="0"/>
        <v>Kneepkens, E; van den Oever, IAM; Plasencia, CH; Pascual-Salcedo, D; de Vries, A; Hart, M; Nurmohamed, MT; Balsa, A; Rispens, T; Wolbink, G. Serum tocilizumab trough concentration can be used to monitor systemic IL-6 receptor blockade in patients with rheumatoid arthritis: a prospective observational cohort study. SCANDINAVIAN JOURNAL OF RHEUMATOLOGY. 2017; 46(2):87-94.Article. IF -2,667</v>
      </c>
      <c r="B34" s="37" t="s">
        <v>1879</v>
      </c>
      <c r="C34" s="37" t="s">
        <v>1880</v>
      </c>
      <c r="D34" s="17" t="s">
        <v>1881</v>
      </c>
      <c r="E34" s="18" t="s">
        <v>10</v>
      </c>
      <c r="F34" s="18">
        <f>VLOOKUP(N34,Revistas!$B$2:$H$63996,2,FALSE)</f>
        <v>2.6669999999999998</v>
      </c>
      <c r="G34" s="18" t="str">
        <f>VLOOKUP(N34,Revistas!$B$2:$H$63996,3,FALSE)</f>
        <v>Q2</v>
      </c>
      <c r="H34" s="18" t="str">
        <f>VLOOKUP(N34,Revistas!$B$2:$H$63996,4,FALSE)</f>
        <v>RHEUMATOLOGY - SCIE</v>
      </c>
      <c r="I34" s="18" t="str">
        <f>VLOOKUP(N34,Revistas!$B$2:$H$63996,5,FALSE)</f>
        <v>15 DE 30</v>
      </c>
      <c r="J34" s="18" t="str">
        <f>VLOOKUP(N34,Revistas!$B$2:$H$63996,6,FALSE)</f>
        <v>NO</v>
      </c>
      <c r="K34" s="18" t="s">
        <v>1882</v>
      </c>
      <c r="L34" s="18" t="s">
        <v>1883</v>
      </c>
      <c r="M34" s="18">
        <v>2</v>
      </c>
      <c r="N34" s="18" t="s">
        <v>1884</v>
      </c>
      <c r="O34" s="18"/>
      <c r="P34" s="18">
        <v>2017</v>
      </c>
      <c r="Q34" s="18">
        <v>46</v>
      </c>
      <c r="R34" s="18">
        <v>2</v>
      </c>
      <c r="S34" s="18">
        <v>87</v>
      </c>
      <c r="T34" s="18">
        <v>94</v>
      </c>
      <c r="U34" s="23">
        <v>27440258</v>
      </c>
    </row>
    <row r="35" spans="1:41" ht="120">
      <c r="A35" s="31" t="str">
        <f t="shared" si="0"/>
        <v>Lopez-Mejias, R; Corrales, A; Vicente, E; Robustillo-Villarino, M; Gonzalez-Juanatey, C; Llorca, J; Genre, F; Remuzgo-Martinez, S; Dierssen-Sotos, T; Miranda-Filloy, JA; Huaranga, MAR; Pina, T; Blanco, R; Alegre-Sancho, JJ; Raya, E; Mijares, V; Ubilla, B; Ferraz-Amaro, I; Gomez-Vaquero, C; Balsa, A; Lopez-Longo, FJ; Carreira, P; Gonzalez-Alvaro, I; Ocejo-Vinyals, JG; Rodriguez-Rodriguez, L; Fernandez-Gutierrez, B; Castaneda, S; Martin, J; Gonzilez-Gay, MA. Influence of coronary artery disease and subclinical atherosclerosis related polymorphisms on the risk of atherosclerosis in rheumatoid arthritis. SCIENTIFIC REPORTS. 2017; 7():-40303.Article. IF -4,259</v>
      </c>
      <c r="B35" s="37" t="s">
        <v>1856</v>
      </c>
      <c r="C35" s="37" t="s">
        <v>1857</v>
      </c>
      <c r="D35" s="17" t="s">
        <v>181</v>
      </c>
      <c r="E35" s="18" t="s">
        <v>10</v>
      </c>
      <c r="F35" s="18">
        <f>VLOOKUP(N35,Revistas!$B$2:$H$63996,2,FALSE)</f>
        <v>4.2590000000000003</v>
      </c>
      <c r="G35" s="18" t="str">
        <f>VLOOKUP(N35,Revistas!$B$2:$H$63996,3,FALSE)</f>
        <v>Q1</v>
      </c>
      <c r="H35" s="18" t="str">
        <f>VLOOKUP(N35,Revistas!$B$2:$H$63996,4,FALSE)</f>
        <v>MULTIDISCIPLINARY SCIENCES</v>
      </c>
      <c r="I35" s="18" t="str">
        <f>VLOOKUP(N35,Revistas!$B$2:$H$63996,5,FALSE)</f>
        <v>10 DE 64</v>
      </c>
      <c r="J35" s="18" t="str">
        <f>VLOOKUP(N35,Revistas!$B$2:$H$63996,6,FALSE)</f>
        <v>NO</v>
      </c>
      <c r="K35" s="18" t="s">
        <v>1858</v>
      </c>
      <c r="L35" s="18" t="s">
        <v>1859</v>
      </c>
      <c r="M35" s="18">
        <v>1</v>
      </c>
      <c r="N35" s="18" t="s">
        <v>184</v>
      </c>
      <c r="O35" s="18" t="s">
        <v>1860</v>
      </c>
      <c r="P35" s="18">
        <v>2017</v>
      </c>
      <c r="Q35" s="18">
        <v>7</v>
      </c>
      <c r="R35" s="18"/>
      <c r="S35" s="18"/>
      <c r="T35" s="18">
        <v>40303</v>
      </c>
      <c r="U35" s="23">
        <v>28059143</v>
      </c>
    </row>
    <row r="36" spans="1:41" ht="90">
      <c r="A36" s="31" t="str">
        <f t="shared" si="0"/>
        <v>Marquez, A; Vidal-Bralo, L; Rodriguez-Rodriguez, L; Gonzalez-Gay, MA; Balsa, A; Gonzalez-Alvaro, I; Carreira, P; Ortego-Centeno, N; Ayala-Gutierrez, MM; Garcia-Hernandez, FJ; Gonzalez-Escribano, MF; Sabio, JM; Tolosa, C; Suarez, A; Gonzalez, A; Padyukov, L; Worthington, J; Vyse, T; Alarcon-Riquelme, ME; Martin, J. A combined large-scale meta-analysis identifies COG6 as a novel shared risk locus for rheumatoid arthritis and systemic lupus erythernatosus. ANNALS OF THE RHEUMATIC DISEASES. 2017; 76(1):286-294.Article. IF -12,811</v>
      </c>
      <c r="B36" s="37" t="s">
        <v>1888</v>
      </c>
      <c r="C36" s="37" t="s">
        <v>1889</v>
      </c>
      <c r="D36" s="17" t="s">
        <v>1660</v>
      </c>
      <c r="E36" s="18" t="s">
        <v>10</v>
      </c>
      <c r="F36" s="18">
        <f>VLOOKUP(N36,Revistas!$B$2:$H$63996,2,FALSE)</f>
        <v>12.811</v>
      </c>
      <c r="G36" s="18" t="str">
        <f>VLOOKUP(N36,Revistas!$B$2:$H$63996,3,FALSE)</f>
        <v>Q1</v>
      </c>
      <c r="H36" s="18" t="str">
        <f>VLOOKUP(N36,Revistas!$B$2:$H$63996,4,FALSE)</f>
        <v>RHEUMATOLOGY - SCIE</v>
      </c>
      <c r="I36" s="18" t="str">
        <f>VLOOKUP(N36,Revistas!$B$2:$H$63996,5,FALSE)</f>
        <v>1 DE 30</v>
      </c>
      <c r="J36" s="18" t="str">
        <f>VLOOKUP(N36,Revistas!$B$2:$H$63996,6,FALSE)</f>
        <v>SI</v>
      </c>
      <c r="K36" s="18" t="s">
        <v>1890</v>
      </c>
      <c r="L36" s="18" t="s">
        <v>1891</v>
      </c>
      <c r="M36" s="18">
        <v>5</v>
      </c>
      <c r="N36" s="18" t="s">
        <v>1663</v>
      </c>
      <c r="O36" s="18" t="s">
        <v>344</v>
      </c>
      <c r="P36" s="18">
        <v>2017</v>
      </c>
      <c r="Q36" s="18">
        <v>76</v>
      </c>
      <c r="R36" s="18">
        <v>1</v>
      </c>
      <c r="S36" s="18">
        <v>286</v>
      </c>
      <c r="T36" s="18">
        <v>294</v>
      </c>
      <c r="U36" s="23">
        <v>27193031</v>
      </c>
    </row>
    <row r="37" spans="1:41" ht="60">
      <c r="A37" s="31" t="str">
        <f t="shared" si="0"/>
        <v>Martinez-Feito, A; Gallego, LYB; Hernandez-Breijo, B; Plasencia, C; Jochems, A; Gonzalez, MA; Monjo, I; Peiteado, D; Bonilla, G; Nozal, P; Balsa, A; Pascual-Salcedo, D. CLINICAL RELEVANCE OF DETECTING ANTI-ADALIMUMAB ANTIBODIES WITH A DRUG-TOLERANT ASSAY. ANNALS OF THE RHEUMATIC DISEASES. 2017; 76():456-456.Meeting Abstract. IF -12,811</v>
      </c>
      <c r="B37" s="37" t="s">
        <v>1786</v>
      </c>
      <c r="C37" s="37" t="s">
        <v>1787</v>
      </c>
      <c r="D37" s="17" t="s">
        <v>1660</v>
      </c>
      <c r="E37" s="18" t="s">
        <v>26</v>
      </c>
      <c r="F37" s="18">
        <f>VLOOKUP(N37,Revistas!$B$2:$H$63996,2,FALSE)</f>
        <v>12.811</v>
      </c>
      <c r="G37" s="18" t="str">
        <f>VLOOKUP(N37,Revistas!$B$2:$H$63996,3,FALSE)</f>
        <v>Q1</v>
      </c>
      <c r="H37" s="18" t="str">
        <f>VLOOKUP(N37,Revistas!$B$2:$H$63996,4,FALSE)</f>
        <v>RHEUMATOLOGY - SCIE</v>
      </c>
      <c r="I37" s="18" t="str">
        <f>VLOOKUP(N37,Revistas!$B$2:$H$63996,5,FALSE)</f>
        <v>1 DE 30</v>
      </c>
      <c r="J37" s="18" t="str">
        <f>VLOOKUP(N37,Revistas!$B$2:$H$63996,6,FALSE)</f>
        <v>SI</v>
      </c>
      <c r="K37" s="18" t="s">
        <v>1788</v>
      </c>
      <c r="L37" s="18"/>
      <c r="M37" s="18">
        <v>0</v>
      </c>
      <c r="N37" s="18" t="s">
        <v>1663</v>
      </c>
      <c r="O37" s="18" t="s">
        <v>226</v>
      </c>
      <c r="P37" s="18">
        <v>2017</v>
      </c>
      <c r="Q37" s="18">
        <v>76</v>
      </c>
      <c r="R37" s="18"/>
      <c r="S37" s="18">
        <v>456</v>
      </c>
      <c r="T37" s="18">
        <v>456</v>
      </c>
    </row>
    <row r="38" spans="1:41" ht="60">
      <c r="A38" s="31" t="str">
        <f t="shared" si="0"/>
        <v>Martinez-Feito, A; Plasencia, C; Hernandez-Breijo, B; Jochems, A; Diego, C; Villalba, A; Peiteado, D; Nuno, L; Nozal, P; Balsa, A; Pascual-Salcedo, D. THE EFFECT OF CONCOMITANT USE OF METHOTREXATE ON THE CLINICAL ACTIVITY IN PATIENTS WITH RHEUMATOID ARTHRITIS UNDER ANTI-TNFTHERAPY. ANNALS OF THE RHEUMATIC DISEASES. 2017; 76():1179-1179.Meeting Abstract. IF -12,811</v>
      </c>
      <c r="B38" s="37" t="s">
        <v>1813</v>
      </c>
      <c r="C38" s="37" t="s">
        <v>1814</v>
      </c>
      <c r="D38" s="17" t="s">
        <v>1660</v>
      </c>
      <c r="E38" s="18" t="s">
        <v>26</v>
      </c>
      <c r="F38" s="18">
        <f>VLOOKUP(N38,Revistas!$B$2:$H$63996,2,FALSE)</f>
        <v>12.811</v>
      </c>
      <c r="G38" s="18" t="str">
        <f>VLOOKUP(N38,Revistas!$B$2:$H$63996,3,FALSE)</f>
        <v>Q1</v>
      </c>
      <c r="H38" s="18" t="str">
        <f>VLOOKUP(N38,Revistas!$B$2:$H$63996,4,FALSE)</f>
        <v>RHEUMATOLOGY - SCIE</v>
      </c>
      <c r="I38" s="18" t="str">
        <f>VLOOKUP(N38,Revistas!$B$2:$H$63996,5,FALSE)</f>
        <v>1 DE 30</v>
      </c>
      <c r="J38" s="18" t="str">
        <f>VLOOKUP(N38,Revistas!$B$2:$H$63996,6,FALSE)</f>
        <v>SI</v>
      </c>
      <c r="K38" s="18" t="s">
        <v>1815</v>
      </c>
      <c r="L38" s="18"/>
      <c r="M38" s="18">
        <v>0</v>
      </c>
      <c r="N38" s="18" t="s">
        <v>1663</v>
      </c>
      <c r="O38" s="18" t="s">
        <v>226</v>
      </c>
      <c r="P38" s="18">
        <v>2017</v>
      </c>
      <c r="Q38" s="18">
        <v>76</v>
      </c>
      <c r="R38" s="18"/>
      <c r="S38" s="18">
        <v>1179</v>
      </c>
      <c r="T38" s="18">
        <v>1179</v>
      </c>
    </row>
    <row r="39" spans="1:41" ht="90">
      <c r="A39" s="31" t="str">
        <f t="shared" si="0"/>
        <v>Martinez-Feito, Ana; Plasencia-Rodriguez, Chamaida; Navarro-Compan, Victoria; Jurado, Teresa; Kneepkens, Eva Linda; Wolbink, Gertjan J; Martin, Sergio; Ruiz Del Agua, Ainhoa; Navarro, Rosaura; Mezcua, Araceli; Jochems, Andrea; Peiteado, Diana; Bonilla, Maria Gema; Balsa, Alejandro; Pascual-Salcedo, Dora. Optimal concentration range of golimumab in patients with axial spondyloarthritis.. Clinical and experimental rheumatology. 2017; ():-.Article. IF -2,634</v>
      </c>
      <c r="B39" s="37" t="s">
        <v>1925</v>
      </c>
      <c r="C39" s="37" t="s">
        <v>1924</v>
      </c>
      <c r="D39" s="17" t="s">
        <v>1926</v>
      </c>
      <c r="E39" s="18" t="s">
        <v>10</v>
      </c>
      <c r="F39" s="18">
        <f>VLOOKUP(N39,Revistas!$B$2:$H$63996,2,FALSE)</f>
        <v>2.6339999999999999</v>
      </c>
      <c r="G39" s="18" t="str">
        <f>VLOOKUP(N39,Revistas!$B$2:$H$63996,3,FALSE)</f>
        <v>Q3</v>
      </c>
      <c r="H39" s="18" t="str">
        <f>VLOOKUP(N39,Revistas!$B$2:$H$63996,4,FALSE)</f>
        <v>RHEUMATOLOGY - SCIE</v>
      </c>
      <c r="I39" s="18" t="str">
        <f>VLOOKUP(N39,Revistas!$B$2:$H$63996,5,FALSE)</f>
        <v>16 DE 30</v>
      </c>
      <c r="J39" s="18" t="str">
        <f>VLOOKUP(N39,Revistas!$B$2:$H$63996,6,FALSE)</f>
        <v>NO</v>
      </c>
      <c r="K39" s="18" t="s">
        <v>1928</v>
      </c>
      <c r="L39" s="18"/>
      <c r="M39" s="18" t="s">
        <v>586</v>
      </c>
      <c r="N39" s="18" t="s">
        <v>1736</v>
      </c>
      <c r="O39" s="18" t="s">
        <v>1927</v>
      </c>
      <c r="P39" s="18">
        <v>2017</v>
      </c>
      <c r="Q39" s="18"/>
      <c r="R39" s="18"/>
      <c r="S39" s="18"/>
      <c r="T39" s="18"/>
      <c r="U39" s="23">
        <v>28980904</v>
      </c>
      <c r="AO39" s="25"/>
    </row>
    <row r="40" spans="1:41" ht="45">
      <c r="A40" s="31" t="str">
        <f t="shared" si="0"/>
        <v>Medina, F; Plasencia, C; Goupille, P; Paintaud, G; Balsa, A; Mulleman, D. Current Practice for Therapeutic Drug Monitoring of Biopharmaceuticals in Spondyloarthritis. THERAPEUTIC DRUG MONITORING. 2017; 39(4):360-363.Article. IF -2,178</v>
      </c>
      <c r="B40" s="37" t="s">
        <v>1753</v>
      </c>
      <c r="C40" s="37" t="s">
        <v>1754</v>
      </c>
      <c r="D40" s="17" t="s">
        <v>1749</v>
      </c>
      <c r="E40" s="18" t="s">
        <v>10</v>
      </c>
      <c r="F40" s="18">
        <f>VLOOKUP(N40,Revistas!$B$2:$H$63996,2,FALSE)</f>
        <v>2.1779999999999999</v>
      </c>
      <c r="G40" s="18" t="str">
        <f>VLOOKUP(N40,Revistas!$B$2:$H$63996,3,FALSE)</f>
        <v>Q2</v>
      </c>
      <c r="H40" s="18" t="str">
        <f>VLOOKUP(N40,Revistas!$B$2:$H$63996,4,FALSE)</f>
        <v>MEDICAL LABORATORY TECHNOLOGY - SCIE;</v>
      </c>
      <c r="I40" s="18" t="str">
        <f>VLOOKUP(N40,Revistas!$B$2:$H$63996,5,FALSE)</f>
        <v>15 DE 30</v>
      </c>
      <c r="J40" s="18" t="str">
        <f>VLOOKUP(N40,Revistas!$B$2:$H$63996,6,FALSE)</f>
        <v>NO</v>
      </c>
      <c r="K40" s="18" t="s">
        <v>1755</v>
      </c>
      <c r="L40" s="18" t="s">
        <v>1756</v>
      </c>
      <c r="M40" s="18">
        <v>6</v>
      </c>
      <c r="N40" s="18" t="s">
        <v>1752</v>
      </c>
      <c r="O40" s="18" t="s">
        <v>199</v>
      </c>
      <c r="P40" s="18">
        <v>2017</v>
      </c>
      <c r="Q40" s="18">
        <v>39</v>
      </c>
      <c r="R40" s="18">
        <v>4</v>
      </c>
      <c r="S40" s="18">
        <v>360</v>
      </c>
      <c r="T40" s="18">
        <v>363</v>
      </c>
      <c r="U40" s="23">
        <v>28379895</v>
      </c>
    </row>
    <row r="41" spans="1:41" ht="45">
      <c r="A41" s="31" t="str">
        <f t="shared" si="0"/>
        <v>Medina, F; Plasencia, C; Goupille, P; Ternant, D; Balsa, A; Mulleman, D. Current Practice for Therapeutic Drug Monitoring of Biopharmaceuticals in Rheumatoid Arthritis. THERAPEUTIC DRUG MONITORING. 2017; 39(4):364-369.Article. IF -2,178</v>
      </c>
      <c r="B41" s="37" t="s">
        <v>1757</v>
      </c>
      <c r="C41" s="37" t="s">
        <v>1758</v>
      </c>
      <c r="D41" s="17" t="s">
        <v>1749</v>
      </c>
      <c r="E41" s="18" t="s">
        <v>10</v>
      </c>
      <c r="F41" s="18">
        <f>VLOOKUP(N41,Revistas!$B$2:$H$63996,2,FALSE)</f>
        <v>2.1779999999999999</v>
      </c>
      <c r="G41" s="18" t="str">
        <f>VLOOKUP(N41,Revistas!$B$2:$H$63996,3,FALSE)</f>
        <v>Q2</v>
      </c>
      <c r="H41" s="18" t="str">
        <f>VLOOKUP(N41,Revistas!$B$2:$H$63996,4,FALSE)</f>
        <v>MEDICAL LABORATORY TECHNOLOGY - SCIE;</v>
      </c>
      <c r="I41" s="18" t="str">
        <f>VLOOKUP(N41,Revistas!$B$2:$H$63996,5,FALSE)</f>
        <v>15 DE 30</v>
      </c>
      <c r="J41" s="18" t="str">
        <f>VLOOKUP(N41,Revistas!$B$2:$H$63996,6,FALSE)</f>
        <v>NO</v>
      </c>
      <c r="K41" s="18" t="s">
        <v>1759</v>
      </c>
      <c r="L41" s="18" t="s">
        <v>1756</v>
      </c>
      <c r="M41" s="18">
        <v>3</v>
      </c>
      <c r="N41" s="18" t="s">
        <v>1752</v>
      </c>
      <c r="O41" s="18" t="s">
        <v>199</v>
      </c>
      <c r="P41" s="18">
        <v>2017</v>
      </c>
      <c r="Q41" s="18">
        <v>39</v>
      </c>
      <c r="R41" s="18">
        <v>4</v>
      </c>
      <c r="S41" s="18">
        <v>364</v>
      </c>
      <c r="T41" s="18">
        <v>369</v>
      </c>
      <c r="U41" s="23">
        <v>28700520</v>
      </c>
    </row>
    <row r="42" spans="1:41" ht="45">
      <c r="A42" s="31" t="str">
        <f t="shared" si="0"/>
        <v>Millan-Longo, Claudia; Peiteado, Diana; Schlincker, Armelle; Hidalgo, Ventura; Pieren, Amara; Balsa, Alejandro; de Miguel, Eugenio. Use of Immunomodulatory Drugs at a Uveitis Clinic.. Reumatologia clinica. 2017; ():-.Article. IF -NO TIENE</v>
      </c>
      <c r="B42" s="37" t="s">
        <v>1907</v>
      </c>
      <c r="C42" s="37" t="s">
        <v>1906</v>
      </c>
      <c r="D42" s="17" t="s">
        <v>1908</v>
      </c>
      <c r="E42" s="18" t="s">
        <v>10</v>
      </c>
      <c r="F42" s="18" t="str">
        <f>VLOOKUP(N42,Revistas!$B$2:$H$63996,2,FALSE)</f>
        <v>NO TIENE</v>
      </c>
      <c r="G42" s="18" t="str">
        <f>VLOOKUP(N42,Revistas!$B$2:$H$63996,3,FALSE)</f>
        <v>NO TIENE</v>
      </c>
      <c r="H42" s="18" t="str">
        <f>VLOOKUP(N42,Revistas!$B$2:$H$63996,4,FALSE)</f>
        <v>NO TIENE</v>
      </c>
      <c r="I42" s="18" t="str">
        <f>VLOOKUP(N42,Revistas!$B$2:$H$63996,5,FALSE)</f>
        <v>NO TIENE</v>
      </c>
      <c r="J42" s="18" t="str">
        <f>VLOOKUP(N42,Revistas!$B$2:$H$63996,6,FALSE)</f>
        <v>NO</v>
      </c>
      <c r="K42" s="18" t="s">
        <v>1910</v>
      </c>
      <c r="L42" s="18"/>
      <c r="M42" s="18" t="s">
        <v>586</v>
      </c>
      <c r="N42" s="18" t="s">
        <v>1775</v>
      </c>
      <c r="O42" s="18" t="s">
        <v>1909</v>
      </c>
      <c r="P42" s="18">
        <v>2017</v>
      </c>
      <c r="Q42" s="18"/>
      <c r="R42" s="18"/>
      <c r="S42" s="18"/>
      <c r="T42" s="18"/>
      <c r="U42" s="23">
        <v>29132749</v>
      </c>
      <c r="AO42" s="25"/>
    </row>
    <row r="43" spans="1:41" ht="45">
      <c r="A43" s="31" t="str">
        <f t="shared" si="0"/>
        <v>Moral, E; Plasencia, C; Salcedo, DP; Tornero, C; Bogas, P; Navarro, V; Villalba, A; Peiteado, D; Monjo, I; Balsa, A. DIFFERENTIATING CHARACTERISTICS IN PATIENTS WITH SPONDYLOARTHRITIS WHO HAVE RECEIVED DIFFERENTS ANTI-TNF THERAPIES. ANNALS OF THE RHEUMATIC DISEASES. 2017; 76():1304-1304.Meeting Abstract. IF -12,811</v>
      </c>
      <c r="B43" s="37" t="s">
        <v>1825</v>
      </c>
      <c r="C43" s="37" t="s">
        <v>1826</v>
      </c>
      <c r="D43" s="17" t="s">
        <v>1660</v>
      </c>
      <c r="E43" s="18" t="s">
        <v>26</v>
      </c>
      <c r="F43" s="18">
        <f>VLOOKUP(N43,Revistas!$B$2:$H$63996,2,FALSE)</f>
        <v>12.811</v>
      </c>
      <c r="G43" s="18" t="str">
        <f>VLOOKUP(N43,Revistas!$B$2:$H$63996,3,FALSE)</f>
        <v>Q1</v>
      </c>
      <c r="H43" s="18" t="str">
        <f>VLOOKUP(N43,Revistas!$B$2:$H$63996,4,FALSE)</f>
        <v>RHEUMATOLOGY - SCIE</v>
      </c>
      <c r="I43" s="18" t="str">
        <f>VLOOKUP(N43,Revistas!$B$2:$H$63996,5,FALSE)</f>
        <v>1 DE 30</v>
      </c>
      <c r="J43" s="18" t="str">
        <f>VLOOKUP(N43,Revistas!$B$2:$H$63996,6,FALSE)</f>
        <v>SI</v>
      </c>
      <c r="K43" s="18" t="s">
        <v>1827</v>
      </c>
      <c r="L43" s="18"/>
      <c r="M43" s="18">
        <v>0</v>
      </c>
      <c r="N43" s="18" t="s">
        <v>1663</v>
      </c>
      <c r="O43" s="18" t="s">
        <v>226</v>
      </c>
      <c r="P43" s="18">
        <v>2017</v>
      </c>
      <c r="Q43" s="18">
        <v>76</v>
      </c>
      <c r="R43" s="18"/>
      <c r="S43" s="18">
        <v>1304</v>
      </c>
      <c r="T43" s="18">
        <v>1304</v>
      </c>
    </row>
    <row r="44" spans="1:41" ht="120">
      <c r="A44" s="31" t="str">
        <f t="shared" si="0"/>
        <v>Moreno, M; Pontes, C; Torres, F; Sellas-Fernandez, A; Almirall, M; Torre-Alonso, JC; Clavaguera, T; Rodriguez-Lozano, C; Linares, LF; Urruticoechea-Arana, A; Collantes-Estevez, E; Morla, R; Reina, D; Cuende, E; Zarco, P; Fernandez-Espartero, C; Garcia-Vicuna, R; Sanz, J; Juanola, X; Vallano, A; Blanco, FJ; Sanmarti, R; Calvo, G; Avendano, C; De Miguel, E; Vives, R; Gonzalez, RV; Montilla-Morales, CA; Gratacos-Masmitja, J. Study of Potential Clinical and Biologic Predictors of Maintaining Good Response at 1 Year Follow-up, in Patients with Ankylosing Spondylitis Under Dose Reduction of TNFi Treatment. ARTHRITIS &amp; RHEUMATOLOGY. 2017; 69():-.Meeting Abstract. IF -6,918</v>
      </c>
      <c r="B44" s="37" t="s">
        <v>1703</v>
      </c>
      <c r="C44" s="37" t="s">
        <v>1704</v>
      </c>
      <c r="D44" s="17" t="s">
        <v>1673</v>
      </c>
      <c r="E44" s="18" t="s">
        <v>26</v>
      </c>
      <c r="F44" s="18">
        <f>VLOOKUP(N44,Revistas!$B$2:$H$63996,2,FALSE)</f>
        <v>6.9180000000000001</v>
      </c>
      <c r="G44" s="18" t="str">
        <f>VLOOKUP(N44,Revistas!$B$2:$H$63996,3,FALSE)</f>
        <v>Q1</v>
      </c>
      <c r="H44" s="18" t="str">
        <f>VLOOKUP(N44,Revistas!$B$2:$H$63996,4,FALSE)</f>
        <v>RHEUMATOLOGY - SCIE</v>
      </c>
      <c r="I44" s="18" t="str">
        <f>VLOOKUP(N44,Revistas!$B$2:$H$63996,5,FALSE)</f>
        <v>30 de 3</v>
      </c>
      <c r="J44" s="18" t="str">
        <f>VLOOKUP(N44,Revistas!$B$2:$H$63996,6,FALSE)</f>
        <v>SI</v>
      </c>
      <c r="K44" s="18" t="s">
        <v>1705</v>
      </c>
      <c r="L44" s="18"/>
      <c r="M44" s="18">
        <v>0</v>
      </c>
      <c r="N44" s="18" t="s">
        <v>1675</v>
      </c>
      <c r="O44" s="18" t="s">
        <v>129</v>
      </c>
      <c r="P44" s="18">
        <v>2017</v>
      </c>
      <c r="Q44" s="18">
        <v>69</v>
      </c>
      <c r="R44" s="18"/>
      <c r="S44" s="18"/>
      <c r="T44" s="18"/>
    </row>
    <row r="45" spans="1:41" ht="45">
      <c r="A45" s="31" t="str">
        <f t="shared" si="0"/>
        <v>Murias, S; Magallares, L; Albizuri, F; Pascual-Salcedo, D; Dreesen, E; Mulleman, D. Current Practices for Therapeutic Drug Monitoring of Biopharmaceuticals in Pediatrics. THERAPEUTIC DRUG MONITORING. 2017; 39(4):370-378.Article. IF -2,178</v>
      </c>
      <c r="B45" s="37" t="s">
        <v>1760</v>
      </c>
      <c r="C45" s="37" t="s">
        <v>1761</v>
      </c>
      <c r="D45" s="17" t="s">
        <v>1749</v>
      </c>
      <c r="E45" s="18" t="s">
        <v>10</v>
      </c>
      <c r="F45" s="18">
        <f>VLOOKUP(N45,Revistas!$B$2:$H$63996,2,FALSE)</f>
        <v>2.1779999999999999</v>
      </c>
      <c r="G45" s="18" t="str">
        <f>VLOOKUP(N45,Revistas!$B$2:$H$63996,3,FALSE)</f>
        <v>Q2</v>
      </c>
      <c r="H45" s="18" t="str">
        <f>VLOOKUP(N45,Revistas!$B$2:$H$63996,4,FALSE)</f>
        <v>MEDICAL LABORATORY TECHNOLOGY - SCIE;</v>
      </c>
      <c r="I45" s="18" t="str">
        <f>VLOOKUP(N45,Revistas!$B$2:$H$63996,5,FALSE)</f>
        <v>15 DE 30</v>
      </c>
      <c r="J45" s="18" t="str">
        <f>VLOOKUP(N45,Revistas!$B$2:$H$63996,6,FALSE)</f>
        <v>NO</v>
      </c>
      <c r="K45" s="18" t="s">
        <v>1762</v>
      </c>
      <c r="L45" s="18" t="s">
        <v>1763</v>
      </c>
      <c r="M45" s="18">
        <v>2</v>
      </c>
      <c r="N45" s="18" t="s">
        <v>1752</v>
      </c>
      <c r="O45" s="18" t="s">
        <v>199</v>
      </c>
      <c r="P45" s="18">
        <v>2017</v>
      </c>
      <c r="Q45" s="18">
        <v>39</v>
      </c>
      <c r="R45" s="18">
        <v>4</v>
      </c>
      <c r="S45" s="18">
        <v>370</v>
      </c>
      <c r="T45" s="18">
        <v>378</v>
      </c>
      <c r="U45" s="23">
        <v>28703718</v>
      </c>
    </row>
    <row r="46" spans="1:41" ht="45">
      <c r="A46" s="31" t="str">
        <f t="shared" si="0"/>
        <v>Navarro-Compan, V; Plasencia-Rodriguez, C; De Miguel, E; del Campo, PD; Balsa, A; Gratacos-Masmitja, J. Efficacy of Switching Biological Dmards in Patients with Axial Spondyloarthritis: Results from a Systematic Literature Review. ARTHRITIS &amp; RHEUMATOLOGY. 2017; 69():-.Meeting Abstract. IF -6,918</v>
      </c>
      <c r="B46" s="37" t="s">
        <v>1706</v>
      </c>
      <c r="C46" s="37" t="s">
        <v>1707</v>
      </c>
      <c r="D46" s="17" t="s">
        <v>1673</v>
      </c>
      <c r="E46" s="18" t="s">
        <v>26</v>
      </c>
      <c r="F46" s="18">
        <f>VLOOKUP(N46,Revistas!$B$2:$H$63996,2,FALSE)</f>
        <v>6.9180000000000001</v>
      </c>
      <c r="G46" s="18" t="str">
        <f>VLOOKUP(N46,Revistas!$B$2:$H$63996,3,FALSE)</f>
        <v>Q1</v>
      </c>
      <c r="H46" s="18" t="str">
        <f>VLOOKUP(N46,Revistas!$B$2:$H$63996,4,FALSE)</f>
        <v>RHEUMATOLOGY - SCIE</v>
      </c>
      <c r="I46" s="18" t="str">
        <f>VLOOKUP(N46,Revistas!$B$2:$H$63996,5,FALSE)</f>
        <v>30 de 3</v>
      </c>
      <c r="J46" s="18" t="str">
        <f>VLOOKUP(N46,Revistas!$B$2:$H$63996,6,FALSE)</f>
        <v>SI</v>
      </c>
      <c r="K46" s="18" t="s">
        <v>1708</v>
      </c>
      <c r="L46" s="18"/>
      <c r="M46" s="18">
        <v>0</v>
      </c>
      <c r="N46" s="18" t="s">
        <v>1675</v>
      </c>
      <c r="O46" s="18" t="s">
        <v>129</v>
      </c>
      <c r="P46" s="18">
        <v>2017</v>
      </c>
      <c r="Q46" s="18">
        <v>69</v>
      </c>
      <c r="R46" s="18"/>
      <c r="S46" s="18"/>
      <c r="T46" s="18"/>
    </row>
    <row r="47" spans="1:41" ht="60">
      <c r="A47" s="31" t="str">
        <f t="shared" si="0"/>
        <v>Navarro-Compan, Victoria; Plasencia-Rodriguez, Chamaida; de Miguel, Eugenio; Diaz Del Campo, Petra; Balsa, Alejandro; Gratacos, Jordi. Switching biological disease-modifying antirheumatic drugs in patients with axial spondyloarthritis: results from a systematic literature review.. RMD open. 2017; 3(2):-e000524.Article. IF -NO TIENE</v>
      </c>
      <c r="B47" s="37" t="s">
        <v>1942</v>
      </c>
      <c r="C47" s="37" t="s">
        <v>1941</v>
      </c>
      <c r="D47" s="17" t="s">
        <v>1943</v>
      </c>
      <c r="E47" s="18" t="s">
        <v>10</v>
      </c>
      <c r="F47" s="18" t="str">
        <f>VLOOKUP(N47,Revistas!$B$2:$H$63996,2,FALSE)</f>
        <v>NO TIENE</v>
      </c>
      <c r="G47" s="18" t="str">
        <f>VLOOKUP(N47,Revistas!$B$2:$H$63996,3,FALSE)</f>
        <v>NO TIENE</v>
      </c>
      <c r="H47" s="18" t="str">
        <f>VLOOKUP(N47,Revistas!$B$2:$H$63996,4,FALSE)</f>
        <v>NO TIENE</v>
      </c>
      <c r="I47" s="18" t="str">
        <f>VLOOKUP(N47,Revistas!$B$2:$H$63996,5,FALSE)</f>
        <v>NO TIENE</v>
      </c>
      <c r="J47" s="18" t="str">
        <f>VLOOKUP(N47,Revistas!$B$2:$H$63996,6,FALSE)</f>
        <v>NO</v>
      </c>
      <c r="K47" s="18" t="s">
        <v>1945</v>
      </c>
      <c r="L47" s="18"/>
      <c r="M47" s="18" t="s">
        <v>586</v>
      </c>
      <c r="N47" s="18" t="s">
        <v>1946</v>
      </c>
      <c r="O47" s="18">
        <v>2017</v>
      </c>
      <c r="P47" s="18">
        <v>2017</v>
      </c>
      <c r="Q47" s="18">
        <v>3</v>
      </c>
      <c r="R47" s="18">
        <v>2</v>
      </c>
      <c r="S47" s="18"/>
      <c r="T47" s="18" t="s">
        <v>1944</v>
      </c>
      <c r="U47" s="23">
        <v>29071119</v>
      </c>
      <c r="AO47" s="25"/>
    </row>
    <row r="48" spans="1:41" ht="60">
      <c r="A48" s="31" t="str">
        <f t="shared" si="0"/>
        <v>Navarro-Compan, Victoria; Ramiro, Sofia; Landewe, Robert; Dougados, Maxime; Miceli-Richard, Corinne; Richette, Pascal; van der Heijde, Desiree. In patients with axial spondyloarthritis, inflammation on MRI of the spine is longitudinally related to disease activity only in men: 2 years of the axial spondyloarthritis DESIR cohort.. Annals of the rheumatic diseases. 2017; ():-.Letter. IF -12,811</v>
      </c>
      <c r="B48" s="37" t="s">
        <v>1937</v>
      </c>
      <c r="C48" s="37" t="s">
        <v>1936</v>
      </c>
      <c r="D48" s="17" t="s">
        <v>1938</v>
      </c>
      <c r="E48" s="18" t="s">
        <v>274</v>
      </c>
      <c r="F48" s="18">
        <f>VLOOKUP(N48,Revistas!$B$2:$H$63996,2,FALSE)</f>
        <v>12.811</v>
      </c>
      <c r="G48" s="18" t="str">
        <f>VLOOKUP(N48,Revistas!$B$2:$H$63996,3,FALSE)</f>
        <v>Q1</v>
      </c>
      <c r="H48" s="18" t="str">
        <f>VLOOKUP(N48,Revistas!$B$2:$H$63996,4,FALSE)</f>
        <v>RHEUMATOLOGY - SCIE</v>
      </c>
      <c r="I48" s="18" t="str">
        <f>VLOOKUP(N48,Revistas!$B$2:$H$63996,5,FALSE)</f>
        <v>1 DE 30</v>
      </c>
      <c r="J48" s="18" t="str">
        <f>VLOOKUP(N48,Revistas!$B$2:$H$63996,6,FALSE)</f>
        <v>SI</v>
      </c>
      <c r="K48" s="18" t="s">
        <v>1940</v>
      </c>
      <c r="L48" s="18"/>
      <c r="M48" s="18" t="s">
        <v>586</v>
      </c>
      <c r="N48" s="18" t="s">
        <v>1664</v>
      </c>
      <c r="O48" s="18" t="s">
        <v>1939</v>
      </c>
      <c r="P48" s="18">
        <v>2017</v>
      </c>
      <c r="Q48" s="18"/>
      <c r="R48" s="18"/>
      <c r="S48" s="18"/>
      <c r="T48" s="18"/>
      <c r="U48" s="23">
        <v>28258059</v>
      </c>
      <c r="AO48" s="25"/>
    </row>
    <row r="49" spans="1:21" ht="45">
      <c r="A49" s="31" t="str">
        <f t="shared" si="0"/>
        <v>Paintaud, G; Passot, C; Ternant, D; Bertolotto, A; Bejan-Angoulvant, T; Pascual-Salcedo, D; Mulleman, D. Rationale for Therapeutic Drug Monitoring of Biopharmaceuticals in Inflammatory Diseases. THERAPEUTIC DRUG MONITORING. 2017; 39(4):339-343.Article. IF -2,178</v>
      </c>
      <c r="B49" s="37" t="s">
        <v>1747</v>
      </c>
      <c r="C49" s="37" t="s">
        <v>1748</v>
      </c>
      <c r="D49" s="17" t="s">
        <v>1749</v>
      </c>
      <c r="E49" s="18" t="s">
        <v>10</v>
      </c>
      <c r="F49" s="18">
        <f>VLOOKUP(N49,Revistas!$B$2:$H$63996,2,FALSE)</f>
        <v>2.1779999999999999</v>
      </c>
      <c r="G49" s="18" t="str">
        <f>VLOOKUP(N49,Revistas!$B$2:$H$63996,3,FALSE)</f>
        <v>Q2</v>
      </c>
      <c r="H49" s="18" t="str">
        <f>VLOOKUP(N49,Revistas!$B$2:$H$63996,4,FALSE)</f>
        <v>MEDICAL LABORATORY TECHNOLOGY - SCIE;</v>
      </c>
      <c r="I49" s="18" t="str">
        <f>VLOOKUP(N49,Revistas!$B$2:$H$63996,5,FALSE)</f>
        <v>15 DE 30</v>
      </c>
      <c r="J49" s="18" t="str">
        <f>VLOOKUP(N49,Revistas!$B$2:$H$63996,6,FALSE)</f>
        <v>NO</v>
      </c>
      <c r="K49" s="18" t="s">
        <v>1750</v>
      </c>
      <c r="L49" s="18" t="s">
        <v>1751</v>
      </c>
      <c r="M49" s="18">
        <v>3</v>
      </c>
      <c r="N49" s="18" t="s">
        <v>1752</v>
      </c>
      <c r="O49" s="18" t="s">
        <v>199</v>
      </c>
      <c r="P49" s="18">
        <v>2017</v>
      </c>
      <c r="Q49" s="18">
        <v>39</v>
      </c>
      <c r="R49" s="18">
        <v>4</v>
      </c>
      <c r="S49" s="18">
        <v>339</v>
      </c>
      <c r="T49" s="18">
        <v>343</v>
      </c>
      <c r="U49" s="23">
        <v>28486309</v>
      </c>
    </row>
    <row r="50" spans="1:21" ht="45">
      <c r="A50" s="31" t="str">
        <f t="shared" si="0"/>
        <v>Peiteado, D; Villalba, A; Martin-Mola, E; Balsa, A; de Miguel, E. Ultrasound sensitivity to changes in gout: a longitudinal study after two years of treatment. CLINICAL AND EXPERIMENTAL RHEUMATOLOGY. 2017; 35(5):746-751.Article. IF -2,634</v>
      </c>
      <c r="B50" s="37" t="s">
        <v>1731</v>
      </c>
      <c r="C50" s="37" t="s">
        <v>1732</v>
      </c>
      <c r="D50" s="17" t="s">
        <v>1733</v>
      </c>
      <c r="E50" s="18" t="s">
        <v>10</v>
      </c>
      <c r="F50" s="18">
        <f>VLOOKUP(N50,Revistas!$B$2:$H$63996,2,FALSE)</f>
        <v>2.6339999999999999</v>
      </c>
      <c r="G50" s="18" t="str">
        <f>VLOOKUP(N50,Revistas!$B$2:$H$63996,3,FALSE)</f>
        <v>Q3</v>
      </c>
      <c r="H50" s="18" t="str">
        <f>VLOOKUP(N50,Revistas!$B$2:$H$63996,4,FALSE)</f>
        <v>RHEUMATOLOGY - SCIE</v>
      </c>
      <c r="I50" s="18" t="str">
        <f>VLOOKUP(N50,Revistas!$B$2:$H$63996,5,FALSE)</f>
        <v>16 DE 30</v>
      </c>
      <c r="J50" s="18" t="str">
        <f>VLOOKUP(N50,Revistas!$B$2:$H$63996,6,FALSE)</f>
        <v>NO</v>
      </c>
      <c r="K50" s="18" t="s">
        <v>1734</v>
      </c>
      <c r="L50" s="18" t="s">
        <v>1735</v>
      </c>
      <c r="M50" s="18">
        <v>0</v>
      </c>
      <c r="N50" s="18" t="s">
        <v>1736</v>
      </c>
      <c r="O50" s="18" t="s">
        <v>21</v>
      </c>
      <c r="P50" s="18">
        <v>2017</v>
      </c>
      <c r="Q50" s="18">
        <v>35</v>
      </c>
      <c r="R50" s="18">
        <v>5</v>
      </c>
      <c r="S50" s="18">
        <v>746</v>
      </c>
      <c r="T50" s="18">
        <v>751</v>
      </c>
      <c r="U50" s="23">
        <v>28281462</v>
      </c>
    </row>
    <row r="51" spans="1:21" ht="60">
      <c r="A51" s="31" t="str">
        <f t="shared" si="0"/>
        <v>Perez Ruiz, Fernando; Sanchez-Piedra, Carlos A; Sanchez-Costa, Jesus T; Andres, Mariano; Diaz-Torne, Cesar; Jimenez-Palop, Mercedes; De Miguel, Eugenio; Moragues, Carmen; Sivera, Francisca. Improvement in Diagnosis and Treat-to-Target Management of Hyperuricemia in Gout: Results from the GEMA-2 Transversal Study on Practice.. Rheumatology and therapy. 2017; ():-.Article. IF -NO TIENE</v>
      </c>
      <c r="B51" s="37" t="s">
        <v>1897</v>
      </c>
      <c r="C51" s="37" t="s">
        <v>1896</v>
      </c>
      <c r="D51" s="17" t="s">
        <v>1898</v>
      </c>
      <c r="E51" s="18" t="s">
        <v>10</v>
      </c>
      <c r="F51" s="18" t="str">
        <f>VLOOKUP(N51,Revistas!$B$2:$H$63996,2,FALSE)</f>
        <v>NO TIENE</v>
      </c>
      <c r="G51" s="18" t="str">
        <f>VLOOKUP(N51,Revistas!$B$2:$H$63996,3,FALSE)</f>
        <v>NO TIENE</v>
      </c>
      <c r="H51" s="18" t="str">
        <f>VLOOKUP(N51,Revistas!$B$2:$H$63996,4,FALSE)</f>
        <v>NO TIENE</v>
      </c>
      <c r="I51" s="18" t="str">
        <f>VLOOKUP(N51,Revistas!$B$2:$H$63996,5,FALSE)</f>
        <v>NO TIENE</v>
      </c>
      <c r="J51" s="18" t="str">
        <f>VLOOKUP(N51,Revistas!$B$2:$H$63996,6,FALSE)</f>
        <v>NO</v>
      </c>
      <c r="K51" s="18" t="s">
        <v>1900</v>
      </c>
      <c r="L51" s="18"/>
      <c r="M51" s="18" t="s">
        <v>586</v>
      </c>
      <c r="N51" s="18" t="s">
        <v>1901</v>
      </c>
      <c r="O51" s="18" t="s">
        <v>1899</v>
      </c>
      <c r="P51" s="18">
        <v>2017</v>
      </c>
      <c r="Q51" s="18"/>
      <c r="R51" s="18"/>
      <c r="S51" s="18"/>
      <c r="T51" s="18"/>
      <c r="U51" s="23">
        <v>29204859</v>
      </c>
    </row>
    <row r="52" spans="1:21" ht="60">
      <c r="A52" s="31" t="str">
        <f t="shared" si="0"/>
        <v>Pieren, A; Pascual-Salcedo, D; Aguado, P; Bonilla, G; De Miguel, E; Monjo, I; Nuno, L; Peiteado, D; Villalba, A; Coro, EM; Tornero, C; Bogas, P; Balsa, A; Plasencia-Rodriguez, C. Flare Incidence and Predictive Factors in a Population of Patients with Rheumatoid Arthritis Under Optimised Treatment with Adalimumab and Infliximab. ARTHRITIS &amp; RHEUMATOLOGY. 2017; 69():-.Meeting Abstract. IF -6,918</v>
      </c>
      <c r="B52" s="37" t="s">
        <v>1709</v>
      </c>
      <c r="C52" s="37" t="s">
        <v>1710</v>
      </c>
      <c r="D52" s="17" t="s">
        <v>1673</v>
      </c>
      <c r="E52" s="18" t="s">
        <v>26</v>
      </c>
      <c r="F52" s="18">
        <f>VLOOKUP(N52,Revistas!$B$2:$H$63996,2,FALSE)</f>
        <v>6.9180000000000001</v>
      </c>
      <c r="G52" s="18" t="str">
        <f>VLOOKUP(N52,Revistas!$B$2:$H$63996,3,FALSE)</f>
        <v>Q1</v>
      </c>
      <c r="H52" s="18" t="str">
        <f>VLOOKUP(N52,Revistas!$B$2:$H$63996,4,FALSE)</f>
        <v>RHEUMATOLOGY - SCIE</v>
      </c>
      <c r="I52" s="18" t="str">
        <f>VLOOKUP(N52,Revistas!$B$2:$H$63996,5,FALSE)</f>
        <v>30 de 3</v>
      </c>
      <c r="J52" s="18" t="str">
        <f>VLOOKUP(N52,Revistas!$B$2:$H$63996,6,FALSE)</f>
        <v>SI</v>
      </c>
      <c r="K52" s="18" t="s">
        <v>1711</v>
      </c>
      <c r="L52" s="18"/>
      <c r="M52" s="18">
        <v>0</v>
      </c>
      <c r="N52" s="18" t="s">
        <v>1675</v>
      </c>
      <c r="O52" s="18" t="s">
        <v>129</v>
      </c>
      <c r="P52" s="18">
        <v>2017</v>
      </c>
      <c r="Q52" s="18">
        <v>69</v>
      </c>
      <c r="R52" s="18"/>
      <c r="S52" s="18"/>
      <c r="T52" s="18"/>
    </row>
    <row r="53" spans="1:21" ht="45">
      <c r="A53" s="31" t="str">
        <f t="shared" si="0"/>
        <v>Pierer', A; Plasencia, C; Pascual-Salcedo, D; Paredes, MB; Balsa, A. FLARE INCIDENCE AND PREDICTIVE FACTORS IN A POPULATION OF PATIENTS WITH RHEUMATOID ARTHRITIS UNDER OPTIMISED TREATMENT WITH ADALIMUMAB AND INFLIXIMAB. ANNALS OF THE RHEUMATIC DISEASES. 2017; 76():1179-1179.Meeting Abstract. IF -12,811</v>
      </c>
      <c r="B53" s="37" t="s">
        <v>1816</v>
      </c>
      <c r="C53" s="37" t="s">
        <v>1817</v>
      </c>
      <c r="D53" s="17" t="s">
        <v>1660</v>
      </c>
      <c r="E53" s="18" t="s">
        <v>26</v>
      </c>
      <c r="F53" s="18">
        <f>VLOOKUP(N53,Revistas!$B$2:$H$63996,2,FALSE)</f>
        <v>12.811</v>
      </c>
      <c r="G53" s="18" t="str">
        <f>VLOOKUP(N53,Revistas!$B$2:$H$63996,3,FALSE)</f>
        <v>Q1</v>
      </c>
      <c r="H53" s="18" t="str">
        <f>VLOOKUP(N53,Revistas!$B$2:$H$63996,4,FALSE)</f>
        <v>RHEUMATOLOGY - SCIE</v>
      </c>
      <c r="I53" s="18" t="str">
        <f>VLOOKUP(N53,Revistas!$B$2:$H$63996,5,FALSE)</f>
        <v>1 DE 30</v>
      </c>
      <c r="J53" s="18" t="str">
        <f>VLOOKUP(N53,Revistas!$B$2:$H$63996,6,FALSE)</f>
        <v>SI</v>
      </c>
      <c r="K53" s="18" t="s">
        <v>1818</v>
      </c>
      <c r="L53" s="18"/>
      <c r="M53" s="18">
        <v>0</v>
      </c>
      <c r="N53" s="18" t="s">
        <v>1663</v>
      </c>
      <c r="O53" s="18" t="s">
        <v>226</v>
      </c>
      <c r="P53" s="18">
        <v>2017</v>
      </c>
      <c r="Q53" s="18">
        <v>76</v>
      </c>
      <c r="R53" s="18"/>
      <c r="S53" s="18">
        <v>1179</v>
      </c>
      <c r="T53" s="18">
        <v>1179</v>
      </c>
    </row>
    <row r="54" spans="1:21" ht="285">
      <c r="A54" s="31" t="str">
        <f t="shared" si="0"/>
        <v>Ramos-Remus, C; Barajas-Ochoa, A; Ramirez-Gomez, A; Castillo-Ortiz, JD; Brambila-Barba, V; Adebajo, AO; Espinoza, LR; Aceves-Avila, FJ; Sanchez-Gonzalez, JM; Boudersa, N; Slimani, S; Ladjouze-Rezig, A; Diaz, MP; Kirmayr, KI; Asnal, CA; Catoggio, LJ; Citera, G; Casado, GC; Alvarez, AP; Pisoni, CN; Benavente, E; Lopez-Cabanillas, A; Baez, RM; Pons-Estel, BA; Sacnun, MP; Cavallasca, JA; Paniego, RH; Proudman, SM; Thomas, R; Major, G; Mathers, DM; Schrieber, L; Islam, N; Haq, SA; Dessein, PH; von Muhlen, CA; Bianchi, WA; Castelar-Pinheiro, GD; Feldman-Pollak, D; Cossermelli, W; Bonfiglioli, KR; Giorgi, RD; Zabsonre-Tiendrebeogo, WJ; Olaru, L; Karsh, J; Castro-Esparza, IH; Fuentealba, C; Aguilera, S; Burgos, PI; Neira, O; Li, ZG; Tam, LS; Mok, MY; Medina, YF; Zuniga-Vera, AE; Moreno-Alvarez, MJ; Vera, C; Quezada, I; Moreno, IM; Calapaqui, W; El-Mardenly, G; Salama, MS; Ragab, G; Gado, K; Hadidi, T; Leirisalo-Repo, M; Tuompo, R; Koivuniemi, R; Berenbaum, F; Allanore, Y; Constantin, A; Buttgereit, F; Schulze-Koops, H; Liz, M; Dey, D; Santiago-Pastelin, CB; Alonzo-Borjas, HD; Cuellar-Cruz, V; Dharmanand, BG; Yathish, GC; Akerkar, SM; Malaviya, AN; Ahmadzadeh, A; Hasunuma, T; Owino, BO; Pacheco-Tena, C; Frausto-Arenas, A; De la Madrid-Cernas, AA; Cardona-Cabrera, R; Centeno-Valadez, JD; Rodriguez-Torres, IM; Vaidya, B; Gupta, AK; Harrison, AA; Grainger, R; Nwankwo, HM; Diamantopoulos, AP; Maeland, E; Besada, E; Gorriz, L; Duarte, M; Cabrera-Villalba, S; Albrecht, MTRD; Garcia-Poma, A; Segami, MI; Ramos, MP; Perez-Medina, W; Dianongco, ML; Lichauco, JJ; Racaza, GZ; Navarra, SV; Torralba, TP; Manapat-Reyes, BH; Penserga, EG; Hammoudeh, M; Al-Emadi, S; Botchkova, AG; AlSaeedi, SH; Almoallim, H; Al-Arfaj, HF; Koh, WH; Leung, YY; Whitelaw, DA; Hodkinson, B; Garcia-Miguel, J; Duro, JC; Martin-Mola, E; Ahijon-Lana, M; Andreu, JL; Finckh, A; Alpizar-Rodriguez, D; Osiri, M; Kasitanon, N; Louthrenoo, W; van Vollenhoven, RF; de Vries, N; van Denderen, C; Gerritsen, M; Jansen, TL; van Riel, P; Nunez-Sotelo, CM; Villegas-Morales, S. Latitude gradient influences the age of onset of rheumatoid arthritis: a worldwide survey. CLINICAL RHEUMATOLOGY. 2017; 36(3):485-497.Article. IF -2,365</v>
      </c>
      <c r="B54" s="37" t="s">
        <v>1850</v>
      </c>
      <c r="C54" s="37" t="s">
        <v>1851</v>
      </c>
      <c r="D54" s="17" t="s">
        <v>1852</v>
      </c>
      <c r="E54" s="18" t="s">
        <v>10</v>
      </c>
      <c r="F54" s="18">
        <f>VLOOKUP(N54,Revistas!$B$2:$H$63996,2,FALSE)</f>
        <v>2.3650000000000002</v>
      </c>
      <c r="G54" s="18" t="str">
        <f>VLOOKUP(N54,Revistas!$B$2:$H$63996,3,FALSE)</f>
        <v>Q3</v>
      </c>
      <c r="H54" s="18" t="str">
        <f>VLOOKUP(N54,Revistas!$B$2:$H$63996,4,FALSE)</f>
        <v>RHEUMATOLOGY - SCIE</v>
      </c>
      <c r="I54" s="18" t="str">
        <f>VLOOKUP(N54,Revistas!$B$2:$H$63996,5,FALSE)</f>
        <v>19/30</v>
      </c>
      <c r="J54" s="18" t="str">
        <f>VLOOKUP(N54,Revistas!$B$2:$H$63996,6,FALSE)</f>
        <v>NO</v>
      </c>
      <c r="K54" s="18" t="s">
        <v>1853</v>
      </c>
      <c r="L54" s="18" t="s">
        <v>1854</v>
      </c>
      <c r="M54" s="18">
        <v>1</v>
      </c>
      <c r="N54" s="18" t="s">
        <v>1855</v>
      </c>
      <c r="O54" s="18" t="s">
        <v>300</v>
      </c>
      <c r="P54" s="18">
        <v>2017</v>
      </c>
      <c r="Q54" s="18">
        <v>36</v>
      </c>
      <c r="R54" s="18">
        <v>3</v>
      </c>
      <c r="S54" s="18">
        <v>485</v>
      </c>
      <c r="T54" s="18">
        <v>497</v>
      </c>
      <c r="U54" s="23">
        <v>27995382</v>
      </c>
    </row>
    <row r="55" spans="1:21" ht="60">
      <c r="A55" s="31" t="str">
        <f t="shared" si="0"/>
        <v>Redondo, C; Martinez, A; Plasencia, C; Jochems, A; Pascual-Salcedo, D; Navarro-Compan, V; Bonilla, MG; Monjo, I; Balsa, A. ASSOCIATION BETWEEN DRUG SERUM LEVELS AND DISEASE ACTIVITY IN ESPONDILOARTHRITIS PATIENTS TREATED WITH GOLIMUMAB. ANNALS OF THE RHEUMATIC DISEASES. 2017; 76():1293-1293.Meeting Abstract. IF -12,811</v>
      </c>
      <c r="B55" s="37" t="s">
        <v>1819</v>
      </c>
      <c r="C55" s="37" t="s">
        <v>1820</v>
      </c>
      <c r="D55" s="17" t="s">
        <v>1660</v>
      </c>
      <c r="E55" s="18" t="s">
        <v>26</v>
      </c>
      <c r="F55" s="18">
        <f>VLOOKUP(N55,Revistas!$B$2:$H$63996,2,FALSE)</f>
        <v>12.811</v>
      </c>
      <c r="G55" s="18" t="str">
        <f>VLOOKUP(N55,Revistas!$B$2:$H$63996,3,FALSE)</f>
        <v>Q1</v>
      </c>
      <c r="H55" s="18" t="str">
        <f>VLOOKUP(N55,Revistas!$B$2:$H$63996,4,FALSE)</f>
        <v>RHEUMATOLOGY - SCIE</v>
      </c>
      <c r="I55" s="18" t="str">
        <f>VLOOKUP(N55,Revistas!$B$2:$H$63996,5,FALSE)</f>
        <v>1 DE 30</v>
      </c>
      <c r="J55" s="18" t="str">
        <f>VLOOKUP(N55,Revistas!$B$2:$H$63996,6,FALSE)</f>
        <v>SI</v>
      </c>
      <c r="K55" s="18" t="s">
        <v>1821</v>
      </c>
      <c r="L55" s="18"/>
      <c r="M55" s="18">
        <v>0</v>
      </c>
      <c r="N55" s="18" t="s">
        <v>1663</v>
      </c>
      <c r="O55" s="18" t="s">
        <v>226</v>
      </c>
      <c r="P55" s="18">
        <v>2017</v>
      </c>
      <c r="Q55" s="18">
        <v>76</v>
      </c>
      <c r="R55" s="18"/>
      <c r="S55" s="18">
        <v>1293</v>
      </c>
      <c r="T55" s="18">
        <v>1293</v>
      </c>
    </row>
    <row r="56" spans="1:21" ht="60">
      <c r="A56" s="31" t="str">
        <f t="shared" si="0"/>
        <v>Redondo, C; Martinez, A; Plasencial, C; Navarro-Compan, V; Nuno, L; Peiteado, D; Villalba, A; Jochems, A; Pascual-Salcedo, D; Balsa, A. ASSOCIATION BETWEEN GOLIMUMAB TAPERING STRATEGY AND DRUG SERUM LEVELS IN SPA-PAZ SPONDILOARTHRITIS COHORT. ANNALS OF THE RHEUMATIC DISEASES. 2017; 76():1294-1294.Meeting Abstract. IF -12,811</v>
      </c>
      <c r="B56" s="37" t="s">
        <v>1822</v>
      </c>
      <c r="C56" s="37" t="s">
        <v>1823</v>
      </c>
      <c r="D56" s="17" t="s">
        <v>1660</v>
      </c>
      <c r="E56" s="18" t="s">
        <v>26</v>
      </c>
      <c r="F56" s="18">
        <f>VLOOKUP(N56,Revistas!$B$2:$H$63996,2,FALSE)</f>
        <v>12.811</v>
      </c>
      <c r="G56" s="18" t="str">
        <f>VLOOKUP(N56,Revistas!$B$2:$H$63996,3,FALSE)</f>
        <v>Q1</v>
      </c>
      <c r="H56" s="18" t="str">
        <f>VLOOKUP(N56,Revistas!$B$2:$H$63996,4,FALSE)</f>
        <v>RHEUMATOLOGY - SCIE</v>
      </c>
      <c r="I56" s="18" t="str">
        <f>VLOOKUP(N56,Revistas!$B$2:$H$63996,5,FALSE)</f>
        <v>1 DE 30</v>
      </c>
      <c r="J56" s="18" t="str">
        <f>VLOOKUP(N56,Revistas!$B$2:$H$63996,6,FALSE)</f>
        <v>SI</v>
      </c>
      <c r="K56" s="18" t="s">
        <v>1824</v>
      </c>
      <c r="L56" s="18"/>
      <c r="M56" s="18">
        <v>0</v>
      </c>
      <c r="N56" s="18" t="s">
        <v>1663</v>
      </c>
      <c r="O56" s="18" t="s">
        <v>226</v>
      </c>
      <c r="P56" s="18">
        <v>2017</v>
      </c>
      <c r="Q56" s="18">
        <v>76</v>
      </c>
      <c r="R56" s="18"/>
      <c r="S56" s="18">
        <v>1294</v>
      </c>
      <c r="T56" s="18">
        <v>1294</v>
      </c>
    </row>
    <row r="57" spans="1:21" ht="45">
      <c r="A57" s="31" t="str">
        <f t="shared" si="0"/>
        <v>Regueiro, C; Nuno, L; Ortiz, AM; Peiteado, D; Villalba, A; Pascual-Salcedo, D; Martinez-Feito, A; Gonzalez-Alvaro, I; Balsa, A; Gonzalez, A. Value of Measuring Anti-Carbamylated Protein Antibodies for Classification on Early Arthritis Patients. SCIENTIFIC REPORTS. 2017; 7():-12023.Article. IF -4,259</v>
      </c>
      <c r="B57" s="37" t="s">
        <v>1727</v>
      </c>
      <c r="C57" s="37" t="s">
        <v>1728</v>
      </c>
      <c r="D57" s="17" t="s">
        <v>181</v>
      </c>
      <c r="E57" s="18" t="s">
        <v>10</v>
      </c>
      <c r="F57" s="18">
        <f>VLOOKUP(N57,Revistas!$B$2:$H$63996,2,FALSE)</f>
        <v>4.2590000000000003</v>
      </c>
      <c r="G57" s="18" t="str">
        <f>VLOOKUP(N57,Revistas!$B$2:$H$63996,3,FALSE)</f>
        <v>Q1</v>
      </c>
      <c r="H57" s="18" t="str">
        <f>VLOOKUP(N57,Revistas!$B$2:$H$63996,4,FALSE)</f>
        <v>MULTIDISCIPLINARY SCIENCES</v>
      </c>
      <c r="I57" s="18" t="str">
        <f>VLOOKUP(N57,Revistas!$B$2:$H$63996,5,FALSE)</f>
        <v>10 DE 64</v>
      </c>
      <c r="J57" s="18" t="str">
        <f>VLOOKUP(N57,Revistas!$B$2:$H$63996,6,FALSE)</f>
        <v>NO</v>
      </c>
      <c r="K57" s="18" t="s">
        <v>1729</v>
      </c>
      <c r="L57" s="18" t="s">
        <v>1730</v>
      </c>
      <c r="M57" s="18">
        <v>0</v>
      </c>
      <c r="N57" s="18" t="s">
        <v>184</v>
      </c>
      <c r="O57" s="28">
        <v>44075</v>
      </c>
      <c r="P57" s="18">
        <v>2017</v>
      </c>
      <c r="Q57" s="18">
        <v>7</v>
      </c>
      <c r="R57" s="18"/>
      <c r="S57" s="18"/>
      <c r="T57" s="18">
        <v>12023</v>
      </c>
      <c r="U57" s="23">
        <v>28931886</v>
      </c>
    </row>
    <row r="58" spans="1:21" ht="45">
      <c r="A58" s="31" t="str">
        <f t="shared" si="0"/>
        <v>Reinisch, W; Jahnsen, J; Schreiber, S; Danese, S; Panes, J; Balsa, A; Park, W; Kim, J; Lee, JU; Yoo, DH. Evaluation of the Cross-reactivity of Antidrug Antibodies to CT-P13 and Infliximab Reference Product (Remicade): An Analysis Using Immunoassays Tagged with Both Agents. BIODRUGS. 2017; 31(3):223-237.Article. IF -2,835</v>
      </c>
      <c r="B58" s="37" t="s">
        <v>1828</v>
      </c>
      <c r="C58" s="37" t="s">
        <v>1829</v>
      </c>
      <c r="D58" s="17" t="s">
        <v>1739</v>
      </c>
      <c r="E58" s="18" t="s">
        <v>10</v>
      </c>
      <c r="F58" s="18">
        <f>VLOOKUP(N58,Revistas!$B$2:$H$63996,2,FALSE)</f>
        <v>2.835</v>
      </c>
      <c r="G58" s="18" t="str">
        <f>VLOOKUP(N58,Revistas!$B$2:$H$63996,3,FALSE)</f>
        <v>Q2</v>
      </c>
      <c r="H58" s="18" t="str">
        <f>VLOOKUP(N58,Revistas!$B$2:$H$63996,4,FALSE)</f>
        <v>PHARMACOLOGY &amp; PHARMACY - SCIE;</v>
      </c>
      <c r="I58" s="18" t="str">
        <f>VLOOKUP(N58,Revistas!$B$2:$H$63996,5,FALSE)</f>
        <v>100/257</v>
      </c>
      <c r="J58" s="18" t="str">
        <f>VLOOKUP(N58,Revistas!$B$2:$H$63996,6,FALSE)</f>
        <v>NO</v>
      </c>
      <c r="K58" s="18" t="s">
        <v>1830</v>
      </c>
      <c r="L58" s="18" t="s">
        <v>1831</v>
      </c>
      <c r="M58" s="18">
        <v>2</v>
      </c>
      <c r="N58" s="18" t="s">
        <v>1742</v>
      </c>
      <c r="O58" s="18" t="s">
        <v>226</v>
      </c>
      <c r="P58" s="18">
        <v>2017</v>
      </c>
      <c r="Q58" s="18">
        <v>31</v>
      </c>
      <c r="R58" s="18">
        <v>3</v>
      </c>
      <c r="S58" s="18">
        <v>223</v>
      </c>
      <c r="T58" s="18">
        <v>237</v>
      </c>
      <c r="U58" s="23">
        <v>28497221</v>
      </c>
    </row>
    <row r="59" spans="1:21" ht="75">
      <c r="A59" s="31" t="str">
        <f t="shared" si="0"/>
        <v>Roman-Blas, JA; Castaneda, S; Sanchez-Pernaute, O; Largo, R; Herrero-Beaumont, G. Combined Treatment With Chondroitin Sulfate and Glucosamine Sulfate Shows No Superiority Over Placebo for Reduction of Joint Pain and Functional Impairment in Patients With Knee Osteoarthritis: A Six-Month Multicenter, Randomized, Double-Blind, Placebo-Controlled Clinical Trial. ARTHRITIS &amp; RHEUMATOLOGY. 2017; 69(1):77-85.Article. IF -6,918</v>
      </c>
      <c r="B59" s="37" t="s">
        <v>1885</v>
      </c>
      <c r="C59" s="37" t="s">
        <v>1886</v>
      </c>
      <c r="D59" s="17" t="s">
        <v>1673</v>
      </c>
      <c r="E59" s="18" t="s">
        <v>10</v>
      </c>
      <c r="F59" s="18">
        <f>VLOOKUP(N59,Revistas!$B$2:$H$63996,2,FALSE)</f>
        <v>6.9180000000000001</v>
      </c>
      <c r="G59" s="18" t="str">
        <f>VLOOKUP(N59,Revistas!$B$2:$H$63996,3,FALSE)</f>
        <v>Q1</v>
      </c>
      <c r="H59" s="18" t="str">
        <f>VLOOKUP(N59,Revistas!$B$2:$H$63996,4,FALSE)</f>
        <v>RHEUMATOLOGY - SCIE</v>
      </c>
      <c r="I59" s="18" t="str">
        <f>VLOOKUP(N59,Revistas!$B$2:$H$63996,5,FALSE)</f>
        <v>30 de 3</v>
      </c>
      <c r="J59" s="18" t="str">
        <f>VLOOKUP(N59,Revistas!$B$2:$H$63996,6,FALSE)</f>
        <v>SI</v>
      </c>
      <c r="K59" s="18" t="s">
        <v>1887</v>
      </c>
      <c r="L59" s="18"/>
      <c r="M59" s="18">
        <v>8</v>
      </c>
      <c r="N59" s="18" t="s">
        <v>1675</v>
      </c>
      <c r="O59" s="18" t="s">
        <v>344</v>
      </c>
      <c r="P59" s="18">
        <v>2017</v>
      </c>
      <c r="Q59" s="18">
        <v>69</v>
      </c>
      <c r="R59" s="18">
        <v>1</v>
      </c>
      <c r="S59" s="18">
        <v>77</v>
      </c>
      <c r="T59" s="18">
        <v>85</v>
      </c>
      <c r="U59" s="23">
        <v>27477804</v>
      </c>
    </row>
    <row r="60" spans="1:21" ht="60">
      <c r="A60" s="31" t="str">
        <f t="shared" si="0"/>
        <v>Sanmarti, R; Martin-Mola, E; Fonseca, JE; Veale, DJ; Escudero-Contreras, A; Gonzalez, CM. Clinical Remission in Subjects with Rheumatoid Arthritis Treated with Subcutaneous Tocilizumab As Monotherapy or in Combination with Methotrexate or Other Synthetic Dmards: A Real-World Clinical Trial. ARTHRITIS &amp; RHEUMATOLOGY. 2017; 69():-.Meeting Abstract. IF -6,918</v>
      </c>
      <c r="B60" s="37" t="s">
        <v>1712</v>
      </c>
      <c r="C60" s="37" t="s">
        <v>1713</v>
      </c>
      <c r="D60" s="17" t="s">
        <v>1673</v>
      </c>
      <c r="E60" s="18" t="s">
        <v>26</v>
      </c>
      <c r="F60" s="18">
        <f>VLOOKUP(N60,Revistas!$B$2:$H$63996,2,FALSE)</f>
        <v>6.9180000000000001</v>
      </c>
      <c r="G60" s="18" t="str">
        <f>VLOOKUP(N60,Revistas!$B$2:$H$63996,3,FALSE)</f>
        <v>Q1</v>
      </c>
      <c r="H60" s="18" t="str">
        <f>VLOOKUP(N60,Revistas!$B$2:$H$63996,4,FALSE)</f>
        <v>RHEUMATOLOGY - SCIE</v>
      </c>
      <c r="I60" s="18" t="str">
        <f>VLOOKUP(N60,Revistas!$B$2:$H$63996,5,FALSE)</f>
        <v>30 de 3</v>
      </c>
      <c r="J60" s="18" t="str">
        <f>VLOOKUP(N60,Revistas!$B$2:$H$63996,6,FALSE)</f>
        <v>SI</v>
      </c>
      <c r="K60" s="18" t="s">
        <v>1714</v>
      </c>
      <c r="L60" s="18"/>
      <c r="M60" s="18">
        <v>0</v>
      </c>
      <c r="N60" s="18" t="s">
        <v>1675</v>
      </c>
      <c r="O60" s="18" t="s">
        <v>129</v>
      </c>
      <c r="P60" s="18">
        <v>2017</v>
      </c>
      <c r="Q60" s="18">
        <v>69</v>
      </c>
      <c r="R60" s="18"/>
      <c r="S60" s="18"/>
      <c r="T60" s="18"/>
    </row>
    <row r="61" spans="1:21" ht="60">
      <c r="A61" s="31" t="str">
        <f t="shared" si="0"/>
        <v>Sanmarti, R; Mola, EM; Fonseca, JE; Veale, DJ; Escudero, A; Gonzalez, C. CLINICAL REMISSION IN SUBJECTS WITH RHEUMATOID ARTHRITIS TREATED WITH SUBCUTANEOUS TOCILIZUMAB AS MONOTHERAPY OR IN COMBINATION WITH METHOTREXATE OR OTHER SYNTHETIC DMARDS: A REALWORLD CLINICAL TRIAL (TOSPACE). ANNALS OF THE RHEUMATIC DISEASES. 2017; 76():840-840.Meeting Abstract. IF -12,811</v>
      </c>
      <c r="B61" s="37" t="s">
        <v>1807</v>
      </c>
      <c r="C61" s="37" t="s">
        <v>1808</v>
      </c>
      <c r="D61" s="17" t="s">
        <v>1660</v>
      </c>
      <c r="E61" s="18" t="s">
        <v>26</v>
      </c>
      <c r="F61" s="18">
        <f>VLOOKUP(N61,Revistas!$B$2:$H$63996,2,FALSE)</f>
        <v>12.811</v>
      </c>
      <c r="G61" s="18" t="str">
        <f>VLOOKUP(N61,Revistas!$B$2:$H$63996,3,FALSE)</f>
        <v>Q1</v>
      </c>
      <c r="H61" s="18" t="str">
        <f>VLOOKUP(N61,Revistas!$B$2:$H$63996,4,FALSE)</f>
        <v>RHEUMATOLOGY - SCIE</v>
      </c>
      <c r="I61" s="18" t="str">
        <f>VLOOKUP(N61,Revistas!$B$2:$H$63996,5,FALSE)</f>
        <v>1 DE 30</v>
      </c>
      <c r="J61" s="18" t="str">
        <f>VLOOKUP(N61,Revistas!$B$2:$H$63996,6,FALSE)</f>
        <v>SI</v>
      </c>
      <c r="K61" s="18" t="s">
        <v>1809</v>
      </c>
      <c r="L61" s="18"/>
      <c r="M61" s="18">
        <v>0</v>
      </c>
      <c r="N61" s="18" t="s">
        <v>1663</v>
      </c>
      <c r="O61" s="18" t="s">
        <v>226</v>
      </c>
      <c r="P61" s="18">
        <v>2017</v>
      </c>
      <c r="Q61" s="18">
        <v>76</v>
      </c>
      <c r="R61" s="18"/>
      <c r="S61" s="18">
        <v>840</v>
      </c>
      <c r="T61" s="18">
        <v>840</v>
      </c>
    </row>
    <row r="62" spans="1:21" ht="90">
      <c r="A62" s="31" t="str">
        <f t="shared" si="0"/>
        <v>Schafer, VS; Chrysidis, S; Dejaco, C; Duftner, C; Iagnocco, A; Bruyn, GAW; Carrara, G; D'Agostino, MA; De Miguel, E; Diamantopoulos, AP; Fredberg, U; Hartung, W; Hocevar, A; Kermani, TA; Koster, MJ; Lorenzen, T; Macchioni, P; Milchert, M; Dohn, UM; Mukhtyar, C; Ponte, C; Ramiro, S; Scire, CA; Terslev, L; Warrington, KJ; Dasgupta, B; Schmidt, WA. A Patient Based Reliability Exercise of Omeract Ultrasound Definitions in Giant Cell Arteritis. ARTHRITIS &amp; RHEUMATOLOGY. 2017; 69():-.Meeting Abstract. IF -6,918</v>
      </c>
      <c r="B62" s="37" t="s">
        <v>1715</v>
      </c>
      <c r="C62" s="37" t="s">
        <v>1716</v>
      </c>
      <c r="D62" s="17" t="s">
        <v>1673</v>
      </c>
      <c r="E62" s="18" t="s">
        <v>26</v>
      </c>
      <c r="F62" s="18">
        <f>VLOOKUP(N62,Revistas!$B$2:$H$63996,2,FALSE)</f>
        <v>6.9180000000000001</v>
      </c>
      <c r="G62" s="18" t="str">
        <f>VLOOKUP(N62,Revistas!$B$2:$H$63996,3,FALSE)</f>
        <v>Q1</v>
      </c>
      <c r="H62" s="18" t="str">
        <f>VLOOKUP(N62,Revistas!$B$2:$H$63996,4,FALSE)</f>
        <v>RHEUMATOLOGY - SCIE</v>
      </c>
      <c r="I62" s="18" t="str">
        <f>VLOOKUP(N62,Revistas!$B$2:$H$63996,5,FALSE)</f>
        <v>30 de 3</v>
      </c>
      <c r="J62" s="18" t="str">
        <f>VLOOKUP(N62,Revistas!$B$2:$H$63996,6,FALSE)</f>
        <v>SI</v>
      </c>
      <c r="K62" s="18" t="s">
        <v>1717</v>
      </c>
      <c r="L62" s="18"/>
      <c r="M62" s="18">
        <v>0</v>
      </c>
      <c r="N62" s="18" t="s">
        <v>1675</v>
      </c>
      <c r="O62" s="18" t="s">
        <v>129</v>
      </c>
      <c r="P62" s="18">
        <v>2017</v>
      </c>
      <c r="Q62" s="18">
        <v>69</v>
      </c>
      <c r="R62" s="18"/>
      <c r="S62" s="18"/>
      <c r="T62" s="18"/>
    </row>
    <row r="63" spans="1:21" ht="45">
      <c r="A63" s="31" t="str">
        <f t="shared" si="0"/>
        <v>Strand, V; Balsa, A; Al-Saleh, J; Barile-Fabris, L; Horiuchi, T; Takeuchi, T; Lula, S; Hawes, C; Kola, B; Marshall, L. Immunogenicity of Biologics in Chronic Inflammatory Diseases: A Systematic Review. BIODRUGS. 2017; 31(4):299-316.Review. IF -2,835</v>
      </c>
      <c r="B63" s="37" t="s">
        <v>1737</v>
      </c>
      <c r="C63" s="37" t="s">
        <v>1738</v>
      </c>
      <c r="D63" s="17" t="s">
        <v>1739</v>
      </c>
      <c r="E63" s="18" t="s">
        <v>210</v>
      </c>
      <c r="F63" s="18">
        <f>VLOOKUP(N63,Revistas!$B$2:$H$63996,2,FALSE)</f>
        <v>2.835</v>
      </c>
      <c r="G63" s="18" t="str">
        <f>VLOOKUP(N63,Revistas!$B$2:$H$63996,3,FALSE)</f>
        <v>Q2</v>
      </c>
      <c r="H63" s="18" t="str">
        <f>VLOOKUP(N63,Revistas!$B$2:$H$63996,4,FALSE)</f>
        <v>PHARMACOLOGY &amp; PHARMACY - SCIE;</v>
      </c>
      <c r="I63" s="18" t="str">
        <f>VLOOKUP(N63,Revistas!$B$2:$H$63996,5,FALSE)</f>
        <v>100/257</v>
      </c>
      <c r="J63" s="18" t="str">
        <f>VLOOKUP(N63,Revistas!$B$2:$H$63996,6,FALSE)</f>
        <v>NO</v>
      </c>
      <c r="K63" s="18" t="s">
        <v>1740</v>
      </c>
      <c r="L63" s="18" t="s">
        <v>1741</v>
      </c>
      <c r="M63" s="18">
        <v>0</v>
      </c>
      <c r="N63" s="18" t="s">
        <v>1742</v>
      </c>
      <c r="O63" s="18" t="s">
        <v>199</v>
      </c>
      <c r="P63" s="18">
        <v>2017</v>
      </c>
      <c r="Q63" s="18">
        <v>31</v>
      </c>
      <c r="R63" s="18">
        <v>4</v>
      </c>
      <c r="S63" s="18">
        <v>299</v>
      </c>
      <c r="T63" s="18">
        <v>316</v>
      </c>
      <c r="U63" s="23">
        <v>28612180</v>
      </c>
    </row>
    <row r="64" spans="1:21" ht="90">
      <c r="A64" s="31" t="str">
        <f t="shared" si="0"/>
        <v>Terslev, L; Iagnocco, A; Bruyn, GAW; Naredo, E; Vojinovic, J; Collado, P; Damjanov, N; Filer, A; Filippou, G; Finzel, S; Gandjbakhch, F; Ikeda, K; Keen, HI; Kortekaas, MC; Magni-Manzoni, S; Ohrndorf, S; Pineda, C; Ravagnani, V; Richards, B; Sahbudin, I; Schmidt, WA; Siddle, HJ; Stoenoiu, MS; Szkudlarek, M; Tzaribachev, N; D'Agostino, MA. The OMERACT Ultrasound Group: A Report from the OMERACT 2016 Meeting and Perspectives. JOURNAL OF RHEUMATOLOGY. 2017; 44(11):1740-1743.Article. IF -3,15</v>
      </c>
      <c r="B64" s="37" t="s">
        <v>1665</v>
      </c>
      <c r="C64" s="37" t="s">
        <v>1666</v>
      </c>
      <c r="D64" s="17" t="s">
        <v>1667</v>
      </c>
      <c r="E64" s="18" t="s">
        <v>10</v>
      </c>
      <c r="F64" s="18">
        <f>VLOOKUP(N64,Revistas!$B$2:$H$63996,2,FALSE)</f>
        <v>3.15</v>
      </c>
      <c r="G64" s="18" t="str">
        <f>VLOOKUP(N64,Revistas!$B$2:$H$63996,3,FALSE)</f>
        <v>Q2</v>
      </c>
      <c r="H64" s="18" t="str">
        <f>VLOOKUP(N64,Revistas!$B$2:$H$63996,4,FALSE)</f>
        <v>RHEUMATOLOGY - SCIE</v>
      </c>
      <c r="I64" s="18" t="str">
        <f>VLOOKUP(N64,Revistas!$B$2:$H$63996,5,FALSE)</f>
        <v>13 DE 30</v>
      </c>
      <c r="J64" s="18" t="str">
        <f>VLOOKUP(N64,Revistas!$B$2:$H$63996,6,FALSE)</f>
        <v>NO</v>
      </c>
      <c r="K64" s="18" t="s">
        <v>1668</v>
      </c>
      <c r="L64" s="18" t="s">
        <v>1669</v>
      </c>
      <c r="M64" s="18">
        <v>0</v>
      </c>
      <c r="N64" s="18" t="s">
        <v>1670</v>
      </c>
      <c r="O64" s="28">
        <v>37196</v>
      </c>
      <c r="P64" s="18">
        <v>2017</v>
      </c>
      <c r="Q64" s="18">
        <v>44</v>
      </c>
      <c r="R64" s="18">
        <v>11</v>
      </c>
      <c r="S64" s="18">
        <v>1740</v>
      </c>
      <c r="T64" s="18">
        <v>1743</v>
      </c>
      <c r="U64" s="23">
        <v>28148700</v>
      </c>
    </row>
    <row r="65" spans="1:41" ht="45">
      <c r="A65" s="31" t="str">
        <f t="shared" si="0"/>
        <v>Torices, S; Alvarez-Rodriguez, L; Varela, I; Munoz, P; Balsa, A; Lopez-Hoyos, M; Martinez-Taboada, V; Fernandez-Luna, JL. Evaluation of Toll-like-receptor gene family variants as prognostic biomarkers in rheumatoid arthritis. IMMUNOLOGY LETTERS. 2017; 187():35-40.Article. IF -2,86</v>
      </c>
      <c r="B65" s="37" t="s">
        <v>1776</v>
      </c>
      <c r="C65" s="37" t="s">
        <v>1777</v>
      </c>
      <c r="D65" s="17" t="s">
        <v>1778</v>
      </c>
      <c r="E65" s="18" t="s">
        <v>10</v>
      </c>
      <c r="F65" s="18">
        <f>VLOOKUP(N65,Revistas!$B$2:$H$63996,2,FALSE)</f>
        <v>2.86</v>
      </c>
      <c r="G65" s="18" t="str">
        <f>VLOOKUP(N65,Revistas!$B$2:$H$63996,3,FALSE)</f>
        <v>Q3</v>
      </c>
      <c r="H65" s="18" t="str">
        <f>VLOOKUP(N65,Revistas!$B$2:$H$63996,4,FALSE)</f>
        <v>IMMUNOLOGY - SCIE</v>
      </c>
      <c r="I65" s="18" t="str">
        <f>VLOOKUP(N65,Revistas!$B$2:$H$63996,5,FALSE)</f>
        <v>85/151</v>
      </c>
      <c r="J65" s="18" t="str">
        <f>VLOOKUP(N65,Revistas!$B$2:$H$63996,6,FALSE)</f>
        <v>NO</v>
      </c>
      <c r="K65" s="18" t="s">
        <v>1779</v>
      </c>
      <c r="L65" s="18" t="s">
        <v>1780</v>
      </c>
      <c r="M65" s="18">
        <v>1</v>
      </c>
      <c r="N65" s="18" t="s">
        <v>1781</v>
      </c>
      <c r="O65" s="18" t="s">
        <v>29</v>
      </c>
      <c r="P65" s="18">
        <v>2017</v>
      </c>
      <c r="Q65" s="18">
        <v>187</v>
      </c>
      <c r="R65" s="18"/>
      <c r="S65" s="18">
        <v>35</v>
      </c>
      <c r="T65" s="18">
        <v>40</v>
      </c>
      <c r="U65" s="23">
        <v>28495399</v>
      </c>
    </row>
    <row r="66" spans="1:41" ht="45">
      <c r="A66" s="31" t="str">
        <f t="shared" si="0"/>
        <v>Tornero, C; Aguado, P; Garcia-Carazo, S; Tenorio, JA; Lapunzina, P; Heath, K; Buno, A; Iturzaeta, JM; Monjo, I; Plasencia, C; Balsa, A. Low Alkaline Phosphatase Levels: Could It be Hypophosphatasia?. ARTHRITIS &amp; RHEUMATOLOGY. 2017; 69():-.Meeting Abstract. IF -6,918</v>
      </c>
      <c r="B66" s="37" t="s">
        <v>1718</v>
      </c>
      <c r="C66" s="37" t="s">
        <v>1719</v>
      </c>
      <c r="D66" s="17" t="s">
        <v>1673</v>
      </c>
      <c r="E66" s="18" t="s">
        <v>26</v>
      </c>
      <c r="F66" s="18">
        <f>VLOOKUP(N66,Revistas!$B$2:$H$63996,2,FALSE)</f>
        <v>6.9180000000000001</v>
      </c>
      <c r="G66" s="18" t="str">
        <f>VLOOKUP(N66,Revistas!$B$2:$H$63996,3,FALSE)</f>
        <v>Q1</v>
      </c>
      <c r="H66" s="18" t="str">
        <f>VLOOKUP(N66,Revistas!$B$2:$H$63996,4,FALSE)</f>
        <v>RHEUMATOLOGY - SCIE</v>
      </c>
      <c r="I66" s="18" t="str">
        <f>VLOOKUP(N66,Revistas!$B$2:$H$63996,5,FALSE)</f>
        <v>30 de 3</v>
      </c>
      <c r="J66" s="18" t="str">
        <f>VLOOKUP(N66,Revistas!$B$2:$H$63996,6,FALSE)</f>
        <v>SI</v>
      </c>
      <c r="K66" s="18" t="s">
        <v>1720</v>
      </c>
      <c r="L66" s="18"/>
      <c r="M66" s="18">
        <v>0</v>
      </c>
      <c r="N66" s="18" t="s">
        <v>1675</v>
      </c>
      <c r="O66" s="18" t="s">
        <v>129</v>
      </c>
      <c r="P66" s="18">
        <v>2017</v>
      </c>
      <c r="Q66" s="18">
        <v>69</v>
      </c>
      <c r="R66" s="18"/>
      <c r="S66" s="18"/>
      <c r="T66" s="18"/>
    </row>
    <row r="67" spans="1:41" ht="60">
      <c r="A67" s="31" t="str">
        <f t="shared" ref="A67:A75" si="1">CONCATENATE(B67,". ",C67,". ",D67,". ",P67,"; ",Q67,"(",R67,"):",S67,"-",T67,".",E67,". ","IF -",F67)</f>
        <v>Tornero, C; Plasencia, C; Pascual-Salcedo, D; Hernandez, B; Gonzalez, M; Bonilla, MG; Nuno, L; Villalba, A; Peiteado, D; Bogas, P; Moral, E; Balsa, A. DIFFERENTIAL CHARACTERISTICS OF PATIENTS DISCONTINUATING SEVERAL BIOLOGICAL THERAPIES IN A COHORT OF RHEUMATOID ARTHRITIS PATIENTS. ANNALS OF THE RHEUMATIC DISEASES. 2017; 76():1116-1117.Meeting Abstract. IF -12,811</v>
      </c>
      <c r="B67" s="37" t="s">
        <v>1810</v>
      </c>
      <c r="C67" s="37" t="s">
        <v>1811</v>
      </c>
      <c r="D67" s="17" t="s">
        <v>1660</v>
      </c>
      <c r="E67" s="18" t="s">
        <v>26</v>
      </c>
      <c r="F67" s="18">
        <f>VLOOKUP(N67,Revistas!$B$2:$H$63996,2,FALSE)</f>
        <v>12.811</v>
      </c>
      <c r="G67" s="18" t="str">
        <f>VLOOKUP(N67,Revistas!$B$2:$H$63996,3,FALSE)</f>
        <v>Q1</v>
      </c>
      <c r="H67" s="18" t="str">
        <f>VLOOKUP(N67,Revistas!$B$2:$H$63996,4,FALSE)</f>
        <v>RHEUMATOLOGY - SCIE</v>
      </c>
      <c r="I67" s="18" t="str">
        <f>VLOOKUP(N67,Revistas!$B$2:$H$63996,5,FALSE)</f>
        <v>1 DE 30</v>
      </c>
      <c r="J67" s="18" t="str">
        <f>VLOOKUP(N67,Revistas!$B$2:$H$63996,6,FALSE)</f>
        <v>SI</v>
      </c>
      <c r="K67" s="18" t="s">
        <v>1812</v>
      </c>
      <c r="L67" s="18"/>
      <c r="M67" s="18">
        <v>0</v>
      </c>
      <c r="N67" s="18" t="s">
        <v>1663</v>
      </c>
      <c r="O67" s="18" t="s">
        <v>226</v>
      </c>
      <c r="P67" s="18">
        <v>2017</v>
      </c>
      <c r="Q67" s="18">
        <v>76</v>
      </c>
      <c r="R67" s="18"/>
      <c r="S67" s="18">
        <v>1116</v>
      </c>
      <c r="T67" s="18">
        <v>1117</v>
      </c>
    </row>
    <row r="68" spans="1:41" ht="60">
      <c r="A68" s="31" t="str">
        <f t="shared" si="1"/>
        <v>Torre Alonso, Juan Carlos; Diaz Del Campo Fontecha, Petra; Almodovar, Raquel; Canete, Juan D; Montilla Morales, Carlos; Moreno, Mireia; Plasencia-Rodriguez, Chamaida; Ramirez Garcia, Julio; Queiro, Ruben. Recommendations of the Spanish Society of Rheumatology on treatment and use of systemic biological and non-biological therapies in psoriatic arthritis.. Reumatologia clinica. 2017; ():-.Article. IF -NO TIENE</v>
      </c>
      <c r="B68" s="37" t="s">
        <v>1917</v>
      </c>
      <c r="C68" s="37" t="s">
        <v>1916</v>
      </c>
      <c r="D68" s="17" t="s">
        <v>1908</v>
      </c>
      <c r="E68" s="18" t="s">
        <v>10</v>
      </c>
      <c r="F68" s="18" t="str">
        <f>VLOOKUP(N68,Revistas!$B$2:$H$63996,2,FALSE)</f>
        <v>NO TIENE</v>
      </c>
      <c r="G68" s="18" t="str">
        <f>VLOOKUP(N68,Revistas!$B$2:$H$63996,3,FALSE)</f>
        <v>NO TIENE</v>
      </c>
      <c r="H68" s="18" t="str">
        <f>VLOOKUP(N68,Revistas!$B$2:$H$63996,4,FALSE)</f>
        <v>NO TIENE</v>
      </c>
      <c r="I68" s="18" t="str">
        <f>VLOOKUP(N68,Revistas!$B$2:$H$63996,5,FALSE)</f>
        <v>NO TIENE</v>
      </c>
      <c r="J68" s="18" t="str">
        <f>VLOOKUP(N68,Revistas!$B$2:$H$63996,6,FALSE)</f>
        <v>NO</v>
      </c>
      <c r="K68" s="18" t="s">
        <v>1919</v>
      </c>
      <c r="L68" s="18"/>
      <c r="M68" s="18" t="s">
        <v>586</v>
      </c>
      <c r="N68" s="18" t="s">
        <v>1775</v>
      </c>
      <c r="O68" s="18" t="s">
        <v>1918</v>
      </c>
      <c r="P68" s="18">
        <v>2017</v>
      </c>
      <c r="Q68" s="18"/>
      <c r="R68" s="18"/>
      <c r="S68" s="18"/>
      <c r="T68" s="18"/>
      <c r="U68" s="23">
        <v>29111261</v>
      </c>
      <c r="AO68" s="25"/>
    </row>
    <row r="69" spans="1:41" ht="45">
      <c r="A69" s="31" t="str">
        <f t="shared" si="1"/>
        <v>Urrego, C; Navarro-Compan, V; De Miguel, E; Mendoza, JM; Jimeno, TR; Fernandez, CC; Prada, PZ. Gender Differences in Axial and Peripheral Spondyloarthritis: Results from the Esperanza Cohort. ARTHRITIS &amp; RHEUMATOLOGY. 2017; 69():-.Meeting Abstract. IF -6,918</v>
      </c>
      <c r="B69" s="37" t="s">
        <v>1721</v>
      </c>
      <c r="C69" s="37" t="s">
        <v>1722</v>
      </c>
      <c r="D69" s="17" t="s">
        <v>1673</v>
      </c>
      <c r="E69" s="18" t="s">
        <v>26</v>
      </c>
      <c r="F69" s="18">
        <f>VLOOKUP(N69,Revistas!$B$2:$H$63996,2,FALSE)</f>
        <v>6.9180000000000001</v>
      </c>
      <c r="G69" s="18" t="str">
        <f>VLOOKUP(N69,Revistas!$B$2:$H$63996,3,FALSE)</f>
        <v>Q1</v>
      </c>
      <c r="H69" s="18" t="str">
        <f>VLOOKUP(N69,Revistas!$B$2:$H$63996,4,FALSE)</f>
        <v>RHEUMATOLOGY - SCIE</v>
      </c>
      <c r="I69" s="18" t="str">
        <f>VLOOKUP(N69,Revistas!$B$2:$H$63996,5,FALSE)</f>
        <v>30 de 3</v>
      </c>
      <c r="J69" s="18" t="str">
        <f>VLOOKUP(N69,Revistas!$B$2:$H$63996,6,FALSE)</f>
        <v>SI</v>
      </c>
      <c r="K69" s="18" t="s">
        <v>1723</v>
      </c>
      <c r="L69" s="18"/>
      <c r="M69" s="18">
        <v>0</v>
      </c>
      <c r="N69" s="18" t="s">
        <v>1675</v>
      </c>
      <c r="O69" s="18" t="s">
        <v>129</v>
      </c>
      <c r="P69" s="18">
        <v>2017</v>
      </c>
      <c r="Q69" s="18">
        <v>69</v>
      </c>
      <c r="R69" s="18"/>
      <c r="S69" s="18"/>
      <c r="T69" s="18"/>
    </row>
    <row r="70" spans="1:41" ht="60">
      <c r="A70" s="31" t="str">
        <f t="shared" si="1"/>
        <v>Valdeolivas-De Opazo, L; Fortea-Gordo, P; Benito-Miguel, M; Villalba, A; Bonilla, G; Peiteado, D; Balsa, A; Aguado, P; Sanchez-Mateos, P; Puig-Kroger, A; Martin-Mola, E; Miranda-Carus, ME. Rheumatoid Arthritis (RA) Synovial Fluid Treg Cells Secrete IL-17 and at the Same Time Are Potent Suppressors of Tresp Cell Proliferation, TNF-alpha and Interferon gamma Production. ARTHRITIS &amp; RHEUMATOLOGY. 2017; 69():-.Meeting Abstract. IF -6,918</v>
      </c>
      <c r="B70" s="37" t="s">
        <v>1724</v>
      </c>
      <c r="C70" s="37" t="s">
        <v>1725</v>
      </c>
      <c r="D70" s="17" t="s">
        <v>1673</v>
      </c>
      <c r="E70" s="18" t="s">
        <v>26</v>
      </c>
      <c r="F70" s="18">
        <f>VLOOKUP(N70,Revistas!$B$2:$H$63996,2,FALSE)</f>
        <v>6.9180000000000001</v>
      </c>
      <c r="G70" s="18" t="str">
        <f>VLOOKUP(N70,Revistas!$B$2:$H$63996,3,FALSE)</f>
        <v>Q1</v>
      </c>
      <c r="H70" s="18" t="str">
        <f>VLOOKUP(N70,Revistas!$B$2:$H$63996,4,FALSE)</f>
        <v>RHEUMATOLOGY - SCIE</v>
      </c>
      <c r="I70" s="18" t="str">
        <f>VLOOKUP(N70,Revistas!$B$2:$H$63996,5,FALSE)</f>
        <v>30 de 3</v>
      </c>
      <c r="J70" s="18" t="str">
        <f>VLOOKUP(N70,Revistas!$B$2:$H$63996,6,FALSE)</f>
        <v>SI</v>
      </c>
      <c r="K70" s="18" t="s">
        <v>1726</v>
      </c>
      <c r="L70" s="18"/>
      <c r="M70" s="18">
        <v>0</v>
      </c>
      <c r="N70" s="18" t="s">
        <v>1675</v>
      </c>
      <c r="O70" s="18" t="s">
        <v>129</v>
      </c>
      <c r="P70" s="18">
        <v>2017</v>
      </c>
      <c r="Q70" s="18">
        <v>69</v>
      </c>
      <c r="R70" s="18"/>
      <c r="S70" s="18"/>
      <c r="T70" s="18"/>
    </row>
    <row r="71" spans="1:41" ht="105">
      <c r="A71" s="31" t="str">
        <f t="shared" si="1"/>
        <v>van der Heijde, D; Ramiro, S; Landewe, R; Baraliakos, X; Van den Bosch, F; Sepriano, A; Regel, A; Ciurea, A; Dagfinrud, H; Dougados, M; van Gaalen, F; Geher, P; van der Horst-Bruinsma, I; Inman, RD; Jongkees, M; Kiltz, U; Kvien, TK; Machado, PM; Marzo-Ortega, H; Molto, A; Navarro-Compan, V; Ozgocmen, S; Pimentel-Santos, FM; Reveille, J; Rudwaleit, M; Sieper, J; Sampaio-Barros, P; Wiek, D; Braun, J. 2016 update of the ASAS-EULAR management recommendations for axial spondyloarthritis. ANNALS OF THE RHEUMATIC DISEASES. 2017; 76(6):978-991.Review. IF -12,811</v>
      </c>
      <c r="B71" s="37" t="s">
        <v>1838</v>
      </c>
      <c r="C71" s="37" t="s">
        <v>1839</v>
      </c>
      <c r="D71" s="17" t="s">
        <v>1660</v>
      </c>
      <c r="E71" s="18" t="s">
        <v>210</v>
      </c>
      <c r="F71" s="18">
        <f>VLOOKUP(N71,Revistas!$B$2:$H$63996,2,FALSE)</f>
        <v>12.811</v>
      </c>
      <c r="G71" s="18" t="str">
        <f>VLOOKUP(N71,Revistas!$B$2:$H$63996,3,FALSE)</f>
        <v>Q1</v>
      </c>
      <c r="H71" s="18" t="str">
        <f>VLOOKUP(N71,Revistas!$B$2:$H$63996,4,FALSE)</f>
        <v>RHEUMATOLOGY - SCIE</v>
      </c>
      <c r="I71" s="18" t="str">
        <f>VLOOKUP(N71,Revistas!$B$2:$H$63996,5,FALSE)</f>
        <v>1 DE 30</v>
      </c>
      <c r="J71" s="18" t="str">
        <f>VLOOKUP(N71,Revistas!$B$2:$H$63996,6,FALSE)</f>
        <v>SI</v>
      </c>
      <c r="K71" s="18" t="s">
        <v>1840</v>
      </c>
      <c r="L71" s="18" t="s">
        <v>1841</v>
      </c>
      <c r="M71" s="18">
        <v>27</v>
      </c>
      <c r="N71" s="18" t="s">
        <v>1663</v>
      </c>
      <c r="O71" s="18" t="s">
        <v>226</v>
      </c>
      <c r="P71" s="18">
        <v>2017</v>
      </c>
      <c r="Q71" s="18">
        <v>76</v>
      </c>
      <c r="R71" s="18">
        <v>6</v>
      </c>
      <c r="S71" s="18">
        <v>978</v>
      </c>
      <c r="T71" s="18">
        <v>991</v>
      </c>
      <c r="U71" s="23">
        <v>28087505</v>
      </c>
    </row>
    <row r="72" spans="1:41" ht="45">
      <c r="A72" s="31" t="str">
        <f t="shared" si="1"/>
        <v>van Schie, KA; Heer, POD; Kruithof, S; Plasencia, C; Jurado, T; Salcedo, DP; Brandse, JF; d'Haens, GRAM; Wolbink, GJ; Rispens, T. Infusion reactions during infliximab treatment are not associated with IgE anti-infliximab antibodies. ANNALS OF THE RHEUMATIC DISEASES. 2017; 76(7):1285-1288.Article. IF -12,811</v>
      </c>
      <c r="B72" s="37" t="s">
        <v>1782</v>
      </c>
      <c r="C72" s="37" t="s">
        <v>1783</v>
      </c>
      <c r="D72" s="17" t="s">
        <v>1660</v>
      </c>
      <c r="E72" s="18" t="s">
        <v>10</v>
      </c>
      <c r="F72" s="18">
        <f>VLOOKUP(N72,Revistas!$B$2:$H$63996,2,FALSE)</f>
        <v>12.811</v>
      </c>
      <c r="G72" s="18" t="str">
        <f>VLOOKUP(N72,Revistas!$B$2:$H$63996,3,FALSE)</f>
        <v>Q1</v>
      </c>
      <c r="H72" s="18" t="str">
        <f>VLOOKUP(N72,Revistas!$B$2:$H$63996,4,FALSE)</f>
        <v>RHEUMATOLOGY - SCIE</v>
      </c>
      <c r="I72" s="18" t="str">
        <f>VLOOKUP(N72,Revistas!$B$2:$H$63996,5,FALSE)</f>
        <v>1 DE 30</v>
      </c>
      <c r="J72" s="18" t="str">
        <f>VLOOKUP(N72,Revistas!$B$2:$H$63996,6,FALSE)</f>
        <v>SI</v>
      </c>
      <c r="K72" s="18" t="s">
        <v>1784</v>
      </c>
      <c r="L72" s="18" t="s">
        <v>1785</v>
      </c>
      <c r="M72" s="18">
        <v>0</v>
      </c>
      <c r="N72" s="18" t="s">
        <v>1663</v>
      </c>
      <c r="O72" s="18" t="s">
        <v>29</v>
      </c>
      <c r="P72" s="18">
        <v>2017</v>
      </c>
      <c r="Q72" s="18">
        <v>76</v>
      </c>
      <c r="R72" s="18">
        <v>7</v>
      </c>
      <c r="S72" s="18">
        <v>1285</v>
      </c>
      <c r="T72" s="18">
        <v>1288</v>
      </c>
      <c r="U72" s="23">
        <v>28455438</v>
      </c>
    </row>
    <row r="73" spans="1:41" ht="45">
      <c r="A73" s="31" t="str">
        <f t="shared" si="1"/>
        <v>Vargas, RR; Madrid, EM; Rodriguez, CG; Sarabia, FN; Quesada, CD; Ariza, RA; Compan, VN. Association between serum dickkopf-1 levels and disease duration in axial spondyloarthritis. REUMATOLOGIA CLINICA. 2017; 13(4):197-200.Article. IF -NO TIENE</v>
      </c>
      <c r="B73" s="37" t="s">
        <v>1769</v>
      </c>
      <c r="C73" s="37" t="s">
        <v>1770</v>
      </c>
      <c r="D73" s="17" t="s">
        <v>1771</v>
      </c>
      <c r="E73" s="18" t="s">
        <v>10</v>
      </c>
      <c r="F73" s="18" t="str">
        <f>VLOOKUP(N73,Revistas!$B$2:$H$63996,2,FALSE)</f>
        <v>NO TIENE</v>
      </c>
      <c r="G73" s="18" t="str">
        <f>VLOOKUP(N73,Revistas!$B$2:$H$63996,3,FALSE)</f>
        <v>NO TIENE</v>
      </c>
      <c r="H73" s="18" t="str">
        <f>VLOOKUP(N73,Revistas!$B$2:$H$63996,4,FALSE)</f>
        <v>NO TIENE</v>
      </c>
      <c r="I73" s="18" t="str">
        <f>VLOOKUP(N73,Revistas!$B$2:$H$63996,5,FALSE)</f>
        <v>NO TIENE</v>
      </c>
      <c r="J73" s="18" t="str">
        <f>VLOOKUP(N73,Revistas!$B$2:$H$63996,6,FALSE)</f>
        <v>NO</v>
      </c>
      <c r="K73" s="18" t="s">
        <v>1772</v>
      </c>
      <c r="L73" s="18" t="s">
        <v>1773</v>
      </c>
      <c r="M73" s="18">
        <v>0</v>
      </c>
      <c r="N73" s="18" t="s">
        <v>1774</v>
      </c>
      <c r="O73" s="18" t="s">
        <v>214</v>
      </c>
      <c r="P73" s="18">
        <v>2017</v>
      </c>
      <c r="Q73" s="18">
        <v>13</v>
      </c>
      <c r="R73" s="18">
        <v>4</v>
      </c>
      <c r="S73" s="18">
        <v>197</v>
      </c>
      <c r="T73" s="18">
        <v>200</v>
      </c>
      <c r="U73" s="23">
        <v>27297260</v>
      </c>
    </row>
    <row r="74" spans="1:41" ht="60">
      <c r="A74" s="31" t="str">
        <f t="shared" si="1"/>
        <v>Wilburn, J; McKenna, SP; Kutlay, A; Bender, T; Braun, J; Castillo-Gallego, C; Favero, M; Geher, P; Kiltz, U; Martin-Mola, E; Ramonda, R; Rouse, M; Tennant, A; Kucukdeveci, AA. Adaptation of the osteoarthritis-specific quality of life scale (the OAQoL) for use in Germany, Hungary, Italy, Spain and Turkey. RHEUMATOLOGY INTERNATIONAL. 2017; 37(5):727-734.Article. IF -1,824</v>
      </c>
      <c r="B74" s="37" t="s">
        <v>1842</v>
      </c>
      <c r="C74" s="37" t="s">
        <v>1843</v>
      </c>
      <c r="D74" s="17" t="s">
        <v>1654</v>
      </c>
      <c r="E74" s="18" t="s">
        <v>10</v>
      </c>
      <c r="F74" s="18">
        <f>VLOOKUP(N74,Revistas!$B$2:$H$63996,2,FALSE)</f>
        <v>1.8240000000000001</v>
      </c>
      <c r="G74" s="18" t="str">
        <f>VLOOKUP(N74,Revistas!$B$2:$H$63996,3,FALSE)</f>
        <v>Q3</v>
      </c>
      <c r="H74" s="18" t="str">
        <f>VLOOKUP(N74,Revistas!$B$2:$H$63996,4,FALSE)</f>
        <v>RHEUMATOLOGY - SCIE</v>
      </c>
      <c r="I74" s="18" t="str">
        <f>VLOOKUP(N74,Revistas!$B$2:$H$63996,5,FALSE)</f>
        <v>21 DE 30</v>
      </c>
      <c r="J74" s="18" t="str">
        <f>VLOOKUP(N74,Revistas!$B$2:$H$63996,6,FALSE)</f>
        <v>NO</v>
      </c>
      <c r="K74" s="18" t="s">
        <v>1844</v>
      </c>
      <c r="L74" s="18" t="s">
        <v>1845</v>
      </c>
      <c r="M74" s="18">
        <v>0</v>
      </c>
      <c r="N74" s="18" t="s">
        <v>1657</v>
      </c>
      <c r="O74" s="18" t="s">
        <v>250</v>
      </c>
      <c r="P74" s="18">
        <v>2017</v>
      </c>
      <c r="Q74" s="18">
        <v>37</v>
      </c>
      <c r="R74" s="18">
        <v>5</v>
      </c>
      <c r="S74" s="18">
        <v>727</v>
      </c>
      <c r="T74" s="18">
        <v>734</v>
      </c>
      <c r="U74" s="23">
        <v>28197718</v>
      </c>
    </row>
    <row r="75" spans="1:41" ht="60">
      <c r="A75" s="31" t="str">
        <f t="shared" si="1"/>
        <v>Yllan, AV; Compan, VN; Rodriguez, CP; Lopez, DP; Hernan, GB; Nuno, LN; Feito, AM; Pascual-Salcedo, D; Diego, C; Criado, AB. INFLUENCE OF BODY MASS INDEX (BMI) ON THE DISEASE INFLAMMATORY ACTIVITY AND TREATMENT REPONSE IN PATIENTS WITH RHEUMATOID ARTHRITIS. ANNALS OF THE RHEUMATIC DISEASES. 2017; 76():824-824.Meeting Abstract. IF -12,811</v>
      </c>
      <c r="B75" s="37" t="s">
        <v>1802</v>
      </c>
      <c r="C75" s="37" t="s">
        <v>1803</v>
      </c>
      <c r="D75" s="17" t="s">
        <v>1660</v>
      </c>
      <c r="E75" s="18" t="s">
        <v>26</v>
      </c>
      <c r="F75" s="18">
        <f>VLOOKUP(N75,Revistas!$B$2:$H$63996,2,FALSE)</f>
        <v>12.811</v>
      </c>
      <c r="G75" s="18" t="str">
        <f>VLOOKUP(N75,Revistas!$B$2:$H$63996,3,FALSE)</f>
        <v>Q1</v>
      </c>
      <c r="H75" s="18" t="str">
        <f>VLOOKUP(N75,Revistas!$B$2:$H$63996,4,FALSE)</f>
        <v>RHEUMATOLOGY - SCIE</v>
      </c>
      <c r="I75" s="18" t="str">
        <f>VLOOKUP(N75,Revistas!$B$2:$H$63996,5,FALSE)</f>
        <v>1 DE 30</v>
      </c>
      <c r="J75" s="18" t="str">
        <f>VLOOKUP(N75,Revistas!$B$2:$H$63996,6,FALSE)</f>
        <v>SI</v>
      </c>
      <c r="K75" s="18" t="s">
        <v>1804</v>
      </c>
      <c r="L75" s="18"/>
      <c r="M75" s="18">
        <v>0</v>
      </c>
      <c r="N75" s="18" t="s">
        <v>1663</v>
      </c>
      <c r="O75" s="18" t="s">
        <v>226</v>
      </c>
      <c r="P75" s="18">
        <v>2017</v>
      </c>
      <c r="Q75" s="18">
        <v>76</v>
      </c>
      <c r="R75" s="18"/>
      <c r="S75" s="18">
        <v>824</v>
      </c>
      <c r="T75" s="18">
        <v>824</v>
      </c>
    </row>
    <row r="77" spans="1:41" hidden="1"/>
    <row r="78" spans="1:41" hidden="1"/>
    <row r="79" spans="1:41" hidden="1"/>
    <row r="80" spans="1:4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35</v>
      </c>
      <c r="D1092" s="20" t="s">
        <v>10</v>
      </c>
      <c r="E1092" s="23">
        <f>DSUM(B1:T1088,F1,D1091:D1092)</f>
        <v>108.43499999999999</v>
      </c>
      <c r="F1092" s="23" t="s">
        <v>10</v>
      </c>
      <c r="G1092" s="23" t="s">
        <v>5470</v>
      </c>
      <c r="H1092" s="23">
        <f>DCOUNTA(B1:T1088,G1091,F1091:G1092)</f>
        <v>8</v>
      </c>
      <c r="I1092" s="23" t="s">
        <v>10</v>
      </c>
      <c r="J1092" s="23" t="s">
        <v>2680</v>
      </c>
      <c r="K1092" s="23">
        <f>DCOUNTA(B1:T1088,J1,I1091:J1092)</f>
        <v>4</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1</v>
      </c>
      <c r="D1095" s="20" t="s">
        <v>274</v>
      </c>
      <c r="E1095" s="23">
        <f>DSUM(B1:T1088,F1,D1094:D1095)</f>
        <v>12.811</v>
      </c>
      <c r="F1095" s="23" t="s">
        <v>274</v>
      </c>
      <c r="G1095" s="23" t="s">
        <v>5470</v>
      </c>
      <c r="H1095" s="23">
        <f>DCOUNTA(B1:T1088,G1,F1094:G1095)</f>
        <v>1</v>
      </c>
      <c r="I1095" s="23" t="s">
        <v>274</v>
      </c>
      <c r="J1095" s="23" t="s">
        <v>2680</v>
      </c>
      <c r="K1095" s="23">
        <f>DCOUNTA(B1:T1088,J1,I1094:J1095)</f>
        <v>1</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1</v>
      </c>
      <c r="D1098" s="20" t="s">
        <v>356</v>
      </c>
      <c r="E1098" s="23">
        <f>DSUM(B1:T1088,F1,D1097:D1098)</f>
        <v>4.2590000000000003</v>
      </c>
      <c r="F1098" s="23" t="s">
        <v>356</v>
      </c>
      <c r="G1098" s="23" t="s">
        <v>5470</v>
      </c>
      <c r="H1098" s="23">
        <f>DCOUNTA(B1:T1088,G1,F1097:G1098)</f>
        <v>1</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33</v>
      </c>
      <c r="D1105" s="20" t="s">
        <v>26</v>
      </c>
      <c r="E1105" s="23">
        <f>DSUM(B1:T1088,F1,D1104:D1105)</f>
        <v>316.68900000000008</v>
      </c>
      <c r="F1105" s="23" t="s">
        <v>26</v>
      </c>
      <c r="G1105" s="23" t="s">
        <v>5470</v>
      </c>
      <c r="H1105" s="23">
        <f>DCOUNTA(B1:T1088,G1,F1104:G1105)</f>
        <v>33</v>
      </c>
      <c r="I1105" s="23" t="s">
        <v>26</v>
      </c>
      <c r="J1105" s="23" t="s">
        <v>2680</v>
      </c>
      <c r="K1105" s="23">
        <f>DCOUNTA(B1:T1088,J1,I1104:J1105)</f>
        <v>33</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4</v>
      </c>
      <c r="D1108" s="20" t="s">
        <v>210</v>
      </c>
      <c r="E1108" s="23">
        <f>DSUM(B1:T1088,F1,D1107:D1108)</f>
        <v>18.402999999999999</v>
      </c>
      <c r="F1108" s="23" t="s">
        <v>210</v>
      </c>
      <c r="G1108" s="23" t="s">
        <v>5470</v>
      </c>
      <c r="H1108" s="23">
        <f>DCOUNTA(B1:T1088,G1,F1107:G1108)</f>
        <v>2</v>
      </c>
      <c r="I1108" s="23" t="s">
        <v>210</v>
      </c>
      <c r="J1108" s="23" t="s">
        <v>2680</v>
      </c>
      <c r="K1108" s="23">
        <f>DCOUNTA(B1:T1088,J1,I1107:J1108)</f>
        <v>1</v>
      </c>
    </row>
    <row r="1110" spans="2:52" ht="15.75">
      <c r="C1110" s="19" t="s">
        <v>7256</v>
      </c>
      <c r="D1110" s="19" t="s">
        <v>7257</v>
      </c>
      <c r="E1110" s="19" t="s">
        <v>5466</v>
      </c>
      <c r="F1110" s="19" t="s">
        <v>7258</v>
      </c>
      <c r="G1110" s="19" t="s">
        <v>7259</v>
      </c>
      <c r="O1110" s="24"/>
      <c r="AY1110" s="20" t="s">
        <v>7260</v>
      </c>
      <c r="AZ1110" s="20" t="s">
        <v>7261</v>
      </c>
    </row>
    <row r="1111" spans="2:52" ht="15.75">
      <c r="C1111" s="21">
        <f>C1092</f>
        <v>35</v>
      </c>
      <c r="D1111" s="26" t="s">
        <v>7262</v>
      </c>
      <c r="E1111" s="21">
        <f>E1092</f>
        <v>108.43499999999999</v>
      </c>
      <c r="F1111" s="21">
        <f>H1092</f>
        <v>8</v>
      </c>
      <c r="G1111" s="21">
        <f>K1092</f>
        <v>4</v>
      </c>
      <c r="O1111" s="24"/>
    </row>
    <row r="1112" spans="2:52" ht="15.75">
      <c r="C1112" s="21">
        <f>C1095</f>
        <v>1</v>
      </c>
      <c r="D1112" s="26" t="s">
        <v>7263</v>
      </c>
      <c r="E1112" s="21">
        <f>E1095</f>
        <v>12.811</v>
      </c>
      <c r="F1112" s="21">
        <f>H1095</f>
        <v>1</v>
      </c>
      <c r="G1112" s="21">
        <f>K1095</f>
        <v>1</v>
      </c>
      <c r="O1112" s="24"/>
    </row>
    <row r="1113" spans="2:52" ht="15.75">
      <c r="C1113" s="21">
        <f>C1098</f>
        <v>1</v>
      </c>
      <c r="D1113" s="26" t="s">
        <v>7264</v>
      </c>
      <c r="E1113" s="21">
        <f>E1098</f>
        <v>4.2590000000000003</v>
      </c>
      <c r="F1113" s="21">
        <f>H1098</f>
        <v>1</v>
      </c>
      <c r="G1113" s="21">
        <f>K1098</f>
        <v>0</v>
      </c>
      <c r="O1113" s="24"/>
    </row>
    <row r="1114" spans="2:52" ht="15.75">
      <c r="C1114" s="21">
        <f>C1105</f>
        <v>33</v>
      </c>
      <c r="D1114" s="26" t="s">
        <v>26</v>
      </c>
      <c r="E1114" s="21">
        <f>E1105</f>
        <v>316.68900000000008</v>
      </c>
      <c r="F1114" s="21">
        <f>H1105</f>
        <v>33</v>
      </c>
      <c r="G1114" s="21">
        <f>K1105</f>
        <v>33</v>
      </c>
      <c r="O1114" s="24"/>
    </row>
    <row r="1115" spans="2:52" ht="15.75">
      <c r="C1115" s="21">
        <f>C1108</f>
        <v>4</v>
      </c>
      <c r="D1115" s="26" t="s">
        <v>7266</v>
      </c>
      <c r="E1115" s="21">
        <f>E1108</f>
        <v>18.402999999999999</v>
      </c>
      <c r="F1115" s="21">
        <f>H1108</f>
        <v>2</v>
      </c>
      <c r="G1115" s="21">
        <f>K1108</f>
        <v>1</v>
      </c>
      <c r="O1115" s="24"/>
    </row>
    <row r="1116" spans="2:52" ht="15.75">
      <c r="C1116" s="22"/>
      <c r="D1116" s="19" t="s">
        <v>7267</v>
      </c>
      <c r="E1116" s="19">
        <f>E1111</f>
        <v>108.43499999999999</v>
      </c>
      <c r="F1116" s="22"/>
      <c r="O1116" s="24"/>
    </row>
    <row r="1117" spans="2:52" ht="15.75">
      <c r="C1117" s="22"/>
      <c r="D1117" s="19" t="s">
        <v>7268</v>
      </c>
      <c r="E1117" s="19">
        <f>E1111+E1112+E1113+E1114+E1115</f>
        <v>460.59700000000009</v>
      </c>
    </row>
  </sheetData>
  <sortState ref="B2:AZ75">
    <sortCondition ref="B2:B75"/>
  </sortState>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rgb="FF92D050"/>
  </sheetPr>
  <dimension ref="A1:AZ1118"/>
  <sheetViews>
    <sheetView topLeftCell="B1" workbookViewId="0">
      <selection activeCell="B2" sqref="B2:C33"/>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5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51" ht="60">
      <c r="A2" s="31" t="str">
        <f>CONCATENATE(B2,". ",C2,". ",D2,". ",P2,"; ",Q2,"(",R2,"):",S2,"-",T2,".",E2,". ","IF -",F2)</f>
        <v>A-Gonzalez, N; Quintana, JA; Garcia-Silva, S; Mazariegos, M; de la Aleja, AG; Nicolas-Avila, JA; Walter, W; Adrover, JM; Crainiciuc, G; Kuchroo, VK; Rothlin, CV; Peinado, H; Castrillo, A; Ricote, M; Hidalgo, A. Phagocytosis imprints heterogeneity in tissue-resident macrophages. JOURNAL OF EXPERIMENTAL MEDICINE. 2017; 214(5):1281-1296.Article. IF -11,991</v>
      </c>
      <c r="B2" s="37" t="s">
        <v>2044</v>
      </c>
      <c r="C2" s="37" t="s">
        <v>2045</v>
      </c>
      <c r="D2" s="17" t="s">
        <v>2046</v>
      </c>
      <c r="E2" s="18" t="s">
        <v>10</v>
      </c>
      <c r="F2" s="18">
        <f>VLOOKUP(N2,Revistas!$B$2:$H$63996,2,FALSE)</f>
        <v>11.991</v>
      </c>
      <c r="G2" s="18" t="str">
        <f>VLOOKUP(N2,Revistas!$B$2:$H$63996,3,FALSE)</f>
        <v>Q1</v>
      </c>
      <c r="H2" s="18" t="str">
        <f>VLOOKUP(N2,Revistas!$B$2:$H$63996,4,FALSE)</f>
        <v>IMMUNOLOGY - SCIE;</v>
      </c>
      <c r="I2" s="18" t="str">
        <f>VLOOKUP(N2,Revistas!$B$2:$H$63996,5,FALSE)</f>
        <v>7/151</v>
      </c>
      <c r="J2" s="18" t="str">
        <f>VLOOKUP(N2,Revistas!$B$2:$H$63996,6,FALSE)</f>
        <v>SI</v>
      </c>
      <c r="K2" s="18" t="s">
        <v>2047</v>
      </c>
      <c r="L2" s="18" t="s">
        <v>2048</v>
      </c>
      <c r="M2" s="18">
        <v>7</v>
      </c>
      <c r="N2" s="18" t="s">
        <v>2049</v>
      </c>
      <c r="O2" s="18" t="s">
        <v>250</v>
      </c>
      <c r="P2" s="18">
        <v>2017</v>
      </c>
      <c r="Q2" s="18">
        <v>214</v>
      </c>
      <c r="R2" s="18">
        <v>5</v>
      </c>
      <c r="S2" s="18">
        <v>1281</v>
      </c>
      <c r="T2" s="18">
        <v>1296</v>
      </c>
      <c r="U2" s="23">
        <v>28432199</v>
      </c>
    </row>
    <row r="3" spans="1:51" ht="60">
      <c r="A3" s="31" t="str">
        <f t="shared" ref="A3:A59" si="0">CONCATENATE(B3,". ",C3,". ",D3,". ",P3,"; ",Q3,"(",R3,"):",S3,"-",T3,".",E3,". ","IF -",F3)</f>
        <v>Alvarez, E; Toledano, V; Morilla, F; Hernandez-Jimenez, E; Cubillos-Zapata, C; Varela-Serrano, A; Casas-Martin, J; Avendano-Ortiz, J; Aguirre, LA; Arnalich, F; Maroun-Eid, C; Martin-Quiros, A; Diaz, MQ; Lopez-Collazo, E. A System Dynamics Model to Predict the Human Monocyte Response to Endotoxins. FRONTIERS IN IMMUNOLOGY. 2017; 8():-915.Article. IF -6,429</v>
      </c>
      <c r="B3" s="37" t="s">
        <v>2007</v>
      </c>
      <c r="C3" s="37" t="s">
        <v>2008</v>
      </c>
      <c r="D3" s="17" t="s">
        <v>2009</v>
      </c>
      <c r="E3" s="18" t="s">
        <v>10</v>
      </c>
      <c r="F3" s="18">
        <f>VLOOKUP(N3,Revistas!$B$2:$H$63996,2,FALSE)</f>
        <v>6.4290000000000003</v>
      </c>
      <c r="G3" s="18" t="str">
        <f>VLOOKUP(N3,Revistas!$B$2:$H$63996,3,FALSE)</f>
        <v>Q1</v>
      </c>
      <c r="H3" s="18" t="str">
        <f>VLOOKUP(N3,Revistas!$B$2:$H$63996,4,FALSE)</f>
        <v>IMMUNOLOGY - SCIE</v>
      </c>
      <c r="I3" s="18" t="str">
        <f>VLOOKUP(N3,Revistas!$B$2:$H$63996,5,FALSE)</f>
        <v>21/150</v>
      </c>
      <c r="J3" s="18" t="str">
        <f>VLOOKUP(N3,Revistas!$B$2:$H$63996,6,FALSE)</f>
        <v>NO</v>
      </c>
      <c r="K3" s="18" t="s">
        <v>2010</v>
      </c>
      <c r="L3" s="18" t="s">
        <v>2011</v>
      </c>
      <c r="M3" s="18">
        <v>0</v>
      </c>
      <c r="N3" s="18" t="s">
        <v>2012</v>
      </c>
      <c r="O3" s="18" t="s">
        <v>2013</v>
      </c>
      <c r="P3" s="18">
        <v>2017</v>
      </c>
      <c r="Q3" s="18">
        <v>8</v>
      </c>
      <c r="R3" s="18"/>
      <c r="S3" s="18"/>
      <c r="T3" s="18">
        <v>915</v>
      </c>
      <c r="U3" s="23">
        <v>28824640</v>
      </c>
    </row>
    <row r="4" spans="1:51" ht="90">
      <c r="A4" s="31" t="str">
        <f t="shared" si="0"/>
        <v>Avendano-Ortiz, Jose; Maroun-Eid, Charbel; Martin-Quiros, Alejandro; Toledano, Victor; Cubillos-Zapata, Carolina; Gomez-Campelo, Paloma; Varela-Serrano, Anibal; Casas-Martin, Jose; Llanos-Gonzalez, Emilio; Alvarez, Enrique; Garcia-Rio, Francisco; Aguirre, Luis A; Hernandez-Jimenez, Enrique; Lopez-Collazo, Eduardo. PD-L1 Overexpression During Endotoxin Tolerance Impairs the Adaptive Immune Response in Septic Patients via HIF1alpha.. Journal of infectious diseases. 2017; ():-.Article. IF -6,273</v>
      </c>
      <c r="B4" s="37" t="s">
        <v>2118</v>
      </c>
      <c r="C4" s="37" t="s">
        <v>2117</v>
      </c>
      <c r="D4" s="17" t="s">
        <v>2122</v>
      </c>
      <c r="E4" s="18" t="s">
        <v>10</v>
      </c>
      <c r="F4" s="18">
        <f>VLOOKUP(N4,Revistas!$B$2:$H$63996,2,FALSE)</f>
        <v>6.2729999999999997</v>
      </c>
      <c r="G4" s="18" t="str">
        <f>VLOOKUP(N4,Revistas!$B$2:$H$63996,3,FALSE)</f>
        <v>Q1</v>
      </c>
      <c r="H4" s="18" t="str">
        <f>VLOOKUP(N4,Revistas!$B$2:$H$63996,4,FALSE)</f>
        <v>INFECTIOUS DISEASES - SCIE;</v>
      </c>
      <c r="I4" s="18" t="str">
        <f>VLOOKUP(N4,Revistas!$B$2:$H$63996,5,FALSE)</f>
        <v>7 DE 84</v>
      </c>
      <c r="J4" s="18" t="str">
        <f>VLOOKUP(N4,Revistas!$B$2:$H$63996,6,FALSE)</f>
        <v>SI</v>
      </c>
      <c r="K4" s="18" t="s">
        <v>2120</v>
      </c>
      <c r="L4" s="18"/>
      <c r="M4" s="18" t="s">
        <v>586</v>
      </c>
      <c r="N4" s="18" t="s">
        <v>1387</v>
      </c>
      <c r="O4" s="18" t="s">
        <v>2119</v>
      </c>
      <c r="P4" s="18">
        <v>2017</v>
      </c>
      <c r="Q4" s="18"/>
      <c r="R4" s="18"/>
      <c r="S4" s="18"/>
      <c r="T4" s="18"/>
      <c r="U4" s="23">
        <v>28973671</v>
      </c>
      <c r="AO4" s="20" t="s">
        <v>390</v>
      </c>
      <c r="AR4" s="20" t="s">
        <v>371</v>
      </c>
      <c r="AW4" s="25">
        <v>42945</v>
      </c>
      <c r="AY4" s="20" t="s">
        <v>2121</v>
      </c>
    </row>
    <row r="5" spans="1:51" ht="45">
      <c r="A5" s="31" t="str">
        <f t="shared" si="0"/>
        <v>Baldanta, S; Fernandez-Escobar, M; Acin-Perez, R; Albert, M; Camafeita, E; Jorge, I; Vazquez, J; Enriquez, JA; Guerra, S. ISG15 governs mitochondrial function in macrophages following vaccinia virus infection. PLOS PATHOGENS. 2017; 13(10):-e1006651.Article. IF -6,608</v>
      </c>
      <c r="B5" s="37" t="s">
        <v>1991</v>
      </c>
      <c r="C5" s="37" t="s">
        <v>1992</v>
      </c>
      <c r="D5" s="17" t="s">
        <v>1993</v>
      </c>
      <c r="E5" s="18" t="s">
        <v>10</v>
      </c>
      <c r="F5" s="18">
        <f>VLOOKUP(N5,Revistas!$B$2:$H$63996,2,FALSE)</f>
        <v>6.6079999999999997</v>
      </c>
      <c r="G5" s="18" t="str">
        <f>VLOOKUP(N5,Revistas!$B$2:$H$63996,3,FALSE)</f>
        <v>Q1</v>
      </c>
      <c r="H5" s="18" t="str">
        <f>VLOOKUP(N5,Revistas!$B$2:$H$63996,4,FALSE)</f>
        <v>PARASITOLOGY - SCIE;</v>
      </c>
      <c r="I5" s="18" t="str">
        <f>VLOOKUP(N5,Revistas!$B$2:$H$63996,5,FALSE)</f>
        <v>2 DE 36</v>
      </c>
      <c r="J5" s="18" t="str">
        <f>VLOOKUP(N5,Revistas!$B$2:$H$63996,6,FALSE)</f>
        <v>SI</v>
      </c>
      <c r="K5" s="18" t="s">
        <v>1994</v>
      </c>
      <c r="L5" s="18" t="s">
        <v>1995</v>
      </c>
      <c r="M5" s="18">
        <v>0</v>
      </c>
      <c r="N5" s="18" t="s">
        <v>1996</v>
      </c>
      <c r="O5" s="18" t="s">
        <v>129</v>
      </c>
      <c r="P5" s="18">
        <v>2017</v>
      </c>
      <c r="Q5" s="18">
        <v>13</v>
      </c>
      <c r="R5" s="18">
        <v>10</v>
      </c>
      <c r="S5" s="18"/>
      <c r="T5" s="18" t="s">
        <v>1998</v>
      </c>
      <c r="U5" s="23">
        <v>29077752</v>
      </c>
    </row>
    <row r="6" spans="1:51" ht="60">
      <c r="A6" s="31" t="str">
        <f t="shared" si="0"/>
        <v>Brea, R; Motino, O; Frances, D; Garcia-Monzon, C; Vargas, J; Fernandez-Velasco, M; Bosca, L; Casado, M; Martin-Sanz, P; Agra, N. PGE2 induces apoptosis of hepatic stellate cells and attenuates liver fibrosis in mice by downregulating miR-23a-5p and miR-28a-5p.. Biochimica et biophysica acta. 2017; 1864(2):325-337-.Article. IF -9,452</v>
      </c>
      <c r="B6" s="37" t="s">
        <v>2109</v>
      </c>
      <c r="C6" s="37" t="s">
        <v>2108</v>
      </c>
      <c r="D6" s="17" t="s">
        <v>2110</v>
      </c>
      <c r="E6" s="18" t="s">
        <v>10</v>
      </c>
      <c r="F6" s="18">
        <f>VLOOKUP(N6,Revistas!$B$2:$H$63996,2,FALSE)</f>
        <v>9.452</v>
      </c>
      <c r="G6" s="18" t="str">
        <f>VLOOKUP(N6,Revistas!$B$2:$H$63996,3,FALSE)</f>
        <v>Q1</v>
      </c>
      <c r="H6" s="18" t="str">
        <f>VLOOKUP(N6,Revistas!$B$2:$H$63996,4,FALSE)</f>
        <v>BIOCHEMISTRY &amp; MOLECULAR BIOLOGY - SCIE;</v>
      </c>
      <c r="I6" s="18" t="str">
        <f>VLOOKUP(N6,Revistas!$B$2:$H$63996,5,FALSE)</f>
        <v>18/290</v>
      </c>
      <c r="J6" s="18" t="str">
        <f>VLOOKUP(N6,Revistas!$B$2:$H$63996,6,FALSE)</f>
        <v>NO</v>
      </c>
      <c r="K6" s="18" t="s">
        <v>2113</v>
      </c>
      <c r="L6" s="18"/>
      <c r="M6" s="18" t="s">
        <v>586</v>
      </c>
      <c r="N6" s="18" t="s">
        <v>2114</v>
      </c>
      <c r="O6" s="18" t="s">
        <v>2112</v>
      </c>
      <c r="P6" s="18">
        <v>2017</v>
      </c>
      <c r="Q6" s="18">
        <v>1864</v>
      </c>
      <c r="R6" s="18">
        <v>2</v>
      </c>
      <c r="S6" s="18" t="s">
        <v>2111</v>
      </c>
      <c r="T6" s="18"/>
      <c r="U6" s="23">
        <v>29109031</v>
      </c>
      <c r="AO6" s="20" t="s">
        <v>2115</v>
      </c>
      <c r="AR6" s="20" t="s">
        <v>371</v>
      </c>
      <c r="AW6" s="25">
        <v>43042</v>
      </c>
      <c r="AY6" s="20" t="s">
        <v>2116</v>
      </c>
    </row>
    <row r="7" spans="1:51" ht="75">
      <c r="A7" s="31" t="str">
        <f t="shared" si="0"/>
        <v>Cubillos-Zapata, C; Avendano-Ortiz, J; Hernandez-Jimenez, E; Toledano, V; Casas-Martin, J; Varela-Serrano, A; Torres, M; Almendros, I; Casitas, R; Fernandez-Navarro, I; Garcia-Sanchez, A; Aguirre, LA; Farre, R; Lopez-Collazo, E; Garcia-Rio, F. Hypoxia-induced PD-L1/PD-1 crosstalk impairs T-cell function in sleep apnoea. EUROPEAN RESPIRATORY JOURNAL. 2017; 50(4):-1700833.Article. IF -10,569</v>
      </c>
      <c r="B7" s="37" t="s">
        <v>1981</v>
      </c>
      <c r="C7" s="37" t="s">
        <v>1982</v>
      </c>
      <c r="D7" s="17" t="s">
        <v>1983</v>
      </c>
      <c r="E7" s="18" t="s">
        <v>10</v>
      </c>
      <c r="F7" s="18">
        <f>VLOOKUP(N7,Revistas!$B$2:$H$63996,2,FALSE)</f>
        <v>10.569000000000001</v>
      </c>
      <c r="G7" s="18" t="str">
        <f>VLOOKUP(N7,Revistas!$B$2:$H$63996,3,FALSE)</f>
        <v>Q1</v>
      </c>
      <c r="H7" s="18" t="str">
        <f>VLOOKUP(N7,Revistas!$B$2:$H$63996,4,FALSE)</f>
        <v>RESPIRATORY SYSTEM - SCIE</v>
      </c>
      <c r="I7" s="18" t="str">
        <f>VLOOKUP(N7,Revistas!$B$2:$H$63996,5,FALSE)</f>
        <v>3 DE 59</v>
      </c>
      <c r="J7" s="18" t="str">
        <f>VLOOKUP(N7,Revistas!$B$2:$H$63996,6,FALSE)</f>
        <v>SI</v>
      </c>
      <c r="K7" s="18" t="s">
        <v>1984</v>
      </c>
      <c r="L7" s="18" t="s">
        <v>1985</v>
      </c>
      <c r="M7" s="18">
        <v>0</v>
      </c>
      <c r="N7" s="18" t="s">
        <v>1986</v>
      </c>
      <c r="O7" s="28">
        <v>37165</v>
      </c>
      <c r="P7" s="18">
        <v>2017</v>
      </c>
      <c r="Q7" s="18">
        <v>50</v>
      </c>
      <c r="R7" s="18">
        <v>4</v>
      </c>
      <c r="S7" s="18"/>
      <c r="T7" s="18">
        <v>1700833</v>
      </c>
    </row>
    <row r="8" spans="1:51" ht="45">
      <c r="A8" s="31" t="str">
        <f t="shared" si="0"/>
        <v>Cubillos-Zapata, C; Cordoba, R; Avendano-Ortiz, J; Lopez-Collazo, E. Thalidomide analog CC-122 induces a refractory state in monocytes from patients with diffuse large B cell lymphoma. LEUKEMIA &amp; LYMPHOMA. 2017; 58(8):1999-2001.Letter. IF -2,755</v>
      </c>
      <c r="B8" s="37" t="s">
        <v>2018</v>
      </c>
      <c r="C8" s="37" t="s">
        <v>2019</v>
      </c>
      <c r="D8" s="17" t="s">
        <v>2020</v>
      </c>
      <c r="E8" s="18" t="s">
        <v>274</v>
      </c>
      <c r="F8" s="18">
        <f>VLOOKUP(N8,Revistas!$B$2:$H$63996,2,FALSE)</f>
        <v>2.7549999999999999</v>
      </c>
      <c r="G8" s="18" t="str">
        <f>VLOOKUP(N8,Revistas!$B$2:$H$63996,3,FALSE)</f>
        <v>Q2</v>
      </c>
      <c r="H8" s="18" t="str">
        <f>VLOOKUP(N8,Revistas!$B$2:$H$63996,4,FALSE)</f>
        <v>HEMATOLOGY - SCIE;</v>
      </c>
      <c r="I8" s="18" t="str">
        <f>VLOOKUP(N8,Revistas!$B$2:$H$63996,5,FALSE)</f>
        <v>32/70</v>
      </c>
      <c r="J8" s="18" t="str">
        <f>VLOOKUP(N8,Revistas!$B$2:$H$63996,6,FALSE)</f>
        <v>NO</v>
      </c>
      <c r="K8" s="18" t="s">
        <v>2021</v>
      </c>
      <c r="L8" s="18" t="s">
        <v>2022</v>
      </c>
      <c r="M8" s="18">
        <v>0</v>
      </c>
      <c r="N8" s="18" t="s">
        <v>2023</v>
      </c>
      <c r="O8" s="18" t="s">
        <v>199</v>
      </c>
      <c r="P8" s="18">
        <v>2017</v>
      </c>
      <c r="Q8" s="18">
        <v>58</v>
      </c>
      <c r="R8" s="18">
        <v>8</v>
      </c>
      <c r="S8" s="18">
        <v>1999</v>
      </c>
      <c r="T8" s="18">
        <v>2001</v>
      </c>
      <c r="U8" s="23">
        <v>28093007</v>
      </c>
    </row>
    <row r="9" spans="1:51" ht="60">
      <c r="A9" s="31" t="str">
        <f t="shared" si="0"/>
        <v>Cuevas, VD; Anta, L; Samaniego, R; Orta-Zavalza, E; de la Rosa, JV; Baujat, G; Dominguez-Soto, A; Sanchez-Mateos, P; Escribese, MM; Castrillo, A; Cormier-Daire, V; Vega, MA; Corbi, AL. MAFB Determines Human Macrophage Anti- Inflammatory Polarization: Relevance for the Pathogenic Mechanisms Operating in Multicentric Carpotarsal Osteolysis. JOURNAL OF IMMUNOLOGY. 2017; 198(5):2070-2081.Article. IF -4,856</v>
      </c>
      <c r="B9" s="37" t="s">
        <v>2056</v>
      </c>
      <c r="C9" s="37" t="s">
        <v>2057</v>
      </c>
      <c r="D9" s="17" t="s">
        <v>307</v>
      </c>
      <c r="E9" s="18" t="s">
        <v>10</v>
      </c>
      <c r="F9" s="18">
        <f>VLOOKUP(N9,Revistas!$B$2:$H$63996,2,FALSE)</f>
        <v>4.8559999999999999</v>
      </c>
      <c r="G9" s="18" t="str">
        <f>VLOOKUP(N9,Revistas!$B$2:$H$63996,3,FALSE)</f>
        <v>q1</v>
      </c>
      <c r="H9" s="18" t="str">
        <f>VLOOKUP(N9,Revistas!$B$2:$H$63996,4,FALSE)</f>
        <v>IMMUNOLOGY - SCIE</v>
      </c>
      <c r="I9" s="18" t="str">
        <f>VLOOKUP(N9,Revistas!$B$2:$H$63996,5,FALSE)</f>
        <v>34/151</v>
      </c>
      <c r="J9" s="18" t="str">
        <f>VLOOKUP(N9,Revistas!$B$2:$H$63996,6,FALSE)</f>
        <v>NO</v>
      </c>
      <c r="K9" s="18" t="s">
        <v>2058</v>
      </c>
      <c r="L9" s="18" t="s">
        <v>2059</v>
      </c>
      <c r="M9" s="18">
        <v>2</v>
      </c>
      <c r="N9" s="18" t="s">
        <v>310</v>
      </c>
      <c r="O9" s="28">
        <v>36951</v>
      </c>
      <c r="P9" s="18">
        <v>2017</v>
      </c>
      <c r="Q9" s="18">
        <v>198</v>
      </c>
      <c r="R9" s="18">
        <v>5</v>
      </c>
      <c r="S9" s="18">
        <v>2070</v>
      </c>
      <c r="T9" s="18">
        <v>2081</v>
      </c>
      <c r="U9" s="23">
        <v>28093525</v>
      </c>
    </row>
    <row r="10" spans="1:51" ht="45">
      <c r="A10" s="31" t="str">
        <f t="shared" si="0"/>
        <v>Esteso, G; Guerra, S; Vales-Gomez, M; Reyburn, HT. Innate immune recognition of double-stranded RNA triggers increased expression of NKG2D ligands after virus infection. JOURNAL OF BIOLOGICAL CHEMISTRY. 2017; 292(50):20472-20480.Article. IF -4,125</v>
      </c>
      <c r="B10" s="37" t="s">
        <v>1954</v>
      </c>
      <c r="C10" s="37" t="s">
        <v>1955</v>
      </c>
      <c r="D10" s="17" t="s">
        <v>1956</v>
      </c>
      <c r="E10" s="18" t="s">
        <v>10</v>
      </c>
      <c r="F10" s="18">
        <f>VLOOKUP(N10,Revistas!$B$2:$H$63996,2,FALSE)</f>
        <v>4.125</v>
      </c>
      <c r="G10" s="18" t="str">
        <f>VLOOKUP(N10,Revistas!$B$2:$H$63996,3,FALSE)</f>
        <v>Q2</v>
      </c>
      <c r="H10" s="18" t="str">
        <f>VLOOKUP(N10,Revistas!$B$2:$H$63996,4,FALSE)</f>
        <v>BIOCHEMISTRY &amp; MOLECULAR BIOLOGY - SCIE</v>
      </c>
      <c r="I10" s="18" t="str">
        <f>VLOOKUP(N10,Revistas!$B$2:$H$63996,5,FALSE)</f>
        <v>74/290</v>
      </c>
      <c r="J10" s="18" t="str">
        <f>VLOOKUP(N10,Revistas!$B$2:$H$63996,6,FALSE)</f>
        <v>NO</v>
      </c>
      <c r="K10" s="18" t="s">
        <v>1957</v>
      </c>
      <c r="L10" s="18" t="s">
        <v>1958</v>
      </c>
      <c r="M10" s="18">
        <v>0</v>
      </c>
      <c r="N10" s="18" t="s">
        <v>1959</v>
      </c>
      <c r="O10" s="18" t="s">
        <v>1380</v>
      </c>
      <c r="P10" s="18">
        <v>2017</v>
      </c>
      <c r="Q10" s="18">
        <v>292</v>
      </c>
      <c r="R10" s="18">
        <v>50</v>
      </c>
      <c r="S10" s="18">
        <v>20472</v>
      </c>
      <c r="T10" s="18">
        <v>20480</v>
      </c>
      <c r="U10" s="23">
        <v>28986447</v>
      </c>
    </row>
    <row r="11" spans="1:51" ht="60">
      <c r="A11" s="31" t="str">
        <f t="shared" si="0"/>
        <v>Gomez-Hurtado, N; Dominguez-Rodriguez, A; Mateo, P; Fernandez-Velasco, M; Val-Blasco, A; Aizpun, R; Sabourin, J; Gomez, AM; Benitah, JP; Delgado, C. Beneficial effects of leptin treatment in a setting of cardiac dysfunction induced by transverse aortic constriction in mouse. JOURNAL OF PHYSIOLOGY-LONDON. 2017; 595(13):4227-4243.Article. IF -4,739</v>
      </c>
      <c r="B11" s="37" t="s">
        <v>2028</v>
      </c>
      <c r="C11" s="37" t="s">
        <v>2029</v>
      </c>
      <c r="D11" s="17" t="s">
        <v>2030</v>
      </c>
      <c r="E11" s="18" t="s">
        <v>10</v>
      </c>
      <c r="F11" s="18">
        <f>VLOOKUP(N11,Revistas!$B$2:$H$63996,2,FALSE)</f>
        <v>4.7389999999999999</v>
      </c>
      <c r="G11" s="18" t="str">
        <f>VLOOKUP(N11,Revistas!$B$2:$H$63996,3,FALSE)</f>
        <v>Q1</v>
      </c>
      <c r="H11" s="18" t="str">
        <f>VLOOKUP(N11,Revistas!$B$2:$H$63996,4,FALSE)</f>
        <v>PHYSIOLOGY - SCIE;</v>
      </c>
      <c r="I11" s="18" t="str">
        <f>VLOOKUP(N11,Revistas!$B$2:$H$63996,5,FALSE)</f>
        <v>9 DE 84</v>
      </c>
      <c r="J11" s="18" t="str">
        <f>VLOOKUP(N11,Revistas!$B$2:$H$63996,6,FALSE)</f>
        <v>NO</v>
      </c>
      <c r="K11" s="18" t="s">
        <v>2031</v>
      </c>
      <c r="L11" s="18" t="s">
        <v>2032</v>
      </c>
      <c r="M11" s="18">
        <v>0</v>
      </c>
      <c r="N11" s="18" t="s">
        <v>2033</v>
      </c>
      <c r="O11" s="28">
        <v>37073</v>
      </c>
      <c r="P11" s="18">
        <v>2017</v>
      </c>
      <c r="Q11" s="18">
        <v>595</v>
      </c>
      <c r="R11" s="18">
        <v>13</v>
      </c>
      <c r="S11" s="18">
        <v>4227</v>
      </c>
      <c r="T11" s="18">
        <v>4243</v>
      </c>
      <c r="U11" s="23">
        <v>28374413</v>
      </c>
    </row>
    <row r="12" spans="1:51" ht="45">
      <c r="A12" s="31" t="str">
        <f t="shared" si="0"/>
        <v>Gonzalez-Ramos, S; Paz-Garcia, M; Rosales-Mendoza, CE; Martin-Sanz, P; Bosca, L. GENETIC INACTIVATION OF THE INNATE IMMUNE RECEPTOR NOD1 PREVENTS VASCULAR INFLAMMATION LINKED TO ATHEROSCLEROSIS. ATHEROSCLEROSIS. 2017; 263():E16-E16.Meeting Abstract. IF -4,239</v>
      </c>
      <c r="B12" s="37" t="s">
        <v>2014</v>
      </c>
      <c r="C12" s="37" t="s">
        <v>2015</v>
      </c>
      <c r="D12" s="17" t="s">
        <v>694</v>
      </c>
      <c r="E12" s="18" t="s">
        <v>26</v>
      </c>
      <c r="F12" s="18">
        <f>VLOOKUP(N12,Revistas!$B$2:$H$63996,2,FALSE)</f>
        <v>4.2389999999999999</v>
      </c>
      <c r="G12" s="18" t="str">
        <f>VLOOKUP(N12,Revistas!$B$2:$H$63996,3,FALSE)</f>
        <v>Q1</v>
      </c>
      <c r="H12" s="18" t="str">
        <f>VLOOKUP(N12,Revistas!$B$2:$H$63996,4,FALSE)</f>
        <v>PERIPHERAL VASCULAR DISEASE - SCIE;</v>
      </c>
      <c r="I12" s="18" t="str">
        <f>VLOOKUP(N12,Revistas!$B$2:$H$63996,5,FALSE)</f>
        <v>10 DE 63</v>
      </c>
      <c r="J12" s="18" t="str">
        <f>VLOOKUP(N12,Revistas!$B$2:$H$63996,6,FALSE)</f>
        <v>NO</v>
      </c>
      <c r="K12" s="18" t="s">
        <v>2016</v>
      </c>
      <c r="L12" s="18"/>
      <c r="M12" s="18">
        <v>0</v>
      </c>
      <c r="N12" s="18" t="s">
        <v>696</v>
      </c>
      <c r="O12" s="18" t="s">
        <v>199</v>
      </c>
      <c r="P12" s="18">
        <v>2017</v>
      </c>
      <c r="Q12" s="18">
        <v>263</v>
      </c>
      <c r="R12" s="18"/>
      <c r="S12" s="18" t="s">
        <v>2017</v>
      </c>
      <c r="T12" s="18" t="s">
        <v>2017</v>
      </c>
    </row>
    <row r="13" spans="1:51" ht="75">
      <c r="A13" s="31" t="str">
        <f t="shared" si="0"/>
        <v>Hernandez-Jimenez, E; Cubillos-Zapata, C; Toledano, V; de Diego, RP; Fernandez-Navarro, I; Casitas, R; Carpio, C; Casas-Martin, J; Valentin, J; Varela-Serrano, A; Avendano-Ortiz, J; Alvarez, E; Aguirre, LA; Perez-Martinez, A; De Miguel, MP; Belda-Iniesta, C; Garcia-Rio, F; Lopez-Collazo, E. Monocytes inhibit NK activity via TGF-beta in patients with obstructive sleep apnoea. EUROPEAN RESPIRATORY JOURNAL. 2017; 49(6):-1602456.Article. IF -10,569</v>
      </c>
      <c r="B13" s="37" t="s">
        <v>2034</v>
      </c>
      <c r="C13" s="37" t="s">
        <v>2035</v>
      </c>
      <c r="D13" s="17" t="s">
        <v>1983</v>
      </c>
      <c r="E13" s="18" t="s">
        <v>10</v>
      </c>
      <c r="F13" s="18">
        <f>VLOOKUP(N13,Revistas!$B$2:$H$63996,2,FALSE)</f>
        <v>10.569000000000001</v>
      </c>
      <c r="G13" s="18" t="str">
        <f>VLOOKUP(N13,Revistas!$B$2:$H$63996,3,FALSE)</f>
        <v>Q1</v>
      </c>
      <c r="H13" s="18" t="str">
        <f>VLOOKUP(N13,Revistas!$B$2:$H$63996,4,FALSE)</f>
        <v>RESPIRATORY SYSTEM - SCIE</v>
      </c>
      <c r="I13" s="18" t="str">
        <f>VLOOKUP(N13,Revistas!$B$2:$H$63996,5,FALSE)</f>
        <v>3 DE 59</v>
      </c>
      <c r="J13" s="18" t="str">
        <f>VLOOKUP(N13,Revistas!$B$2:$H$63996,6,FALSE)</f>
        <v>SI</v>
      </c>
      <c r="K13" s="18" t="s">
        <v>2036</v>
      </c>
      <c r="L13" s="18" t="s">
        <v>2037</v>
      </c>
      <c r="M13" s="18">
        <v>1</v>
      </c>
      <c r="N13" s="18" t="s">
        <v>1986</v>
      </c>
      <c r="O13" s="18" t="s">
        <v>226</v>
      </c>
      <c r="P13" s="18">
        <v>2017</v>
      </c>
      <c r="Q13" s="18">
        <v>49</v>
      </c>
      <c r="R13" s="18">
        <v>6</v>
      </c>
      <c r="S13" s="18"/>
      <c r="T13" s="18">
        <v>1602456</v>
      </c>
    </row>
    <row r="14" spans="1:51" ht="75">
      <c r="A14" s="31" t="str">
        <f t="shared" si="0"/>
        <v>Hernandez-Jimenez, E; Gutierrez-Fernandez, M; Cubillos-Zapata, C; Otero-Ortega, L; Rodriguez-Frutos, B; Toledano, V; Martinez-Sanchez, P; Fuentes, B; Varela-Serrano, A; Avendano-Ortiz, J; Blazquez, A; Mangas-Guijarro, MA; Diez-Tejedor, E; Lopez-Collazo, E. Circulating Monocytes Exhibit an Endotoxin Tolerance Status after Acute Ischemic Stroke: Mitochondrial DNA as a Putative Explanation for Poststroke Infections. JOURNAL OF IMMUNOLOGY. 2017; 198(5):2038-2046.Article. IF -4,856</v>
      </c>
      <c r="B14" s="37" t="s">
        <v>305</v>
      </c>
      <c r="C14" s="37" t="s">
        <v>306</v>
      </c>
      <c r="D14" s="17" t="s">
        <v>307</v>
      </c>
      <c r="E14" s="18" t="s">
        <v>10</v>
      </c>
      <c r="F14" s="18">
        <f>VLOOKUP(N14,Revistas!$B$2:$H$63996,2,FALSE)</f>
        <v>4.8559999999999999</v>
      </c>
      <c r="G14" s="18" t="str">
        <f>VLOOKUP(N14,Revistas!$B$2:$H$63996,3,FALSE)</f>
        <v>q1</v>
      </c>
      <c r="H14" s="18" t="str">
        <f>VLOOKUP(N14,Revistas!$B$2:$H$63996,4,FALSE)</f>
        <v>IMMUNOLOGY - SCIE</v>
      </c>
      <c r="I14" s="18" t="str">
        <f>VLOOKUP(N14,Revistas!$B$2:$H$63996,5,FALSE)</f>
        <v>34/151</v>
      </c>
      <c r="J14" s="18" t="str">
        <f>VLOOKUP(N14,Revistas!$B$2:$H$63996,6,FALSE)</f>
        <v>NO</v>
      </c>
      <c r="K14" s="18" t="s">
        <v>308</v>
      </c>
      <c r="L14" s="18" t="s">
        <v>309</v>
      </c>
      <c r="M14" s="18">
        <v>1</v>
      </c>
      <c r="N14" s="18" t="s">
        <v>310</v>
      </c>
      <c r="O14" s="28">
        <v>36951</v>
      </c>
      <c r="P14" s="18">
        <v>2017</v>
      </c>
      <c r="Q14" s="18">
        <v>198</v>
      </c>
      <c r="R14" s="18">
        <v>5</v>
      </c>
      <c r="S14" s="18">
        <v>2038</v>
      </c>
      <c r="T14" s="18">
        <v>2046</v>
      </c>
      <c r="U14" s="23">
        <v>28115526</v>
      </c>
    </row>
    <row r="15" spans="1:51" ht="45">
      <c r="A15" s="31" t="str">
        <f t="shared" si="0"/>
        <v>Hortelano, S; Bosca, L. 6-Mercaptopurine Decreases the Bcl-2/Bax Ratio and Induces Apoptosis in Activated Splenic B Lymphocytes (vol 51, pg 414, 1997). MOLECULAR PHARMACOLOGY. 2017; 92(4):500-500.Correction. IF -3,922</v>
      </c>
      <c r="B15" s="37" t="s">
        <v>1999</v>
      </c>
      <c r="C15" s="37" t="s">
        <v>2000</v>
      </c>
      <c r="D15" s="17" t="s">
        <v>2001</v>
      </c>
      <c r="E15" s="18" t="s">
        <v>356</v>
      </c>
      <c r="F15" s="18">
        <f>VLOOKUP(N15,Revistas!$B$2:$H$63996,2,FALSE)</f>
        <v>3.9220000000000002</v>
      </c>
      <c r="G15" s="18" t="str">
        <f>VLOOKUP(N15,Revistas!$B$2:$H$63996,3,FALSE)</f>
        <v>Q1</v>
      </c>
      <c r="H15" s="18" t="str">
        <f>VLOOKUP(N15,Revistas!$B$2:$H$63996,4,FALSE)</f>
        <v>PHARMACOLOGY &amp; PHARMACY - SCIE</v>
      </c>
      <c r="I15" s="18" t="str">
        <f>VLOOKUP(N15,Revistas!$B$2:$H$63996,5,FALSE)</f>
        <v>46/257</v>
      </c>
      <c r="J15" s="18" t="str">
        <f>VLOOKUP(N15,Revistas!$B$2:$H$63996,6,FALSE)</f>
        <v>NO</v>
      </c>
      <c r="K15" s="18"/>
      <c r="L15" s="18"/>
      <c r="M15" s="18">
        <v>0</v>
      </c>
      <c r="N15" s="18" t="s">
        <v>2002</v>
      </c>
      <c r="O15" s="28">
        <v>37165</v>
      </c>
      <c r="P15" s="18">
        <v>2017</v>
      </c>
      <c r="Q15" s="18">
        <v>92</v>
      </c>
      <c r="R15" s="18">
        <v>4</v>
      </c>
      <c r="S15" s="18">
        <v>500</v>
      </c>
      <c r="T15" s="18">
        <v>500</v>
      </c>
    </row>
    <row r="16" spans="1:51" ht="60">
      <c r="A16" s="31" t="str">
        <f t="shared" si="0"/>
        <v>Lambertucci, F; Motino, O; Villar, S; Rigalli, JP; Alvarez, MD; Catania, VA; Martin-Sanz, P; Carnovale, CE; Quiroga, AD; Frances, DE; Ronco, MT. Benznidazole, the trypanocidal drug used for Chagas disease, induces hepatic NRF2 activation and attenuates the inflammatory response in a murine model of sepsis. TOXICOLOGY AND APPLIED PHARMACOLOGY. 2017; 315():12-22.Article. IF -3,791</v>
      </c>
      <c r="B16" s="37" t="s">
        <v>2101</v>
      </c>
      <c r="C16" s="37" t="s">
        <v>2102</v>
      </c>
      <c r="D16" s="17" t="s">
        <v>2103</v>
      </c>
      <c r="E16" s="18" t="s">
        <v>10</v>
      </c>
      <c r="F16" s="18">
        <f>VLOOKUP(N16,Revistas!$B$2:$H$63996,2,FALSE)</f>
        <v>3.7909999999999999</v>
      </c>
      <c r="G16" s="18" t="str">
        <f>VLOOKUP(N16,Revistas!$B$2:$H$63996,3,FALSE)</f>
        <v>Q1</v>
      </c>
      <c r="H16" s="18" t="str">
        <f>VLOOKUP(N16,Revistas!$B$2:$H$63996,4,FALSE)</f>
        <v>PHARMACOLOGY &amp;PHARMACY</v>
      </c>
      <c r="I16" s="18" t="str">
        <f>VLOOKUP(N16,Revistas!$B$2:$H$63996,5,FALSE)</f>
        <v>52/256</v>
      </c>
      <c r="J16" s="18" t="str">
        <f>VLOOKUP(N16,Revistas!$B$2:$H$63996,6,FALSE)</f>
        <v>NO</v>
      </c>
      <c r="K16" s="18" t="s">
        <v>2104</v>
      </c>
      <c r="L16" s="18" t="s">
        <v>2105</v>
      </c>
      <c r="M16" s="18">
        <v>1</v>
      </c>
      <c r="N16" s="18" t="s">
        <v>2106</v>
      </c>
      <c r="O16" s="18" t="s">
        <v>2107</v>
      </c>
      <c r="P16" s="18">
        <v>2017</v>
      </c>
      <c r="Q16" s="18">
        <v>315</v>
      </c>
      <c r="R16" s="18"/>
      <c r="S16" s="18">
        <v>12</v>
      </c>
      <c r="T16" s="18">
        <v>22</v>
      </c>
      <c r="U16" s="23">
        <v>27899278</v>
      </c>
    </row>
    <row r="17" spans="1:21" ht="75">
      <c r="A17" s="31" t="str">
        <f t="shared" si="0"/>
        <v>Martinez, VG; Rubio, C; Martinez-Fernandez, M; Segovia, C; Lopez-Calderon, F; Garin, MI; Teijeira, A; Munera-Maravilla, E; Varas, A; Sacedon, R; Guerrero, F; Villacampa, F; de la Rosa, F; Castellano, D; Lopez-Collazo, E; Paramio, JM; Vicente, A; Duenas, M. BMP4 Induces M2 Macrophage Polarization and Favors Tumor Progression in Bladder Cancer. CLINICAL CANCER RESEARCH. 2017; 23(23):7388-7399.Article. IF -9,619</v>
      </c>
      <c r="B17" s="37" t="s">
        <v>1965</v>
      </c>
      <c r="C17" s="37" t="s">
        <v>1966</v>
      </c>
      <c r="D17" s="17" t="s">
        <v>1967</v>
      </c>
      <c r="E17" s="18" t="s">
        <v>10</v>
      </c>
      <c r="F17" s="18">
        <f>VLOOKUP(N17,Revistas!$B$2:$H$63996,2,FALSE)</f>
        <v>9.6189999999999998</v>
      </c>
      <c r="G17" s="18" t="str">
        <f>VLOOKUP(N17,Revistas!$B$2:$H$63996,3,FALSE)</f>
        <v>Q1</v>
      </c>
      <c r="H17" s="18" t="str">
        <f>VLOOKUP(N17,Revistas!$B$2:$H$63996,4,FALSE)</f>
        <v>ONCOLOGY</v>
      </c>
      <c r="I17" s="18" t="str">
        <f>VLOOKUP(N17,Revistas!$B$2:$H$63996,5,FALSE)</f>
        <v>12/217</v>
      </c>
      <c r="J17" s="18" t="str">
        <f>VLOOKUP(N17,Revistas!$B$2:$H$63996,6,FALSE)</f>
        <v>SI</v>
      </c>
      <c r="K17" s="18" t="s">
        <v>1968</v>
      </c>
      <c r="L17" s="18" t="s">
        <v>1969</v>
      </c>
      <c r="M17" s="18">
        <v>0</v>
      </c>
      <c r="N17" s="18" t="s">
        <v>1970</v>
      </c>
      <c r="O17" s="18" t="s">
        <v>608</v>
      </c>
      <c r="P17" s="18">
        <v>2017</v>
      </c>
      <c r="Q17" s="18">
        <v>23</v>
      </c>
      <c r="R17" s="18">
        <v>23</v>
      </c>
      <c r="S17" s="18">
        <v>7388</v>
      </c>
      <c r="T17" s="18">
        <v>7399</v>
      </c>
      <c r="U17" s="23">
        <v>28928159</v>
      </c>
    </row>
    <row r="18" spans="1:21" ht="30">
      <c r="A18" s="31" t="str">
        <f t="shared" si="0"/>
        <v>Martin-Sanz, P; Casado, M; Bosca, L. Cyclooxygenase 2 in liver dysfunction and carcinogenesis: Facts and perspectives. WORLD JOURNAL OF GASTROENTEROLOGY. 2017; 23(20):3572-3580.Editorial Material. IF -3,365</v>
      </c>
      <c r="B18" s="37" t="s">
        <v>2038</v>
      </c>
      <c r="C18" s="37" t="s">
        <v>2039</v>
      </c>
      <c r="D18" s="17" t="s">
        <v>2040</v>
      </c>
      <c r="E18" s="18" t="s">
        <v>571</v>
      </c>
      <c r="F18" s="18">
        <f>VLOOKUP(N18,Revistas!$B$2:$H$63996,2,FALSE)</f>
        <v>3.3650000000000002</v>
      </c>
      <c r="G18" s="18" t="str">
        <f>VLOOKUP(N18,Revistas!$B$2:$H$63996,3,FALSE)</f>
        <v>Q2</v>
      </c>
      <c r="H18" s="18" t="str">
        <f>VLOOKUP(N18,Revistas!$B$2:$H$63996,4,FALSE)</f>
        <v>GASTROENTEROLOGY &amp;HEPATOLOGY</v>
      </c>
      <c r="I18" s="18" t="str">
        <f>VLOOKUP(N18,Revistas!$B$2:$H$63996,5,FALSE)</f>
        <v>29/79</v>
      </c>
      <c r="J18" s="18" t="str">
        <f>VLOOKUP(N18,Revistas!$B$2:$H$63996,6,FALSE)</f>
        <v>NO</v>
      </c>
      <c r="K18" s="18" t="s">
        <v>2041</v>
      </c>
      <c r="L18" s="18" t="s">
        <v>2042</v>
      </c>
      <c r="M18" s="18">
        <v>0</v>
      </c>
      <c r="N18" s="18" t="s">
        <v>2043</v>
      </c>
      <c r="O18" s="28">
        <v>46874</v>
      </c>
      <c r="P18" s="18">
        <v>2017</v>
      </c>
      <c r="Q18" s="18">
        <v>23</v>
      </c>
      <c r="R18" s="18">
        <v>20</v>
      </c>
      <c r="S18" s="18">
        <v>3572</v>
      </c>
      <c r="T18" s="18">
        <v>3580</v>
      </c>
      <c r="U18" s="23">
        <v>28611510</v>
      </c>
    </row>
    <row r="19" spans="1:21" ht="75">
      <c r="A19" s="31" t="str">
        <f t="shared" si="0"/>
        <v>Matalonga, J; Glaria, E; Bresque, M; Escande, C; Carbo, JM; Kiefer, K; Vicente, R; Leon, TE; Beceiro, S; Pascual-Garcia, M; Serret, J; Sanjurjo, L; Moron-Ros, S; Riera, A; Paytubi, S; Juarez, A; Sotillo, F; Lindbom, L; Caelles, C; Sarrias, MR; Sancho, J; Castrillo, A; Chini, EN; Valledor, AF. The Nuclear Receptor LXR Limits Bacterial Infection of Host Macrophages through a Mechanism that Impacts Cellular NAD Metabolism. CELL REPORTS. 2017; 18(5):1241-1255.Article. IF -8,282</v>
      </c>
      <c r="B19" s="37" t="s">
        <v>2090</v>
      </c>
      <c r="C19" s="37" t="s">
        <v>2091</v>
      </c>
      <c r="D19" s="17" t="s">
        <v>2092</v>
      </c>
      <c r="E19" s="18" t="s">
        <v>10</v>
      </c>
      <c r="F19" s="18">
        <f>VLOOKUP(N19,Revistas!$B$2:$H$63996,2,FALSE)</f>
        <v>8.282</v>
      </c>
      <c r="G19" s="18" t="str">
        <f>VLOOKUP(N19,Revistas!$B$2:$H$63996,3,FALSE)</f>
        <v>Q1</v>
      </c>
      <c r="H19" s="18" t="str">
        <f>VLOOKUP(N19,Revistas!$B$2:$H$63996,4,FALSE)</f>
        <v>CELL BIOLOGY - SCIE</v>
      </c>
      <c r="I19" s="18" t="str">
        <f>VLOOKUP(N19,Revistas!$B$2:$H$63996,5,FALSE)</f>
        <v>26/190</v>
      </c>
      <c r="J19" s="18" t="str">
        <f>VLOOKUP(N19,Revistas!$B$2:$H$63996,6,FALSE)</f>
        <v>NO</v>
      </c>
      <c r="K19" s="18" t="s">
        <v>2093</v>
      </c>
      <c r="L19" s="18" t="s">
        <v>2094</v>
      </c>
      <c r="M19" s="18">
        <v>3</v>
      </c>
      <c r="N19" s="18" t="s">
        <v>2095</v>
      </c>
      <c r="O19" s="18" t="s">
        <v>2096</v>
      </c>
      <c r="P19" s="18">
        <v>2017</v>
      </c>
      <c r="Q19" s="18">
        <v>18</v>
      </c>
      <c r="R19" s="18">
        <v>5</v>
      </c>
      <c r="S19" s="18">
        <v>1241</v>
      </c>
      <c r="T19" s="18">
        <v>1255</v>
      </c>
      <c r="U19" s="23">
        <v>28147278</v>
      </c>
    </row>
    <row r="20" spans="1:21" ht="45">
      <c r="A20" s="31" t="str">
        <f t="shared" si="0"/>
        <v>Navarro-Lerida, I; Portoles, MT; Barrientos, AA; Gavilanes, F; Bosca, L; Rodriguez-Crespo, I. Expression of Concern: Induction of nitric oxide synthase-2 proceeds with the concomitant downregulation of the endogenous caveolin levels (vol 117, pg 1687, 2004). JOURNAL OF CELL SCIENCE. 2017; 130(19):3415-3415.Correction. IF -4,431</v>
      </c>
      <c r="B20" s="37" t="s">
        <v>1987</v>
      </c>
      <c r="C20" s="37" t="s">
        <v>1988</v>
      </c>
      <c r="D20" s="17" t="s">
        <v>1989</v>
      </c>
      <c r="E20" s="18" t="s">
        <v>356</v>
      </c>
      <c r="F20" s="18">
        <f>VLOOKUP(N20,Revistas!$B$2:$H$63996,2,FALSE)</f>
        <v>4.431</v>
      </c>
      <c r="G20" s="18" t="str">
        <f>VLOOKUP(N20,Revistas!$B$2:$H$63996,3,FALSE)</f>
        <v>Q2</v>
      </c>
      <c r="H20" s="18" t="str">
        <f>VLOOKUP(N20,Revistas!$B$2:$H$63996,4,FALSE)</f>
        <v>CELL BIOLOGY - SCIE</v>
      </c>
      <c r="I20" s="18" t="str">
        <f>VLOOKUP(N20,Revistas!$B$2:$H$63996,5,FALSE)</f>
        <v>61/190</v>
      </c>
      <c r="J20" s="18" t="str">
        <f>VLOOKUP(N20,Revistas!$B$2:$H$63996,6,FALSE)</f>
        <v>NO</v>
      </c>
      <c r="K20" s="18"/>
      <c r="L20" s="18"/>
      <c r="M20" s="18">
        <v>0</v>
      </c>
      <c r="N20" s="18" t="s">
        <v>1990</v>
      </c>
      <c r="O20" s="28">
        <v>37165</v>
      </c>
      <c r="P20" s="18">
        <v>2017</v>
      </c>
      <c r="Q20" s="18">
        <v>130</v>
      </c>
      <c r="R20" s="18">
        <v>19</v>
      </c>
      <c r="S20" s="18">
        <v>3415</v>
      </c>
      <c r="T20" s="18">
        <v>3415</v>
      </c>
    </row>
    <row r="21" spans="1:21" ht="45">
      <c r="A21" s="31" t="str">
        <f t="shared" si="0"/>
        <v>Paniagua-Herranz, L; Gil-Redondo, JC; Queipo, MJ; Gonzalez-Ramos, S; Bosca, L; Perez-Sen, R; Miras-Portugal, MT; Delicado, EG. Prostaglandin E-2 Impairs P2Y(2)/P2Y(4) Receptor Signaling in Cerebellar Astrocytes via EP3 Receptors. FRONTIERS IN PHARMACOLOGY. 2017; 8():-937.Article. IF -4,4</v>
      </c>
      <c r="B21" s="37" t="s">
        <v>1949</v>
      </c>
      <c r="C21" s="37" t="s">
        <v>1950</v>
      </c>
      <c r="D21" s="17" t="s">
        <v>1342</v>
      </c>
      <c r="E21" s="18" t="s">
        <v>10</v>
      </c>
      <c r="F21" s="18">
        <f>VLOOKUP(N21,Revistas!$B$2:$H$63996,2,FALSE)</f>
        <v>4.4000000000000004</v>
      </c>
      <c r="G21" s="18" t="str">
        <f>VLOOKUP(N21,Revistas!$B$2:$H$63996,3,FALSE)</f>
        <v>Q1</v>
      </c>
      <c r="H21" s="18" t="str">
        <f>VLOOKUP(N21,Revistas!$B$2:$H$63996,4,FALSE)</f>
        <v>PHARMACOLOGY &amp;PHARMACY</v>
      </c>
      <c r="I21" s="18" t="str">
        <f>VLOOKUP(N21,Revistas!$B$2:$H$63996,5,FALSE)</f>
        <v>33/256</v>
      </c>
      <c r="J21" s="18" t="str">
        <f>VLOOKUP(N21,Revistas!$B$2:$H$63996,6,FALSE)</f>
        <v>NO</v>
      </c>
      <c r="K21" s="18" t="s">
        <v>1951</v>
      </c>
      <c r="L21" s="18" t="s">
        <v>1952</v>
      </c>
      <c r="M21" s="18">
        <v>0</v>
      </c>
      <c r="N21" s="18" t="s">
        <v>1345</v>
      </c>
      <c r="O21" s="18" t="s">
        <v>1953</v>
      </c>
      <c r="P21" s="18">
        <v>2017</v>
      </c>
      <c r="Q21" s="18">
        <v>8</v>
      </c>
      <c r="R21" s="18"/>
      <c r="S21" s="18"/>
      <c r="T21" s="18">
        <v>937</v>
      </c>
    </row>
    <row r="22" spans="1:21" ht="45">
      <c r="A22" s="31" t="str">
        <f t="shared" si="0"/>
        <v>Peraza, DA; Mojena, M; de la Cruz, A; Gonzalez, T; Bosca, L; Galmarini, CM; Valenzuela, C. Trabectedin Re-Educates Resting Peritoneal Macrophages into M1 Subtype. BIOPHYSICAL JOURNAL. 2017; 112(3):405A-405A.Meeting Abstract. IF -3,656</v>
      </c>
      <c r="B22" s="37" t="s">
        <v>2060</v>
      </c>
      <c r="C22" s="37" t="s">
        <v>2061</v>
      </c>
      <c r="D22" s="17" t="s">
        <v>2062</v>
      </c>
      <c r="E22" s="18" t="s">
        <v>26</v>
      </c>
      <c r="F22" s="18">
        <f>VLOOKUP(N22,Revistas!$B$2:$H$63996,2,FALSE)</f>
        <v>3.6560000000000001</v>
      </c>
      <c r="G22" s="18" t="str">
        <f>VLOOKUP(N22,Revistas!$B$2:$H$63996,3,FALSE)</f>
        <v>Q1</v>
      </c>
      <c r="H22" s="18" t="str">
        <f>VLOOKUP(N22,Revistas!$B$2:$H$63996,4,FALSE)</f>
        <v>BIOPHYSICS - SCIE</v>
      </c>
      <c r="I22" s="18" t="str">
        <f>VLOOKUP(N22,Revistas!$B$2:$H$63996,5,FALSE)</f>
        <v>17/73</v>
      </c>
      <c r="J22" s="18" t="str">
        <f>VLOOKUP(N22,Revistas!$B$2:$H$63996,6,FALSE)</f>
        <v>NO</v>
      </c>
      <c r="K22" s="18" t="s">
        <v>2063</v>
      </c>
      <c r="L22" s="18"/>
      <c r="M22" s="18">
        <v>0</v>
      </c>
      <c r="N22" s="18" t="s">
        <v>2064</v>
      </c>
      <c r="O22" s="28">
        <v>37653</v>
      </c>
      <c r="P22" s="18">
        <v>2017</v>
      </c>
      <c r="Q22" s="18">
        <v>112</v>
      </c>
      <c r="R22" s="18">
        <v>3</v>
      </c>
      <c r="S22" s="18" t="s">
        <v>2065</v>
      </c>
      <c r="T22" s="18" t="s">
        <v>2065</v>
      </c>
    </row>
    <row r="23" spans="1:21" ht="60">
      <c r="A23" s="31" t="str">
        <f t="shared" si="0"/>
        <v>Rada, P; Pardo, V; Mobasher, MA; Martinez, IG; Ruiz, L; Gonzalez-Rodriguez, A; Sanchez-Ramos, C; Muntane, J; Alemany, S; James, LP; Simpson, KJ; Monsalve, M; Valdecantos, MP; Valverde, AM. SIRT1 Controls Acetaminophen Hepatotoxicity by Modulating Inflammation and Oxidative Stress. ANTIOXIDANTS &amp; REDOX SIGNALING. 2017; ():-.Article. IF -6,337</v>
      </c>
      <c r="B23" s="37" t="s">
        <v>1960</v>
      </c>
      <c r="C23" s="37" t="s">
        <v>1961</v>
      </c>
      <c r="D23" s="17" t="s">
        <v>469</v>
      </c>
      <c r="E23" s="18" t="s">
        <v>10</v>
      </c>
      <c r="F23" s="18">
        <f>VLOOKUP(N23,Revistas!$B$2:$H$63996,2,FALSE)</f>
        <v>6.3369999999999997</v>
      </c>
      <c r="G23" s="18" t="str">
        <f>VLOOKUP(N23,Revistas!$B$2:$H$63996,3,FALSE)</f>
        <v>Q1</v>
      </c>
      <c r="H23" s="18" t="str">
        <f>VLOOKUP(N23,Revistas!$B$2:$H$63996,4,FALSE)</f>
        <v>ENDOCRINOLOGY &amp; METABOLISM</v>
      </c>
      <c r="I23" s="18" t="str">
        <f>VLOOKUP(N23,Revistas!$B$2:$H$63996,5,FALSE)</f>
        <v>13/138</v>
      </c>
      <c r="J23" s="18" t="str">
        <f>VLOOKUP(N23,Revistas!$B$2:$H$63996,6,FALSE)</f>
        <v>SI</v>
      </c>
      <c r="K23" s="18" t="s">
        <v>1962</v>
      </c>
      <c r="L23" s="18" t="s">
        <v>1963</v>
      </c>
      <c r="M23" s="18">
        <v>0</v>
      </c>
      <c r="N23" s="18" t="s">
        <v>472</v>
      </c>
      <c r="O23" s="18" t="s">
        <v>1964</v>
      </c>
      <c r="P23" s="18">
        <v>2017</v>
      </c>
      <c r="Q23" s="18"/>
      <c r="R23" s="18"/>
      <c r="S23" s="18"/>
      <c r="T23" s="18"/>
    </row>
    <row r="24" spans="1:21" ht="45">
      <c r="A24" s="31" t="str">
        <f t="shared" si="0"/>
        <v>Rodriguez, M; Marquez, S; de la Rosa, JV; Alonso, S; Castrillo, A; Crespo, MS; Fernandez, N. Fungal pattern receptors down-regulate the inflammatory response by a cross-inhibitory mechanism independent of interleukin-10 production. IMMUNOLOGY. 2017; 150(2):184-198.Article. IF -3,701</v>
      </c>
      <c r="B24" s="37" t="s">
        <v>2066</v>
      </c>
      <c r="C24" s="37" t="s">
        <v>2067</v>
      </c>
      <c r="D24" s="17" t="s">
        <v>2068</v>
      </c>
      <c r="E24" s="18" t="s">
        <v>10</v>
      </c>
      <c r="F24" s="18">
        <f>VLOOKUP(N24,Revistas!$B$2:$H$63996,2,FALSE)</f>
        <v>3.7010000000000001</v>
      </c>
      <c r="G24" s="18" t="str">
        <f>VLOOKUP(N24,Revistas!$B$2:$H$63996,3,FALSE)</f>
        <v>Q2</v>
      </c>
      <c r="H24" s="18" t="str">
        <f>VLOOKUP(N24,Revistas!$B$2:$H$63996,4,FALSE)</f>
        <v>IMMUNOLOGY - SCIE</v>
      </c>
      <c r="I24" s="18" t="str">
        <f>VLOOKUP(N24,Revistas!$B$2:$H$63996,5,FALSE)</f>
        <v>54/151</v>
      </c>
      <c r="J24" s="18" t="str">
        <f>VLOOKUP(N24,Revistas!$B$2:$H$63996,6,FALSE)</f>
        <v>NO</v>
      </c>
      <c r="K24" s="18" t="s">
        <v>2069</v>
      </c>
      <c r="L24" s="18" t="s">
        <v>2070</v>
      </c>
      <c r="M24" s="18">
        <v>2</v>
      </c>
      <c r="N24" s="18" t="s">
        <v>2071</v>
      </c>
      <c r="O24" s="18" t="s">
        <v>62</v>
      </c>
      <c r="P24" s="18">
        <v>2017</v>
      </c>
      <c r="Q24" s="18">
        <v>150</v>
      </c>
      <c r="R24" s="18">
        <v>2</v>
      </c>
      <c r="S24" s="18">
        <v>184</v>
      </c>
      <c r="T24" s="18">
        <v>198</v>
      </c>
      <c r="U24" s="23">
        <v>27709605</v>
      </c>
    </row>
    <row r="25" spans="1:21" ht="60">
      <c r="A25" s="31" t="str">
        <f t="shared" si="0"/>
        <v>Ruiz-Hurtado, G; Garcia-Prieto, CF; Pulido-Olmo, H; Velasco-Martin, JP; Villa-Valverde, P; Fernandez-Valle, ME; Bosca, L; Fernandez-Velasco, M; Regadera, J; Somoza, B; Fernandez-Alfonso, MS. Mild and Short-Term Caloric Restriction Prevents Obesity-Induced Cardiomyopathy in Young Zucker Rats without Changing in Metabolites and Fatty Acids Cardiac Profile. FRONTIERS IN PHYSIOLOGY. 2017; 8():-42.Article. IF -4,134</v>
      </c>
      <c r="B25" s="37" t="s">
        <v>2084</v>
      </c>
      <c r="C25" s="37" t="s">
        <v>2085</v>
      </c>
      <c r="D25" s="17" t="s">
        <v>2086</v>
      </c>
      <c r="E25" s="18" t="s">
        <v>10</v>
      </c>
      <c r="F25" s="18">
        <f>VLOOKUP(N25,Revistas!$B$2:$H$63996,2,FALSE)</f>
        <v>4.1340000000000003</v>
      </c>
      <c r="G25" s="18" t="str">
        <f>VLOOKUP(N25,Revistas!$B$2:$H$63996,3,FALSE)</f>
        <v>Q1</v>
      </c>
      <c r="H25" s="18" t="str">
        <f>VLOOKUP(N25,Revistas!$B$2:$H$63996,4,FALSE)</f>
        <v>PHYSIOLOGY - SCIE</v>
      </c>
      <c r="I25" s="18" t="str">
        <f>VLOOKUP(N25,Revistas!$B$2:$H$63996,5,FALSE)</f>
        <v>15 DE 84</v>
      </c>
      <c r="J25" s="18" t="str">
        <f>VLOOKUP(N25,Revistas!$B$2:$H$63996,6,FALSE)</f>
        <v>NO</v>
      </c>
      <c r="K25" s="18" t="s">
        <v>2087</v>
      </c>
      <c r="L25" s="18" t="s">
        <v>2088</v>
      </c>
      <c r="M25" s="18">
        <v>1</v>
      </c>
      <c r="N25" s="18" t="s">
        <v>2089</v>
      </c>
      <c r="O25" s="28">
        <v>36923</v>
      </c>
      <c r="P25" s="18">
        <v>2017</v>
      </c>
      <c r="Q25" s="18">
        <v>8</v>
      </c>
      <c r="R25" s="18"/>
      <c r="S25" s="18"/>
      <c r="T25" s="18">
        <v>42</v>
      </c>
      <c r="U25" s="23">
        <v>28203206</v>
      </c>
    </row>
    <row r="26" spans="1:21" ht="45">
      <c r="A26" s="31" t="str">
        <f t="shared" si="0"/>
        <v>Sanchez, A; Relano, C; Carrasco, A; Contreras-Jurado, C; Martin-Duce, A; Aranda, A; Alemany, S. Map3k8 controls granulocyte colony-stimulating factor production and neutrophil precursor proliferation in lipopolysaccharide-induced emergency granulopoiesis. SCIENTIFIC REPORTS. 2017; 7():-5010.Article. IF -4,259</v>
      </c>
      <c r="B26" s="37" t="s">
        <v>2024</v>
      </c>
      <c r="C26" s="37" t="s">
        <v>2025</v>
      </c>
      <c r="D26" s="17" t="s">
        <v>181</v>
      </c>
      <c r="E26" s="18" t="s">
        <v>10</v>
      </c>
      <c r="F26" s="18">
        <f>VLOOKUP(N26,Revistas!$B$2:$H$63996,2,FALSE)</f>
        <v>4.2590000000000003</v>
      </c>
      <c r="G26" s="18" t="str">
        <f>VLOOKUP(N26,Revistas!$B$2:$H$63996,3,FALSE)</f>
        <v>Q1</v>
      </c>
      <c r="H26" s="18" t="str">
        <f>VLOOKUP(N26,Revistas!$B$2:$H$63996,4,FALSE)</f>
        <v>MULTIDISCIPLINARY SCIENCES</v>
      </c>
      <c r="I26" s="18" t="str">
        <f>VLOOKUP(N26,Revistas!$B$2:$H$63996,5,FALSE)</f>
        <v>10 DE 64</v>
      </c>
      <c r="J26" s="18" t="str">
        <f>VLOOKUP(N26,Revistas!$B$2:$H$63996,6,FALSE)</f>
        <v>NO</v>
      </c>
      <c r="K26" s="18" t="s">
        <v>2026</v>
      </c>
      <c r="L26" s="18" t="s">
        <v>2027</v>
      </c>
      <c r="M26" s="18">
        <v>0</v>
      </c>
      <c r="N26" s="18" t="s">
        <v>184</v>
      </c>
      <c r="O26" s="28">
        <v>40360</v>
      </c>
      <c r="P26" s="18">
        <v>2017</v>
      </c>
      <c r="Q26" s="18">
        <v>7</v>
      </c>
      <c r="R26" s="18"/>
      <c r="S26" s="18"/>
      <c r="T26" s="18">
        <v>5010</v>
      </c>
      <c r="U26" s="23">
        <v>28694430</v>
      </c>
    </row>
    <row r="27" spans="1:21" ht="45">
      <c r="A27" s="31" t="str">
        <f t="shared" si="0"/>
        <v>Sanz-Garcia, C; Sanchez, A; Contreras-Jurado, C; Cales, C; Barranquero, C; Munoz, M; Merino, R; Escudero, P; Sanz, MJ; Osada, J; Aranda, A; Alemany, S. Map3k8 Modulates Monocyte State and Atherogenesis in ApoE(-/-) Mice. ARTERIOSCLEROSIS THROMBOSIS AND VASCULAR BIOLOGY. 2017; 37(2):237-246.Article. IF -6,607</v>
      </c>
      <c r="B27" s="37" t="s">
        <v>2072</v>
      </c>
      <c r="C27" s="37" t="s">
        <v>2073</v>
      </c>
      <c r="D27" s="17" t="s">
        <v>2074</v>
      </c>
      <c r="E27" s="18" t="s">
        <v>10</v>
      </c>
      <c r="F27" s="18">
        <f>VLOOKUP(N27,Revistas!$B$2:$H$63996,2,FALSE)</f>
        <v>6.6070000000000002</v>
      </c>
      <c r="G27" s="18" t="str">
        <f>VLOOKUP(N27,Revistas!$B$2:$H$63996,3,FALSE)</f>
        <v>Q1</v>
      </c>
      <c r="H27" s="18" t="str">
        <f>VLOOKUP(N27,Revistas!$B$2:$H$63996,4,FALSE)</f>
        <v>HEMATOLOGY - SCIE;</v>
      </c>
      <c r="I27" s="18" t="str">
        <f>VLOOKUP(N27,Revistas!$B$2:$H$63996,5,FALSE)</f>
        <v>6 DE 70</v>
      </c>
      <c r="J27" s="18" t="str">
        <f>VLOOKUP(N27,Revistas!$B$2:$H$63996,6,FALSE)</f>
        <v>SI</v>
      </c>
      <c r="K27" s="18" t="s">
        <v>2075</v>
      </c>
      <c r="L27" s="18" t="s">
        <v>2076</v>
      </c>
      <c r="M27" s="18">
        <v>4</v>
      </c>
      <c r="N27" s="18" t="s">
        <v>2077</v>
      </c>
      <c r="O27" s="18" t="s">
        <v>62</v>
      </c>
      <c r="P27" s="18">
        <v>2017</v>
      </c>
      <c r="Q27" s="18">
        <v>37</v>
      </c>
      <c r="R27" s="18">
        <v>2</v>
      </c>
      <c r="S27" s="18">
        <v>237</v>
      </c>
      <c r="T27" s="18">
        <v>246</v>
      </c>
      <c r="U27" s="23">
        <v>27856455</v>
      </c>
    </row>
    <row r="28" spans="1:21" ht="45">
      <c r="A28" s="31" t="str">
        <f t="shared" si="0"/>
        <v>Stern, E; Guerra, S; Chinque, H; Serna, DG; Ponticos, M; Martin, J; Mayes, MD; Assassi, S; Fonseca, C; Denton, C. Defining Genetic Risk for Scleroderma Renal Crisis in RNA-Polymerase III Antibody Positive Patients. ARTHRITIS &amp; RHEUMATOLOGY. 2017; 69():-.Meeting Abstract. IF -6,918</v>
      </c>
      <c r="B28" s="37" t="s">
        <v>1978</v>
      </c>
      <c r="C28" s="37" t="s">
        <v>1979</v>
      </c>
      <c r="D28" s="17" t="s">
        <v>1673</v>
      </c>
      <c r="E28" s="18" t="s">
        <v>26</v>
      </c>
      <c r="F28" s="18">
        <f>VLOOKUP(N28,Revistas!$B$2:$H$63996,2,FALSE)</f>
        <v>6.9180000000000001</v>
      </c>
      <c r="G28" s="18" t="str">
        <f>VLOOKUP(N28,Revistas!$B$2:$H$63996,3,FALSE)</f>
        <v>Q1</v>
      </c>
      <c r="H28" s="18" t="str">
        <f>VLOOKUP(N28,Revistas!$B$2:$H$63996,4,FALSE)</f>
        <v>RHEUMATOLOGY - SCIE</v>
      </c>
      <c r="I28" s="18" t="str">
        <f>VLOOKUP(N28,Revistas!$B$2:$H$63996,5,FALSE)</f>
        <v>30 de 3</v>
      </c>
      <c r="J28" s="18" t="str">
        <f>VLOOKUP(N28,Revistas!$B$2:$H$63996,6,FALSE)</f>
        <v>SI</v>
      </c>
      <c r="K28" s="18" t="s">
        <v>1980</v>
      </c>
      <c r="L28" s="18"/>
      <c r="M28" s="18">
        <v>0</v>
      </c>
      <c r="N28" s="18" t="s">
        <v>1675</v>
      </c>
      <c r="O28" s="18" t="s">
        <v>129</v>
      </c>
      <c r="P28" s="18">
        <v>2017</v>
      </c>
      <c r="Q28" s="18">
        <v>69</v>
      </c>
      <c r="R28" s="18"/>
      <c r="S28" s="18"/>
      <c r="T28" s="18"/>
    </row>
    <row r="29" spans="1:21" ht="60">
      <c r="A29" s="31" t="str">
        <f t="shared" si="0"/>
        <v>Tamayo, M; Manzanares, E; Bas, M; Martin-Nunes, L; Val-Blasco, A; Larriba, MJ; Fernandez-Velasco, M; Delgado, C. Calcitriol (1,25-dihydroxyvitamin D3) increases L-type calcium current via protein kinase A signaling and modulates calcium cycling and contractility in isolated mouse ventricular myocytes. HEART RHYTHM. 2017; 14(3):432-439.Article. IF -4,825</v>
      </c>
      <c r="B29" s="37" t="s">
        <v>2050</v>
      </c>
      <c r="C29" s="37" t="s">
        <v>2051</v>
      </c>
      <c r="D29" s="17" t="s">
        <v>2052</v>
      </c>
      <c r="E29" s="18" t="s">
        <v>10</v>
      </c>
      <c r="F29" s="18">
        <f>VLOOKUP(N29,Revistas!$B$2:$H$63996,2,FALSE)</f>
        <v>4.8250000000000002</v>
      </c>
      <c r="G29" s="18" t="str">
        <f>VLOOKUP(N29,Revistas!$B$2:$H$63996,3,FALSE)</f>
        <v>Q1</v>
      </c>
      <c r="H29" s="18" t="str">
        <f>VLOOKUP(N29,Revistas!$B$2:$H$63996,4,FALSE)</f>
        <v>CARDIAC &amp; CARDIOVASCULAR SYSTEM</v>
      </c>
      <c r="I29" s="18" t="str">
        <f>VLOOKUP(N29,Revistas!$B$2:$H$63996,5,FALSE)</f>
        <v>26/126</v>
      </c>
      <c r="J29" s="18" t="str">
        <f>VLOOKUP(N29,Revistas!$B$2:$H$63996,6,FALSE)</f>
        <v>NO</v>
      </c>
      <c r="K29" s="18" t="s">
        <v>2053</v>
      </c>
      <c r="L29" s="18" t="s">
        <v>2054</v>
      </c>
      <c r="M29" s="18">
        <v>0</v>
      </c>
      <c r="N29" s="18" t="s">
        <v>2055</v>
      </c>
      <c r="O29" s="18" t="s">
        <v>300</v>
      </c>
      <c r="P29" s="18">
        <v>2017</v>
      </c>
      <c r="Q29" s="18">
        <v>14</v>
      </c>
      <c r="R29" s="18">
        <v>3</v>
      </c>
      <c r="S29" s="18">
        <v>432</v>
      </c>
      <c r="T29" s="18">
        <v>439</v>
      </c>
      <c r="U29" s="23">
        <v>27989685</v>
      </c>
    </row>
    <row r="30" spans="1:21" ht="75">
      <c r="A30" s="31" t="str">
        <f t="shared" si="0"/>
        <v>Val-Blasco, A; Piedras, MJGM; Ruiz-Hurtado, G; Suarez, N; Prieto, P; Gonzalez-Ramos, S; Gomez-Hurtado, N; Delgado, C; Pereira, L; Benito, G; Zaragoza, C; Domenech, N; Crespo-Leiro, MG; Vasquez-Echeverri, D; Nunez, G; Lopez-Collazo, E; Bosca, L; Fernandez-Velasco, M. Role of NOD1 in Heart Failure Progression via Regulation of Ca2+ Handling. JOURNAL OF THE AMERICAN COLLEGE OF CARDIOLOGY. 2017; 69(4):423-433.Article. IF -19,896</v>
      </c>
      <c r="B30" s="37" t="s">
        <v>2097</v>
      </c>
      <c r="C30" s="37" t="s">
        <v>2098</v>
      </c>
      <c r="D30" s="17" t="s">
        <v>629</v>
      </c>
      <c r="E30" s="18" t="s">
        <v>10</v>
      </c>
      <c r="F30" s="18">
        <f>VLOOKUP(N30,Revistas!$B$2:$H$63996,2,FALSE)</f>
        <v>19.896000000000001</v>
      </c>
      <c r="G30" s="18" t="str">
        <f>VLOOKUP(N30,Revistas!$B$2:$H$63996,3,FALSE)</f>
        <v>Q1</v>
      </c>
      <c r="H30" s="18" t="str">
        <f>VLOOKUP(N30,Revistas!$B$2:$H$63996,4,FALSE)</f>
        <v>CARDIAC &amp; CARDIOVASCULAR SYSTEM</v>
      </c>
      <c r="I30" s="18" t="str">
        <f>VLOOKUP(N30,Revistas!$B$2:$H$63996,5,FALSE)</f>
        <v>1/126</v>
      </c>
      <c r="J30" s="18" t="str">
        <f>VLOOKUP(N30,Revistas!$B$2:$H$63996,6,FALSE)</f>
        <v>SI</v>
      </c>
      <c r="K30" s="18" t="s">
        <v>2099</v>
      </c>
      <c r="L30" s="18" t="s">
        <v>2100</v>
      </c>
      <c r="M30" s="18">
        <v>1</v>
      </c>
      <c r="N30" s="18" t="s">
        <v>631</v>
      </c>
      <c r="O30" s="18" t="s">
        <v>2096</v>
      </c>
      <c r="P30" s="18">
        <v>2017</v>
      </c>
      <c r="Q30" s="18">
        <v>69</v>
      </c>
      <c r="R30" s="18">
        <v>4</v>
      </c>
      <c r="S30" s="18">
        <v>423</v>
      </c>
      <c r="T30" s="18">
        <v>433</v>
      </c>
      <c r="U30" s="23">
        <v>28126160</v>
      </c>
    </row>
    <row r="31" spans="1:21" ht="60">
      <c r="A31" s="31" t="str">
        <f t="shared" si="0"/>
        <v>Val-Blasco, A; Prieto, P; Gonzalez-Ramos, S; Benito, G; Vallejo-Cremades, MT; Pacheco, I; Gonzalez-Peramato, P; Agra, N; Terron, V; Delgado, C; Martin-Sanz, P; Bosca, L; Fernandez-Velasco, M. NOD1 activation in cardiac fibroblasts induces myocardial fibrosis in a murine model of type 2 diabetes. BIOCHEMICAL JOURNAL. 2017; 474():399-410.Article. IF -3,797</v>
      </c>
      <c r="B31" s="37" t="s">
        <v>2078</v>
      </c>
      <c r="C31" s="37" t="s">
        <v>2079</v>
      </c>
      <c r="D31" s="17" t="s">
        <v>2080</v>
      </c>
      <c r="E31" s="18" t="s">
        <v>10</v>
      </c>
      <c r="F31" s="18">
        <f>VLOOKUP(N31,Revistas!$B$2:$H$63996,2,FALSE)</f>
        <v>3.7970000000000002</v>
      </c>
      <c r="G31" s="18" t="str">
        <f>VLOOKUP(N31,Revistas!$B$2:$H$63996,3,FALSE)</f>
        <v>Q2</v>
      </c>
      <c r="H31" s="18" t="str">
        <f>VLOOKUP(N31,Revistas!$B$2:$H$63996,4,FALSE)</f>
        <v>BIOCHEMISTRY &amp; MOLECULAR BIOLOGY - SCIE</v>
      </c>
      <c r="I31" s="18" t="str">
        <f>VLOOKUP(N31,Revistas!$B$2:$H$63996,5,FALSE)</f>
        <v>90/290</v>
      </c>
      <c r="J31" s="18" t="str">
        <f>VLOOKUP(N31,Revistas!$B$2:$H$63996,6,FALSE)</f>
        <v>NO</v>
      </c>
      <c r="K31" s="18" t="s">
        <v>2081</v>
      </c>
      <c r="L31" s="18" t="s">
        <v>2082</v>
      </c>
      <c r="M31" s="18">
        <v>1</v>
      </c>
      <c r="N31" s="18" t="s">
        <v>2083</v>
      </c>
      <c r="O31" s="28">
        <v>36923</v>
      </c>
      <c r="P31" s="18">
        <v>2017</v>
      </c>
      <c r="Q31" s="18">
        <v>474</v>
      </c>
      <c r="R31" s="18"/>
      <c r="S31" s="18">
        <v>399</v>
      </c>
      <c r="T31" s="18">
        <v>410</v>
      </c>
      <c r="U31" s="23">
        <v>27803247</v>
      </c>
    </row>
    <row r="32" spans="1:21" ht="30">
      <c r="A32" s="31" t="str">
        <f t="shared" si="0"/>
        <v>Villarroya-Beltri, C; Guerra, S; Sanchez-Madrid, F. ISGylation - a key to lock the cell gates for preventing the spread of threats. JOURNAL OF CELL SCIENCE. 2017; 130(18):2961-2969.Review. IF -4,431</v>
      </c>
      <c r="B32" s="37" t="s">
        <v>2003</v>
      </c>
      <c r="C32" s="37" t="s">
        <v>2004</v>
      </c>
      <c r="D32" s="17" t="s">
        <v>1989</v>
      </c>
      <c r="E32" s="18" t="s">
        <v>210</v>
      </c>
      <c r="F32" s="18">
        <f>VLOOKUP(N32,Revistas!$B$2:$H$63996,2,FALSE)</f>
        <v>4.431</v>
      </c>
      <c r="G32" s="18" t="str">
        <f>VLOOKUP(N32,Revistas!$B$2:$H$63996,3,FALSE)</f>
        <v>Q2</v>
      </c>
      <c r="H32" s="18" t="str">
        <f>VLOOKUP(N32,Revistas!$B$2:$H$63996,4,FALSE)</f>
        <v>CELL BIOLOGY - SCIE</v>
      </c>
      <c r="I32" s="18" t="str">
        <f>VLOOKUP(N32,Revistas!$B$2:$H$63996,5,FALSE)</f>
        <v>61/190</v>
      </c>
      <c r="J32" s="18" t="str">
        <f>VLOOKUP(N32,Revistas!$B$2:$H$63996,6,FALSE)</f>
        <v>NO</v>
      </c>
      <c r="K32" s="18" t="s">
        <v>2005</v>
      </c>
      <c r="L32" s="18" t="s">
        <v>2006</v>
      </c>
      <c r="M32" s="18">
        <v>1</v>
      </c>
      <c r="N32" s="18" t="s">
        <v>1990</v>
      </c>
      <c r="O32" s="28">
        <v>42248</v>
      </c>
      <c r="P32" s="18">
        <v>2017</v>
      </c>
      <c r="Q32" s="18">
        <v>130</v>
      </c>
      <c r="R32" s="18">
        <v>18</v>
      </c>
      <c r="S32" s="18">
        <v>2961</v>
      </c>
      <c r="T32" s="18">
        <v>2969</v>
      </c>
      <c r="U32" s="23">
        <v>28842471</v>
      </c>
    </row>
    <row r="33" spans="1:20" ht="45">
      <c r="A33" s="31" t="str">
        <f t="shared" si="0"/>
        <v>Zhang, L; Rajbhandari, P; Priest, C; Sandhu, J; Wu, XH; Temel, R; Castrillo, A; Vallim, TQD; Sallam, T; Tontonoz, P. Inhibition of cholesterol biosynthesis through RNF145-dependent ubiquitination of SCAP. ELIFE. 2017; 6():-e28766.Article. IF -7,725</v>
      </c>
      <c r="B33" s="37" t="s">
        <v>1971</v>
      </c>
      <c r="C33" s="37" t="s">
        <v>1972</v>
      </c>
      <c r="D33" s="17" t="s">
        <v>1973</v>
      </c>
      <c r="E33" s="18" t="s">
        <v>10</v>
      </c>
      <c r="F33" s="18">
        <f>VLOOKUP(N33,Revistas!$B$2:$H$63996,2,FALSE)</f>
        <v>7.7249999999999996</v>
      </c>
      <c r="G33" s="18" t="str">
        <f>VLOOKUP(N33,Revistas!$B$2:$H$63996,3,FALSE)</f>
        <v>Q1</v>
      </c>
      <c r="H33" s="18" t="str">
        <f>VLOOKUP(N33,Revistas!$B$2:$H$63996,4,FALSE)</f>
        <v>BIOLOGY</v>
      </c>
      <c r="I33" s="18" t="str">
        <f>VLOOKUP(N33,Revistas!$B$2:$H$63996,5,FALSE)</f>
        <v>4 DE 84</v>
      </c>
      <c r="J33" s="18" t="str">
        <f>VLOOKUP(N33,Revistas!$B$2:$H$63996,6,FALSE)</f>
        <v>SI</v>
      </c>
      <c r="K33" s="18" t="s">
        <v>1974</v>
      </c>
      <c r="L33" s="18" t="s">
        <v>1975</v>
      </c>
      <c r="M33" s="18">
        <v>0</v>
      </c>
      <c r="N33" s="18" t="s">
        <v>1976</v>
      </c>
      <c r="O33" s="28">
        <v>45931</v>
      </c>
      <c r="P33" s="18">
        <v>2017</v>
      </c>
      <c r="Q33" s="18">
        <v>6</v>
      </c>
      <c r="R33" s="18"/>
      <c r="S33" s="18"/>
      <c r="T33" s="18" t="s">
        <v>1977</v>
      </c>
    </row>
    <row r="34" spans="1:20">
      <c r="A34" s="31"/>
    </row>
    <row r="35" spans="1:20" hidden="1">
      <c r="A35" s="31" t="str">
        <f t="shared" si="0"/>
        <v>. . . ; ():-.. IF -</v>
      </c>
    </row>
    <row r="36" spans="1:20" hidden="1">
      <c r="A36" s="31" t="str">
        <f t="shared" si="0"/>
        <v>. . . ; ():-.. IF -</v>
      </c>
    </row>
    <row r="37" spans="1:20" hidden="1">
      <c r="A37" s="31" t="str">
        <f t="shared" si="0"/>
        <v>. . . ; ():-.. IF -</v>
      </c>
    </row>
    <row r="38" spans="1:20" hidden="1">
      <c r="A38" s="31" t="str">
        <f t="shared" si="0"/>
        <v>. . . ; ():-.. IF -</v>
      </c>
    </row>
    <row r="39" spans="1:20" hidden="1">
      <c r="A39" s="31" t="str">
        <f t="shared" si="0"/>
        <v>. . . ; ():-.. IF -</v>
      </c>
    </row>
    <row r="40" spans="1:20" hidden="1">
      <c r="A40" s="31" t="str">
        <f t="shared" si="0"/>
        <v>. . . ; ():-.. IF -</v>
      </c>
    </row>
    <row r="41" spans="1:20" hidden="1">
      <c r="A41" s="31" t="str">
        <f t="shared" si="0"/>
        <v>. . . ; ():-.. IF -</v>
      </c>
    </row>
    <row r="42" spans="1:20" hidden="1">
      <c r="A42" s="31" t="str">
        <f t="shared" si="0"/>
        <v>. . . ; ():-.. IF -</v>
      </c>
    </row>
    <row r="43" spans="1:20" hidden="1">
      <c r="A43" s="31" t="str">
        <f t="shared" si="0"/>
        <v>. . . ; ():-.. IF -</v>
      </c>
    </row>
    <row r="44" spans="1:20" hidden="1">
      <c r="A44" s="31" t="str">
        <f t="shared" si="0"/>
        <v>. . . ; ():-.. IF -</v>
      </c>
    </row>
    <row r="45" spans="1:20" hidden="1">
      <c r="A45" s="31" t="str">
        <f t="shared" si="0"/>
        <v>. . . ; ():-.. IF -</v>
      </c>
    </row>
    <row r="46" spans="1:20" hidden="1">
      <c r="A46" s="31" t="str">
        <f t="shared" si="0"/>
        <v>. . . ; ():-.. IF -</v>
      </c>
    </row>
    <row r="47" spans="1:20" hidden="1">
      <c r="A47" s="31" t="str">
        <f t="shared" si="0"/>
        <v>. . . ; ():-.. IF -</v>
      </c>
    </row>
    <row r="48" spans="1:20"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24</v>
      </c>
      <c r="D1092" s="20" t="s">
        <v>10</v>
      </c>
      <c r="E1092" s="23">
        <f>DSUM(B1:T1088,F1,D1091:D1092)</f>
        <v>167.83999999999997</v>
      </c>
      <c r="F1092" s="23" t="s">
        <v>10</v>
      </c>
      <c r="G1092" s="23" t="s">
        <v>5470</v>
      </c>
      <c r="H1092" s="23">
        <f>DCOUNTA(B1:T1088,G1091,F1091:G1092)</f>
        <v>21</v>
      </c>
      <c r="I1092" s="23" t="s">
        <v>10</v>
      </c>
      <c r="J1092" s="23" t="s">
        <v>2680</v>
      </c>
      <c r="K1092" s="23">
        <f>DCOUNTA(B1:T1088,J1,I1091:J1092)</f>
        <v>10</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1</v>
      </c>
      <c r="D1095" s="20" t="s">
        <v>274</v>
      </c>
      <c r="E1095" s="23">
        <f>DSUM(B1:T1088,F1,D1094:D1095)</f>
        <v>2.7549999999999999</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2</v>
      </c>
      <c r="D1098" s="20" t="s">
        <v>356</v>
      </c>
      <c r="E1098" s="23">
        <f>DSUM(B1:T1088,F1,D1097:D1098)</f>
        <v>8.3529999999999998</v>
      </c>
      <c r="F1098" s="23" t="s">
        <v>356</v>
      </c>
      <c r="G1098" s="23" t="s">
        <v>5470</v>
      </c>
      <c r="H1098" s="23">
        <f>DCOUNTA(B1:T1088,G1,F1097:G1098)</f>
        <v>1</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1</v>
      </c>
      <c r="D1101" s="20" t="s">
        <v>571</v>
      </c>
      <c r="E1101" s="23">
        <f>DSUM(B1:T1088,F1,D1100:D1101)</f>
        <v>3.3650000000000002</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3</v>
      </c>
      <c r="D1105" s="20" t="s">
        <v>26</v>
      </c>
      <c r="E1105" s="23">
        <f>DSUM(B1:T1088,F1,D1104:D1105)</f>
        <v>14.812999999999999</v>
      </c>
      <c r="F1105" s="23" t="s">
        <v>26</v>
      </c>
      <c r="G1105" s="23" t="s">
        <v>5470</v>
      </c>
      <c r="H1105" s="23">
        <f>DCOUNTA(B1:T1088,G1,F1104:G1105)</f>
        <v>3</v>
      </c>
      <c r="I1105" s="23" t="s">
        <v>26</v>
      </c>
      <c r="J1105" s="23" t="s">
        <v>2680</v>
      </c>
      <c r="K1105" s="23">
        <f>DCOUNTA(B1:T1088,J1,I1104:J1105)</f>
        <v>1</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1</v>
      </c>
      <c r="D1108" s="20" t="s">
        <v>210</v>
      </c>
      <c r="E1108" s="23">
        <f>DSUM(B1:T1088,F1,D1107:D1108)</f>
        <v>4.431</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24</v>
      </c>
      <c r="D1111" s="26" t="s">
        <v>7262</v>
      </c>
      <c r="E1111" s="21">
        <f>E1092</f>
        <v>167.83999999999997</v>
      </c>
      <c r="F1111" s="21">
        <f>H1092</f>
        <v>21</v>
      </c>
      <c r="G1111" s="21">
        <f>K1092</f>
        <v>10</v>
      </c>
      <c r="O1111" s="24"/>
    </row>
    <row r="1112" spans="2:52" ht="15.75">
      <c r="C1112" s="21">
        <f>C1095</f>
        <v>1</v>
      </c>
      <c r="D1112" s="26" t="s">
        <v>7263</v>
      </c>
      <c r="E1112" s="21">
        <f>E1095</f>
        <v>2.7549999999999999</v>
      </c>
      <c r="F1112" s="21">
        <f>H1095</f>
        <v>0</v>
      </c>
      <c r="G1112" s="21">
        <f>K1095</f>
        <v>0</v>
      </c>
      <c r="O1112" s="24"/>
    </row>
    <row r="1113" spans="2:52" ht="15.75">
      <c r="C1113" s="21">
        <f>C1098</f>
        <v>2</v>
      </c>
      <c r="D1113" s="26" t="s">
        <v>7264</v>
      </c>
      <c r="E1113" s="21">
        <f>E1098</f>
        <v>8.3529999999999998</v>
      </c>
      <c r="F1113" s="21">
        <f>H1098</f>
        <v>1</v>
      </c>
      <c r="G1113" s="21">
        <f>K1098</f>
        <v>0</v>
      </c>
      <c r="O1113" s="24"/>
    </row>
    <row r="1114" spans="2:52" ht="15.75">
      <c r="C1114" s="21">
        <f>C1101</f>
        <v>1</v>
      </c>
      <c r="D1114" s="26" t="s">
        <v>7265</v>
      </c>
      <c r="E1114" s="21">
        <f>E1101</f>
        <v>3.3650000000000002</v>
      </c>
      <c r="F1114" s="21">
        <f>H1101</f>
        <v>0</v>
      </c>
      <c r="G1114" s="21">
        <f>K1101</f>
        <v>0</v>
      </c>
      <c r="O1114" s="24"/>
    </row>
    <row r="1115" spans="2:52" ht="15.75">
      <c r="C1115" s="21">
        <f>C1105</f>
        <v>3</v>
      </c>
      <c r="D1115" s="26" t="s">
        <v>26</v>
      </c>
      <c r="E1115" s="21">
        <f>E1105</f>
        <v>14.812999999999999</v>
      </c>
      <c r="F1115" s="21">
        <f>H1105</f>
        <v>3</v>
      </c>
      <c r="G1115" s="21">
        <f>K1105</f>
        <v>1</v>
      </c>
      <c r="O1115" s="24"/>
    </row>
    <row r="1116" spans="2:52" ht="15.75">
      <c r="C1116" s="21">
        <f>C1108</f>
        <v>1</v>
      </c>
      <c r="D1116" s="26" t="s">
        <v>7266</v>
      </c>
      <c r="E1116" s="21">
        <f>E1108</f>
        <v>4.431</v>
      </c>
      <c r="F1116" s="21">
        <f>H1108</f>
        <v>0</v>
      </c>
      <c r="G1116" s="21">
        <f>K1108</f>
        <v>0</v>
      </c>
      <c r="O1116" s="24"/>
    </row>
    <row r="1117" spans="2:52" ht="15.75">
      <c r="C1117" s="22"/>
      <c r="D1117" s="19" t="s">
        <v>7267</v>
      </c>
      <c r="E1117" s="19">
        <f>E1111</f>
        <v>167.83999999999997</v>
      </c>
      <c r="F1117" s="22"/>
      <c r="O1117" s="24"/>
    </row>
    <row r="1118" spans="2:52" ht="15.75">
      <c r="C1118" s="22"/>
      <c r="D1118" s="19" t="s">
        <v>7268</v>
      </c>
      <c r="E1118" s="19">
        <f>E1111+E1112+E1113+E1114+E1115+E1116</f>
        <v>201.55699999999999</v>
      </c>
    </row>
  </sheetData>
  <autoFilter ref="B1:CO33"/>
  <sortState ref="B2:AZ33">
    <sortCondition ref="B2:B33"/>
  </sortState>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rgb="FF92D050"/>
  </sheetPr>
  <dimension ref="A1:AZ1114"/>
  <sheetViews>
    <sheetView topLeftCell="B1" workbookViewId="0">
      <selection activeCell="B2" sqref="B2:C18"/>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5"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45" ht="45">
      <c r="A2" s="31" t="str">
        <f>CONCATENATE(B2,". ",C2,". ",D2,". ",P2,"; ",Q2,"(",R2,"):",S2,"-",T2,".",E2,". ","IF -",F2)</f>
        <v>Alonso, A; Rodriguez, S; Espinosa, L; Garcia, C; Melgosa, M; Camarena, A; Fernandez, C. CALCIDIOL INSUFFICIENCY IN KIDNEY TRANSPLANTED CHILDREN IMPROVE MORE WITH SPORT PRACTICE THAN ISOLATED ORALLY CHOLECALCIFEROL.. PEDIATRIC TRANSPLANTATION. 2017; 21():71-71.Meeting Abstract. IF -1,294</v>
      </c>
      <c r="B2" s="37" t="s">
        <v>2167</v>
      </c>
      <c r="C2" s="37" t="s">
        <v>2168</v>
      </c>
      <c r="D2" s="17" t="s">
        <v>2164</v>
      </c>
      <c r="E2" s="18" t="s">
        <v>26</v>
      </c>
      <c r="F2" s="18">
        <f>VLOOKUP(N2,Revistas!$B$2:$H$63996,2,FALSE)</f>
        <v>1.294</v>
      </c>
      <c r="G2" s="18" t="str">
        <f>VLOOKUP(N2,Revistas!$B$2:$H$63996,3,FALSE)</f>
        <v>Q3</v>
      </c>
      <c r="H2" s="18" t="str">
        <f>VLOOKUP(N2,Revistas!$B$2:$H$63996,4,FALSE)</f>
        <v>PEDIATRICS - SCIE;</v>
      </c>
      <c r="I2" s="18" t="str">
        <f>VLOOKUP(N2,Revistas!$B$2:$H$63996,5,FALSE)</f>
        <v>77/121</v>
      </c>
      <c r="J2" s="18" t="str">
        <f>VLOOKUP(N2,Revistas!$B$2:$H$63996,6,FALSE)</f>
        <v>NO</v>
      </c>
      <c r="K2" s="18" t="s">
        <v>2169</v>
      </c>
      <c r="L2" s="18"/>
      <c r="M2" s="18">
        <v>0</v>
      </c>
      <c r="N2" s="18" t="s">
        <v>2166</v>
      </c>
      <c r="O2" s="18" t="s">
        <v>250</v>
      </c>
      <c r="P2" s="18">
        <v>2017</v>
      </c>
      <c r="Q2" s="18">
        <v>21</v>
      </c>
      <c r="R2" s="18"/>
      <c r="S2" s="18">
        <v>71</v>
      </c>
      <c r="T2" s="18">
        <v>71</v>
      </c>
    </row>
    <row r="3" spans="1:45" ht="45">
      <c r="A3" s="31" t="str">
        <f t="shared" ref="A3:A59" si="0">CONCATENATE(B3,". ",C3,". ",D3,". ",P3,"; ",Q3,"(",R3,"):",S3,"-",T3,".",E3,". ","IF -",F3)</f>
        <v>Corvillo, F; Aparicio, V; Garrido, S; de Miguel, MP; Lopez-Trascasa, M. Complement profile and autoantibodies against adipocytes on acquired lipodystrophies. MOLECULAR IMMUNOLOGY. 2017; 89():120-120.Meeting Abstract. IF -3,326</v>
      </c>
      <c r="B3" s="37" t="s">
        <v>2137</v>
      </c>
      <c r="C3" s="37" t="s">
        <v>2138</v>
      </c>
      <c r="D3" s="17" t="s">
        <v>2139</v>
      </c>
      <c r="E3" s="18" t="s">
        <v>26</v>
      </c>
      <c r="F3" s="18">
        <f>VLOOKUP(N3,Revistas!$B$2:$H$63996,2,FALSE)</f>
        <v>3.3260000000000001</v>
      </c>
      <c r="G3" s="18" t="str">
        <f>VLOOKUP(N3,Revistas!$B$2:$H$63996,3,FALSE)</f>
        <v>Q2</v>
      </c>
      <c r="H3" s="18" t="str">
        <f>VLOOKUP(N3,Revistas!$B$2:$H$63996,4,FALSE)</f>
        <v>IMMUNOLOGY - SCIE</v>
      </c>
      <c r="I3" s="18" t="str">
        <f>VLOOKUP(N3,Revistas!$B$2:$H$63996,5,FALSE)</f>
        <v>65/150</v>
      </c>
      <c r="J3" s="18" t="str">
        <f>VLOOKUP(N3,Revistas!$B$2:$H$63996,6,FALSE)</f>
        <v>NO</v>
      </c>
      <c r="K3" s="18" t="s">
        <v>2140</v>
      </c>
      <c r="L3" s="18"/>
      <c r="M3" s="18">
        <v>0</v>
      </c>
      <c r="N3" s="18" t="s">
        <v>2141</v>
      </c>
      <c r="O3" s="18" t="s">
        <v>154</v>
      </c>
      <c r="P3" s="18">
        <v>2017</v>
      </c>
      <c r="Q3" s="18">
        <v>89</v>
      </c>
      <c r="R3" s="18"/>
      <c r="S3" s="18">
        <v>120</v>
      </c>
      <c r="T3" s="18">
        <v>120</v>
      </c>
    </row>
    <row r="4" spans="1:45" ht="75">
      <c r="A4" s="31" t="str">
        <f t="shared" si="0"/>
        <v>Dragon-Durey, MA; Kanga, U; Loiseau, P; Togarsimalemath, SK; Valoti, E; Lopez-Trascasa, M; Marchbank, K; Szilagyi, A; Puruswani, M; Mourya, M; Tyagi, S; Senant, M; Sanchez-Corral, P; Goodship, T; Prohaszka, Z; de Cordoba, SR; Bagga, A. HLA study in anti-complement factor H antibody-associated atypical hemolytic uremic syndrome. MOLECULAR IMMUNOLOGY. 2017; 89():175-175.Meeting Abstract. IF -3,326</v>
      </c>
      <c r="B4" s="37" t="s">
        <v>2142</v>
      </c>
      <c r="C4" s="37" t="s">
        <v>2143</v>
      </c>
      <c r="D4" s="17" t="s">
        <v>2139</v>
      </c>
      <c r="E4" s="18" t="s">
        <v>26</v>
      </c>
      <c r="F4" s="18">
        <f>VLOOKUP(N4,Revistas!$B$2:$H$63996,2,FALSE)</f>
        <v>3.3260000000000001</v>
      </c>
      <c r="G4" s="18" t="str">
        <f>VLOOKUP(N4,Revistas!$B$2:$H$63996,3,FALSE)</f>
        <v>Q2</v>
      </c>
      <c r="H4" s="18" t="str">
        <f>VLOOKUP(N4,Revistas!$B$2:$H$63996,4,FALSE)</f>
        <v>IMMUNOLOGY - SCIE</v>
      </c>
      <c r="I4" s="18" t="str">
        <f>VLOOKUP(N4,Revistas!$B$2:$H$63996,5,FALSE)</f>
        <v>65/150</v>
      </c>
      <c r="J4" s="18" t="str">
        <f>VLOOKUP(N4,Revistas!$B$2:$H$63996,6,FALSE)</f>
        <v>NO</v>
      </c>
      <c r="K4" s="18" t="s">
        <v>2144</v>
      </c>
      <c r="L4" s="18"/>
      <c r="M4" s="18">
        <v>0</v>
      </c>
      <c r="N4" s="18" t="s">
        <v>2141</v>
      </c>
      <c r="O4" s="18" t="s">
        <v>154</v>
      </c>
      <c r="P4" s="18">
        <v>2017</v>
      </c>
      <c r="Q4" s="18">
        <v>89</v>
      </c>
      <c r="R4" s="18"/>
      <c r="S4" s="18">
        <v>175</v>
      </c>
      <c r="T4" s="18">
        <v>175</v>
      </c>
    </row>
    <row r="5" spans="1:45" ht="30">
      <c r="A5" s="31" t="str">
        <f t="shared" si="0"/>
        <v>Espino, M; Pena, A; Izquierdo, E; Vazquez-martul, M; Herrero, M; Zarauza, A; Vara, J. IDIOPATHIC MEMBRANOUS NEPHROPATHY IN CHILDHOOD. PEDIATRIC NEPHROLOGY. 2017; 32(9):1752-1752.Meeting Abstract. IF -2,516</v>
      </c>
      <c r="B5" s="37" t="s">
        <v>2151</v>
      </c>
      <c r="C5" s="37" t="s">
        <v>2152</v>
      </c>
      <c r="D5" s="17" t="s">
        <v>2153</v>
      </c>
      <c r="E5" s="18" t="s">
        <v>26</v>
      </c>
      <c r="F5" s="18">
        <f>VLOOKUP(N5,Revistas!$B$2:$H$63996,2,FALSE)</f>
        <v>2.516</v>
      </c>
      <c r="G5" s="18" t="str">
        <f>VLOOKUP(N5,Revistas!$B$2:$H$63996,3,FALSE)</f>
        <v>Q1</v>
      </c>
      <c r="H5" s="18" t="str">
        <f>VLOOKUP(N5,Revistas!$B$2:$H$63996,4,FALSE)</f>
        <v>PEDIATRICS - SCIE;</v>
      </c>
      <c r="I5" s="18" t="str">
        <f>VLOOKUP(N5,Revistas!$B$2:$H$63996,5,FALSE)</f>
        <v>25/121</v>
      </c>
      <c r="J5" s="18" t="str">
        <f>VLOOKUP(N5,Revistas!$B$2:$H$63996,6,FALSE)</f>
        <v>NO</v>
      </c>
      <c r="K5" s="18" t="s">
        <v>2154</v>
      </c>
      <c r="L5" s="18"/>
      <c r="M5" s="18">
        <v>0</v>
      </c>
      <c r="N5" s="18" t="s">
        <v>2155</v>
      </c>
      <c r="O5" s="18" t="s">
        <v>154</v>
      </c>
      <c r="P5" s="18">
        <v>2017</v>
      </c>
      <c r="Q5" s="18">
        <v>32</v>
      </c>
      <c r="R5" s="18">
        <v>9</v>
      </c>
      <c r="S5" s="18">
        <v>1752</v>
      </c>
      <c r="T5" s="18">
        <v>1752</v>
      </c>
    </row>
    <row r="6" spans="1:45" ht="45">
      <c r="A6" s="31" t="str">
        <f t="shared" si="0"/>
        <v>Espinosa, L; Camblor, CF; Melgar, AA; Melgosa, M; Zarauza, A; Pena, A; Urrutia, MJM. IS LIVE DONOR TRANSPLANTATION THE BEST OPTION FOR RECIPIENTS UNDER 15 KG?. PEDIATRIC TRANSPLANTATION. 2017; 21():57-57.Meeting Abstract. IF -1,294</v>
      </c>
      <c r="B6" s="37" t="s">
        <v>2162</v>
      </c>
      <c r="C6" s="37" t="s">
        <v>2163</v>
      </c>
      <c r="D6" s="17" t="s">
        <v>2164</v>
      </c>
      <c r="E6" s="18" t="s">
        <v>26</v>
      </c>
      <c r="F6" s="18">
        <f>VLOOKUP(N6,Revistas!$B$2:$H$63996,2,FALSE)</f>
        <v>1.294</v>
      </c>
      <c r="G6" s="18" t="str">
        <f>VLOOKUP(N6,Revistas!$B$2:$H$63996,3,FALSE)</f>
        <v>Q3</v>
      </c>
      <c r="H6" s="18" t="str">
        <f>VLOOKUP(N6,Revistas!$B$2:$H$63996,4,FALSE)</f>
        <v>PEDIATRICS - SCIE;</v>
      </c>
      <c r="I6" s="18" t="str">
        <f>VLOOKUP(N6,Revistas!$B$2:$H$63996,5,FALSE)</f>
        <v>77/121</v>
      </c>
      <c r="J6" s="18" t="str">
        <f>VLOOKUP(N6,Revistas!$B$2:$H$63996,6,FALSE)</f>
        <v>NO</v>
      </c>
      <c r="K6" s="18" t="s">
        <v>2165</v>
      </c>
      <c r="L6" s="18"/>
      <c r="M6" s="18">
        <v>0</v>
      </c>
      <c r="N6" s="18" t="s">
        <v>2166</v>
      </c>
      <c r="O6" s="18" t="s">
        <v>250</v>
      </c>
      <c r="P6" s="18">
        <v>2017</v>
      </c>
      <c r="Q6" s="18">
        <v>21</v>
      </c>
      <c r="R6" s="18"/>
      <c r="S6" s="18">
        <v>57</v>
      </c>
      <c r="T6" s="18">
        <v>57</v>
      </c>
    </row>
    <row r="7" spans="1:45" ht="75">
      <c r="A7" s="31" t="str">
        <f t="shared" si="0"/>
        <v>Fernandez-Paredes, L; Casrouge, A; Decalf, J; de Andres, C; Villar, LM; de Diego, RP; Alonso, B; Cermeno, JCA; Arroyo, R; Tejera-Alhambra, M; Navarro, J; Oreja-Guevara, C; Trascasa, ML; Seyfferth, A; Martinez, MAG; Lafuente, RA; Albert, ML; Sanchez-Ramon, S. Multimarker risk stratification approach at multiple sclerosis onset. CLINICAL IMMUNOLOGY. 2017; 181():43-50.Article. IF -3,99</v>
      </c>
      <c r="B7" s="37" t="s">
        <v>2156</v>
      </c>
      <c r="C7" s="37" t="s">
        <v>2157</v>
      </c>
      <c r="D7" s="17" t="s">
        <v>2158</v>
      </c>
      <c r="E7" s="18" t="s">
        <v>10</v>
      </c>
      <c r="F7" s="18">
        <f>VLOOKUP(N7,Revistas!$B$2:$H$63996,2,FALSE)</f>
        <v>3.99</v>
      </c>
      <c r="G7" s="18" t="str">
        <f>VLOOKUP(N7,Revistas!$B$2:$H$63996,3,FALSE)</f>
        <v>Q2</v>
      </c>
      <c r="H7" s="18" t="str">
        <f>VLOOKUP(N7,Revistas!$B$2:$H$63996,4,FALSE)</f>
        <v>IMMUNOLOGY</v>
      </c>
      <c r="I7" s="18" t="str">
        <f>VLOOKUP(N7,Revistas!$B$2:$H$63996,5,FALSE)</f>
        <v>43/150</v>
      </c>
      <c r="J7" s="18" t="str">
        <f>VLOOKUP(N7,Revistas!$B$2:$H$63996,6,FALSE)</f>
        <v>NO</v>
      </c>
      <c r="K7" s="18" t="s">
        <v>2159</v>
      </c>
      <c r="L7" s="18" t="s">
        <v>2160</v>
      </c>
      <c r="M7" s="18">
        <v>0</v>
      </c>
      <c r="N7" s="18" t="s">
        <v>2161</v>
      </c>
      <c r="O7" s="18" t="s">
        <v>199</v>
      </c>
      <c r="P7" s="18">
        <v>2017</v>
      </c>
      <c r="Q7" s="18">
        <v>181</v>
      </c>
      <c r="R7" s="18"/>
      <c r="S7" s="18">
        <v>43</v>
      </c>
      <c r="T7" s="18">
        <v>50</v>
      </c>
      <c r="U7" s="23">
        <v>28578025</v>
      </c>
    </row>
    <row r="8" spans="1:45" ht="60">
      <c r="A8" s="31" t="str">
        <f t="shared" si="0"/>
        <v>Francisco-Recuero, I; Gil, AI; Madejon, A; Sanchez-Pacheco, A; Romero, M; Garcia, A; Olveira, A; Castillo, P; Erdonzain, JC; Perales, C; Domingo, E; Mena, R; Garcia-Samaniego, J. Allelic variantes of Aurora B kinase gene can be related with fibrosis progression in chronic hepatitis C. JOURNAL OF HEPATOLOGY. 2017; 66(1):S319-S320.Meeting Abstract. IF -12,486</v>
      </c>
      <c r="B8" s="37" t="s">
        <v>2188</v>
      </c>
      <c r="C8" s="37" t="s">
        <v>2189</v>
      </c>
      <c r="D8" s="17" t="s">
        <v>2190</v>
      </c>
      <c r="E8" s="18" t="s">
        <v>26</v>
      </c>
      <c r="F8" s="18">
        <f>VLOOKUP(N8,Revistas!$B$2:$H$63996,2,FALSE)</f>
        <v>12.486000000000001</v>
      </c>
      <c r="G8" s="18" t="str">
        <f>VLOOKUP(N8,Revistas!$B$2:$H$63996,3,FALSE)</f>
        <v>Q1</v>
      </c>
      <c r="H8" s="18" t="str">
        <f>VLOOKUP(N8,Revistas!$B$2:$H$63996,4,FALSE)</f>
        <v>GASTROENTEROLOGY &amp; HEPATOLOGY - SCIE</v>
      </c>
      <c r="I8" s="18" t="str">
        <f>VLOOKUP(N8,Revistas!$B$2:$H$63996,5,FALSE)</f>
        <v>5 DE 79</v>
      </c>
      <c r="J8" s="18" t="str">
        <f>VLOOKUP(N8,Revistas!$B$2:$H$63996,6,FALSE)</f>
        <v>SI</v>
      </c>
      <c r="K8" s="18" t="s">
        <v>2191</v>
      </c>
      <c r="L8" s="18"/>
      <c r="M8" s="18">
        <v>0</v>
      </c>
      <c r="N8" s="18" t="s">
        <v>2192</v>
      </c>
      <c r="O8" s="18"/>
      <c r="P8" s="18">
        <v>2017</v>
      </c>
      <c r="Q8" s="18">
        <v>66</v>
      </c>
      <c r="R8" s="18">
        <v>1</v>
      </c>
      <c r="S8" s="18" t="s">
        <v>2193</v>
      </c>
      <c r="T8" s="18" t="s">
        <v>2194</v>
      </c>
    </row>
    <row r="9" spans="1:45" ht="60">
      <c r="A9" s="31" t="str">
        <f t="shared" si="0"/>
        <v>Gil, AI; Francisco-Recuero, I; Madejon, A; Romero, M; Garcia, A; Carrillo, MS; Castillo, P; Erdozain, JC; Olveira, A; Mena, R; Garcia-Samaniego, J. PreS1/PreS2/S and precore/core mutations related with major risk of hepatocellular carcinoma in patients with "grey-zone" chronic hepatitis B. JOURNAL OF HEPATOLOGY. 2017; 66(1):S482-S482.Meeting Abstract. IF -12,486</v>
      </c>
      <c r="B9" s="37" t="s">
        <v>2195</v>
      </c>
      <c r="C9" s="37" t="s">
        <v>2196</v>
      </c>
      <c r="D9" s="17" t="s">
        <v>2190</v>
      </c>
      <c r="E9" s="18" t="s">
        <v>26</v>
      </c>
      <c r="F9" s="18">
        <f>VLOOKUP(N9,Revistas!$B$2:$H$63996,2,FALSE)</f>
        <v>12.486000000000001</v>
      </c>
      <c r="G9" s="18" t="str">
        <f>VLOOKUP(N9,Revistas!$B$2:$H$63996,3,FALSE)</f>
        <v>Q1</v>
      </c>
      <c r="H9" s="18" t="str">
        <f>VLOOKUP(N9,Revistas!$B$2:$H$63996,4,FALSE)</f>
        <v>GASTROENTEROLOGY &amp; HEPATOLOGY - SCIE</v>
      </c>
      <c r="I9" s="18" t="str">
        <f>VLOOKUP(N9,Revistas!$B$2:$H$63996,5,FALSE)</f>
        <v>5 DE 79</v>
      </c>
      <c r="J9" s="18" t="str">
        <f>VLOOKUP(N9,Revistas!$B$2:$H$63996,6,FALSE)</f>
        <v>SI</v>
      </c>
      <c r="K9" s="18" t="s">
        <v>2197</v>
      </c>
      <c r="L9" s="18"/>
      <c r="M9" s="18">
        <v>0</v>
      </c>
      <c r="N9" s="18" t="s">
        <v>2192</v>
      </c>
      <c r="O9" s="18"/>
      <c r="P9" s="18">
        <v>2017</v>
      </c>
      <c r="Q9" s="18">
        <v>66</v>
      </c>
      <c r="R9" s="18">
        <v>1</v>
      </c>
      <c r="S9" s="18" t="s">
        <v>2198</v>
      </c>
      <c r="T9" s="18" t="s">
        <v>2198</v>
      </c>
    </row>
    <row r="10" spans="1:45" ht="45">
      <c r="A10" s="31" t="str">
        <f t="shared" si="0"/>
        <v>Gomez, I; Velez, C; Sanchez-Corral, P. Quantitative Western-blot profiles of factor H and factor H-related proteins in atypical haemolytic uraemic syndrome and C3 glomerulopathy. MOLECULAR IMMUNOLOGY. 2017; 89():181-181.Meeting Abstract. IF -3,326</v>
      </c>
      <c r="B10" s="37" t="s">
        <v>2145</v>
      </c>
      <c r="C10" s="37" t="s">
        <v>2146</v>
      </c>
      <c r="D10" s="17" t="s">
        <v>2139</v>
      </c>
      <c r="E10" s="18" t="s">
        <v>26</v>
      </c>
      <c r="F10" s="18">
        <f>VLOOKUP(N10,Revistas!$B$2:$H$63996,2,FALSE)</f>
        <v>3.3260000000000001</v>
      </c>
      <c r="G10" s="18" t="str">
        <f>VLOOKUP(N10,Revistas!$B$2:$H$63996,3,FALSE)</f>
        <v>Q2</v>
      </c>
      <c r="H10" s="18" t="str">
        <f>VLOOKUP(N10,Revistas!$B$2:$H$63996,4,FALSE)</f>
        <v>IMMUNOLOGY - SCIE</v>
      </c>
      <c r="I10" s="18" t="str">
        <f>VLOOKUP(N10,Revistas!$B$2:$H$63996,5,FALSE)</f>
        <v>65/150</v>
      </c>
      <c r="J10" s="18" t="str">
        <f>VLOOKUP(N10,Revistas!$B$2:$H$63996,6,FALSE)</f>
        <v>NO</v>
      </c>
      <c r="K10" s="18" t="s">
        <v>2147</v>
      </c>
      <c r="L10" s="18"/>
      <c r="M10" s="18">
        <v>0</v>
      </c>
      <c r="N10" s="18" t="s">
        <v>2141</v>
      </c>
      <c r="O10" s="18" t="s">
        <v>154</v>
      </c>
      <c r="P10" s="18">
        <v>2017</v>
      </c>
      <c r="Q10" s="18">
        <v>89</v>
      </c>
      <c r="R10" s="18"/>
      <c r="S10" s="18">
        <v>181</v>
      </c>
      <c r="T10" s="18">
        <v>181</v>
      </c>
    </row>
    <row r="11" spans="1:45" ht="60">
      <c r="A11" s="31" t="str">
        <f t="shared" si="0"/>
        <v>Hidalgo, MS; Merinero, HM; Lopez, A; Anter, J; Garcia, SP; Gonzalez-Fernandez, FA; Fores, R; Lopez-Trascasa, M; Villegas, A; Ojeda, E; de Cordoba, SR. Extravascular hemolysis and complement consumption in Paroxysmal Nocturnal Hemoglobinuria patients undergoing eculizumab treatment. IMMUNOBIOLOGY. 2017; 222(2):363-371.Article. IF -2,72</v>
      </c>
      <c r="B11" s="37" t="s">
        <v>2182</v>
      </c>
      <c r="C11" s="37" t="s">
        <v>2183</v>
      </c>
      <c r="D11" s="17" t="s">
        <v>2184</v>
      </c>
      <c r="E11" s="18" t="s">
        <v>10</v>
      </c>
      <c r="F11" s="18">
        <f>VLOOKUP(N11,Revistas!$B$2:$H$63996,2,FALSE)</f>
        <v>2.72</v>
      </c>
      <c r="G11" s="18" t="str">
        <f>VLOOKUP(N11,Revistas!$B$2:$H$63996,3,FALSE)</f>
        <v>Q3</v>
      </c>
      <c r="H11" s="18" t="str">
        <f>VLOOKUP(N11,Revistas!$B$2:$H$63996,4,FALSE)</f>
        <v>IMMUNOLOGY - SCIE</v>
      </c>
      <c r="I11" s="18" t="str">
        <f>VLOOKUP(N11,Revistas!$B$2:$H$63996,5,FALSE)</f>
        <v>88/151</v>
      </c>
      <c r="J11" s="18" t="str">
        <f>VLOOKUP(N11,Revistas!$B$2:$H$63996,6,FALSE)</f>
        <v>NO</v>
      </c>
      <c r="K11" s="18" t="s">
        <v>2185</v>
      </c>
      <c r="L11" s="18" t="s">
        <v>2186</v>
      </c>
      <c r="M11" s="18">
        <v>0</v>
      </c>
      <c r="N11" s="18" t="s">
        <v>2187</v>
      </c>
      <c r="O11" s="18" t="s">
        <v>62</v>
      </c>
      <c r="P11" s="18">
        <v>2017</v>
      </c>
      <c r="Q11" s="18">
        <v>222</v>
      </c>
      <c r="R11" s="18">
        <v>2</v>
      </c>
      <c r="S11" s="18">
        <v>363</v>
      </c>
      <c r="T11" s="18">
        <v>371</v>
      </c>
      <c r="U11" s="23">
        <v>27644115</v>
      </c>
    </row>
    <row r="12" spans="1:45" ht="90">
      <c r="A12" s="31" t="str">
        <f t="shared" si="0"/>
        <v>Jimenez-Reinoso, Anais; Marin, Ana V; Subias, Marta; Lopez-Lera, Alberto; Roman-Ortiz, Elena; Payne, Kathryn; Ma, Cindy S; Arbore, Giuseppina; Kolev, Martin; Freeley, Simon J; Kemper, Claudia; Tangye, Stuart G; Fernandez-Malave, Edgar; Rodriguez de Cordoba, Santiago; Lopez-Trascasa, Margarita; Regueiro, Jose R. Human plasma C3 is essential for the development of memory B, but not T, lymphocytes.. Journal of allergy and clinical immunology. 2017; ():-.Article. IF -13,081</v>
      </c>
      <c r="B12" s="37" t="s">
        <v>2200</v>
      </c>
      <c r="C12" s="37" t="s">
        <v>2199</v>
      </c>
      <c r="D12" s="17" t="s">
        <v>2204</v>
      </c>
      <c r="E12" s="18" t="s">
        <v>10</v>
      </c>
      <c r="F12" s="18">
        <f>VLOOKUP(N12,Revistas!$B$2:$H$63996,2,FALSE)</f>
        <v>13.081</v>
      </c>
      <c r="G12" s="18" t="str">
        <f>VLOOKUP(N12,Revistas!$B$2:$H$63996,3,FALSE)</f>
        <v>Q1</v>
      </c>
      <c r="H12" s="18" t="str">
        <f>VLOOKUP(N12,Revistas!$B$2:$H$63996,4,FALSE)</f>
        <v>IMMUNOLOGY</v>
      </c>
      <c r="I12" s="18" t="str">
        <f>VLOOKUP(N12,Revistas!$B$2:$H$63996,5,FALSE)</f>
        <v>6/150</v>
      </c>
      <c r="J12" s="18" t="str">
        <f>VLOOKUP(N12,Revistas!$B$2:$H$63996,6,FALSE)</f>
        <v>SI</v>
      </c>
      <c r="K12" s="18" t="s">
        <v>2202</v>
      </c>
      <c r="L12" s="18"/>
      <c r="M12" s="18" t="s">
        <v>586</v>
      </c>
      <c r="N12" s="18" t="s">
        <v>2203</v>
      </c>
      <c r="O12" s="18" t="s">
        <v>2201</v>
      </c>
      <c r="P12" s="18">
        <v>2017</v>
      </c>
      <c r="Q12" s="18"/>
      <c r="R12" s="18"/>
      <c r="S12" s="18"/>
      <c r="T12" s="18"/>
      <c r="U12" s="23">
        <v>29113906</v>
      </c>
      <c r="AS12" s="25"/>
    </row>
    <row r="13" spans="1:45" ht="45">
      <c r="A13" s="31" t="str">
        <f t="shared" si="0"/>
        <v>Lopez, SR; Moya, EB; Carrion, AP; Torres, EI; Camblor, CF; Roman, LE. The maintained hypocomplementemia and the positivity of the nephritic factor seem to be poor prognostic factors in patients diagnosed with C3 glomerulopathy.. PEDIATRIC NEPHROLOGY. 2017; 32(5):911-911.Meeting Abstract. IF -2,516</v>
      </c>
      <c r="B13" s="37" t="s">
        <v>2173</v>
      </c>
      <c r="C13" s="37" t="s">
        <v>2174</v>
      </c>
      <c r="D13" s="17" t="s">
        <v>2153</v>
      </c>
      <c r="E13" s="18" t="s">
        <v>26</v>
      </c>
      <c r="F13" s="18">
        <f>VLOOKUP(N13,Revistas!$B$2:$H$63996,2,FALSE)</f>
        <v>2.516</v>
      </c>
      <c r="G13" s="18" t="str">
        <f>VLOOKUP(N13,Revistas!$B$2:$H$63996,3,FALSE)</f>
        <v>Q1</v>
      </c>
      <c r="H13" s="18" t="str">
        <f>VLOOKUP(N13,Revistas!$B$2:$H$63996,4,FALSE)</f>
        <v>PEDIATRICS - SCIE;</v>
      </c>
      <c r="I13" s="18" t="str">
        <f>VLOOKUP(N13,Revistas!$B$2:$H$63996,5,FALSE)</f>
        <v>25/121</v>
      </c>
      <c r="J13" s="18" t="str">
        <f>VLOOKUP(N13,Revistas!$B$2:$H$63996,6,FALSE)</f>
        <v>NO</v>
      </c>
      <c r="K13" s="18" t="s">
        <v>2175</v>
      </c>
      <c r="L13" s="18"/>
      <c r="M13" s="18">
        <v>0</v>
      </c>
      <c r="N13" s="18" t="s">
        <v>2155</v>
      </c>
      <c r="O13" s="18" t="s">
        <v>250</v>
      </c>
      <c r="P13" s="18">
        <v>2017</v>
      </c>
      <c r="Q13" s="18">
        <v>32</v>
      </c>
      <c r="R13" s="18">
        <v>5</v>
      </c>
      <c r="S13" s="18">
        <v>911</v>
      </c>
      <c r="T13" s="18">
        <v>911</v>
      </c>
    </row>
    <row r="14" spans="1:45" ht="45">
      <c r="A14" s="31" t="str">
        <f t="shared" si="0"/>
        <v>Melgar, AA; Rodriguez, S; Espinosa, L; Camarena, A; Meseguer, CG; Melgosa, M; Fernandez, C; Zarauza, A. Calcidiol insufficiency in transplanted children improve more with sport practice than isolated orally cholecalciferol. PEDIATRIC NEPHROLOGY. 2017; 32(5):909-909.Meeting Abstract. IF -2,516</v>
      </c>
      <c r="B14" s="37" t="s">
        <v>2170</v>
      </c>
      <c r="C14" s="37" t="s">
        <v>2171</v>
      </c>
      <c r="D14" s="17" t="s">
        <v>2153</v>
      </c>
      <c r="E14" s="18" t="s">
        <v>26</v>
      </c>
      <c r="F14" s="18">
        <f>VLOOKUP(N14,Revistas!$B$2:$H$63996,2,FALSE)</f>
        <v>2.516</v>
      </c>
      <c r="G14" s="18" t="str">
        <f>VLOOKUP(N14,Revistas!$B$2:$H$63996,3,FALSE)</f>
        <v>Q1</v>
      </c>
      <c r="H14" s="18" t="str">
        <f>VLOOKUP(N14,Revistas!$B$2:$H$63996,4,FALSE)</f>
        <v>PEDIATRICS - SCIE;</v>
      </c>
      <c r="I14" s="18" t="str">
        <f>VLOOKUP(N14,Revistas!$B$2:$H$63996,5,FALSE)</f>
        <v>25/121</v>
      </c>
      <c r="J14" s="18" t="str">
        <f>VLOOKUP(N14,Revistas!$B$2:$H$63996,6,FALSE)</f>
        <v>NO</v>
      </c>
      <c r="K14" s="18" t="s">
        <v>2172</v>
      </c>
      <c r="L14" s="18"/>
      <c r="M14" s="18">
        <v>0</v>
      </c>
      <c r="N14" s="18" t="s">
        <v>2155</v>
      </c>
      <c r="O14" s="18" t="s">
        <v>250</v>
      </c>
      <c r="P14" s="18">
        <v>2017</v>
      </c>
      <c r="Q14" s="18">
        <v>32</v>
      </c>
      <c r="R14" s="18">
        <v>5</v>
      </c>
      <c r="S14" s="18">
        <v>909</v>
      </c>
      <c r="T14" s="18">
        <v>909</v>
      </c>
    </row>
    <row r="15" spans="1:45" ht="45">
      <c r="A15" s="31" t="str">
        <f t="shared" si="0"/>
        <v>Rodriguez-Jimenez, C; Santos-Simarro, F; Campos-Barros, A; Camarena, C; Lledin, D; Vallespin, E; del Pozo, A; Mena, R; Lapunzina, P; Rodriguez-Novoa, S. A new variant in PHKA2 is associated with glycogen storage disease type IXa. MOLECULAR GENETICS AND METABOLISM REPORTS. 2017; 10():52-55.Article. IF -NO TIENE</v>
      </c>
      <c r="B15" s="37" t="s">
        <v>2176</v>
      </c>
      <c r="C15" s="37" t="s">
        <v>2177</v>
      </c>
      <c r="D15" s="17" t="s">
        <v>2178</v>
      </c>
      <c r="E15" s="18" t="s">
        <v>10</v>
      </c>
      <c r="F15" s="18" t="str">
        <f>VLOOKUP(N15,Revistas!$B$2:$H$63996,2,FALSE)</f>
        <v>NO TIENE</v>
      </c>
      <c r="G15" s="18" t="str">
        <f>VLOOKUP(N15,Revistas!$B$2:$H$63996,3,FALSE)</f>
        <v>NO TIENE</v>
      </c>
      <c r="H15" s="18" t="str">
        <f>VLOOKUP(N15,Revistas!$B$2:$H$63996,4,FALSE)</f>
        <v>NO TIENE</v>
      </c>
      <c r="I15" s="18" t="str">
        <f>VLOOKUP(N15,Revistas!$B$2:$H$63996,5,FALSE)</f>
        <v>NO TIENE</v>
      </c>
      <c r="J15" s="18" t="str">
        <f>VLOOKUP(N15,Revistas!$B$2:$H$63996,6,FALSE)</f>
        <v>NO</v>
      </c>
      <c r="K15" s="18" t="s">
        <v>2179</v>
      </c>
      <c r="L15" s="18" t="s">
        <v>2180</v>
      </c>
      <c r="M15" s="18">
        <v>0</v>
      </c>
      <c r="N15" s="18" t="s">
        <v>2181</v>
      </c>
      <c r="O15" s="18" t="s">
        <v>300</v>
      </c>
      <c r="P15" s="18">
        <v>2017</v>
      </c>
      <c r="Q15" s="18">
        <v>10</v>
      </c>
      <c r="R15" s="18"/>
      <c r="S15" s="18">
        <v>52</v>
      </c>
      <c r="T15" s="18">
        <v>55</v>
      </c>
      <c r="U15" s="23">
        <v>28116244</v>
      </c>
    </row>
    <row r="16" spans="1:45" ht="60">
      <c r="A16" s="31" t="str">
        <f t="shared" si="0"/>
        <v>Rodriguez-Sanz, A; Sanchez-Villanueva, R; Dominguez-Ortega, J; Fiandor, AM; Ruiz, MP; Trocoli, F; Diaz-Tejeiro, R; Cadenillas, C; Gonzalez, E; Martinez, V; Lopez-Trascasa, M; Quirce, S; Selgas, R; Bellon, T. Mechanisms Involved in Hypersensitivity Reactions to Polysulfone Hemodialysis Membranes. ARTIFICIAL ORGANS. 2017; 41(11):E285-E295.Article. IF -2,403</v>
      </c>
      <c r="B16" s="37" t="s">
        <v>2123</v>
      </c>
      <c r="C16" s="37" t="s">
        <v>2124</v>
      </c>
      <c r="D16" s="17" t="s">
        <v>2125</v>
      </c>
      <c r="E16" s="18" t="s">
        <v>10</v>
      </c>
      <c r="F16" s="18">
        <f>VLOOKUP(N16,Revistas!$B$2:$H$63996,2,FALSE)</f>
        <v>2.403</v>
      </c>
      <c r="G16" s="18" t="str">
        <f>VLOOKUP(N16,Revistas!$B$2:$H$63996,3,FALSE)</f>
        <v>Q2</v>
      </c>
      <c r="H16" s="18" t="str">
        <f>VLOOKUP(N16,Revistas!$B$2:$H$63996,4,FALSE)</f>
        <v>ENGINEERING, BIOMEDICAL - SCIE;</v>
      </c>
      <c r="I16" s="18" t="str">
        <f>VLOOKUP(N16,Revistas!$B$2:$H$63996,5,FALSE)</f>
        <v>28/77</v>
      </c>
      <c r="J16" s="18" t="str">
        <f>VLOOKUP(N16,Revistas!$B$2:$H$63996,6,FALSE)</f>
        <v>NO</v>
      </c>
      <c r="K16" s="18" t="s">
        <v>2126</v>
      </c>
      <c r="L16" s="18" t="s">
        <v>2127</v>
      </c>
      <c r="M16" s="18">
        <v>0</v>
      </c>
      <c r="N16" s="18" t="s">
        <v>2128</v>
      </c>
      <c r="O16" s="18" t="s">
        <v>94</v>
      </c>
      <c r="P16" s="18">
        <v>2017</v>
      </c>
      <c r="Q16" s="18">
        <v>41</v>
      </c>
      <c r="R16" s="18">
        <v>11</v>
      </c>
      <c r="S16" s="18" t="s">
        <v>2129</v>
      </c>
      <c r="T16" s="18" t="s">
        <v>2130</v>
      </c>
      <c r="U16" s="23">
        <v>28722144</v>
      </c>
    </row>
    <row r="17" spans="1:21" ht="60">
      <c r="A17" s="31" t="str">
        <f t="shared" si="0"/>
        <v>Tortajada, A; Gutierrez, E; de Jorge, EG; Anter, J; Segarra, A; Espinosa, M; Blasco, M; Roman, E; Marco, H; Quintana, LF; Gutierrez, J; Pinto, S; Lopez-Trascasa, M; Praga, M; de Cordoba, SR. Elevated factor H-related protein 1 and factor H pathogenic variants decrease complement regulation in IgA nephropathy. KIDNEY INTERNATIONAL. 2017; 92(4):953-963.Article. IF -8,395</v>
      </c>
      <c r="B17" s="37" t="s">
        <v>2131</v>
      </c>
      <c r="C17" s="37" t="s">
        <v>2132</v>
      </c>
      <c r="D17" s="17" t="s">
        <v>2133</v>
      </c>
      <c r="E17" s="18" t="s">
        <v>10</v>
      </c>
      <c r="F17" s="18">
        <f>VLOOKUP(N17,Revistas!$B$2:$H$63996,2,FALSE)</f>
        <v>8.3949999999999996</v>
      </c>
      <c r="G17" s="18" t="str">
        <f>VLOOKUP(N17,Revistas!$B$2:$H$63996,3,FALSE)</f>
        <v>Q1</v>
      </c>
      <c r="H17" s="18" t="str">
        <f>VLOOKUP(N17,Revistas!$B$2:$H$63996,4,FALSE)</f>
        <v>UROLOGY &amp; NEPHROLOGY - SCIE</v>
      </c>
      <c r="I17" s="18" t="str">
        <f>VLOOKUP(N17,Revistas!$B$2:$H$63996,5,FALSE)</f>
        <v>4 DE 76</v>
      </c>
      <c r="J17" s="18" t="str">
        <f>VLOOKUP(N17,Revistas!$B$2:$H$63996,6,FALSE)</f>
        <v>SI</v>
      </c>
      <c r="K17" s="18" t="s">
        <v>2134</v>
      </c>
      <c r="L17" s="18" t="s">
        <v>2135</v>
      </c>
      <c r="M17" s="18">
        <v>2</v>
      </c>
      <c r="N17" s="18" t="s">
        <v>2136</v>
      </c>
      <c r="O17" s="18" t="s">
        <v>129</v>
      </c>
      <c r="P17" s="18">
        <v>2017</v>
      </c>
      <c r="Q17" s="18">
        <v>92</v>
      </c>
      <c r="R17" s="18">
        <v>4</v>
      </c>
      <c r="S17" s="18">
        <v>953</v>
      </c>
      <c r="T17" s="18">
        <v>963</v>
      </c>
      <c r="U17" s="23">
        <v>28637589</v>
      </c>
    </row>
    <row r="18" spans="1:21" ht="45">
      <c r="A18" s="31" t="str">
        <f t="shared" si="0"/>
        <v>Tortajada, A; Gutierrez-Tenorio, J; Gonzalez, AS; Letosa, RM; Bouthelier, A; Sanchez-Corral, P; Goicoechea, E; de Cordoba, SR. Novel duplication of the FHRs dimerization domain associated with C3G. MOLECULAR IMMUNOLOGY. 2017; 89():181-181.Meeting Abstract. IF -3,326</v>
      </c>
      <c r="B18" s="37" t="s">
        <v>2148</v>
      </c>
      <c r="C18" s="37" t="s">
        <v>2149</v>
      </c>
      <c r="D18" s="17" t="s">
        <v>2139</v>
      </c>
      <c r="E18" s="18" t="s">
        <v>26</v>
      </c>
      <c r="F18" s="18">
        <f>VLOOKUP(N18,Revistas!$B$2:$H$63996,2,FALSE)</f>
        <v>3.3260000000000001</v>
      </c>
      <c r="G18" s="18" t="str">
        <f>VLOOKUP(N18,Revistas!$B$2:$H$63996,3,FALSE)</f>
        <v>Q2</v>
      </c>
      <c r="H18" s="18" t="str">
        <f>VLOOKUP(N18,Revistas!$B$2:$H$63996,4,FALSE)</f>
        <v>IMMUNOLOGY - SCIE</v>
      </c>
      <c r="I18" s="18" t="str">
        <f>VLOOKUP(N18,Revistas!$B$2:$H$63996,5,FALSE)</f>
        <v>65/150</v>
      </c>
      <c r="J18" s="18" t="str">
        <f>VLOOKUP(N18,Revistas!$B$2:$H$63996,6,FALSE)</f>
        <v>NO</v>
      </c>
      <c r="K18" s="18" t="s">
        <v>2150</v>
      </c>
      <c r="L18" s="18"/>
      <c r="M18" s="18">
        <v>0</v>
      </c>
      <c r="N18" s="18" t="s">
        <v>2141</v>
      </c>
      <c r="O18" s="18" t="s">
        <v>154</v>
      </c>
      <c r="P18" s="18">
        <v>2017</v>
      </c>
      <c r="Q18" s="18">
        <v>89</v>
      </c>
      <c r="R18" s="18"/>
      <c r="S18" s="18">
        <v>181</v>
      </c>
      <c r="T18" s="18">
        <v>181</v>
      </c>
    </row>
    <row r="19" spans="1:21">
      <c r="A19" s="31"/>
    </row>
    <row r="20" spans="1:21" hidden="1">
      <c r="A20" s="31" t="str">
        <f t="shared" si="0"/>
        <v>. . . ; ():-.. IF -</v>
      </c>
    </row>
    <row r="21" spans="1:21" hidden="1">
      <c r="A21" s="31" t="str">
        <f t="shared" si="0"/>
        <v>. . . ; ():-.. IF -</v>
      </c>
    </row>
    <row r="22" spans="1:21" hidden="1">
      <c r="A22" s="31" t="str">
        <f t="shared" si="0"/>
        <v>. . . ; ():-.. IF -</v>
      </c>
    </row>
    <row r="23" spans="1:21" hidden="1">
      <c r="A23" s="31" t="str">
        <f t="shared" si="0"/>
        <v>. . . ; ():-.. IF -</v>
      </c>
    </row>
    <row r="24" spans="1:21" hidden="1">
      <c r="A24" s="31" t="str">
        <f t="shared" si="0"/>
        <v>. . . ; ():-.. IF -</v>
      </c>
    </row>
    <row r="25" spans="1:21" hidden="1">
      <c r="A25" s="31" t="str">
        <f t="shared" si="0"/>
        <v>. . . ; ():-.. IF -</v>
      </c>
    </row>
    <row r="26" spans="1:21" hidden="1">
      <c r="A26" s="31" t="str">
        <f t="shared" si="0"/>
        <v>. . . ; ():-.. IF -</v>
      </c>
    </row>
    <row r="27" spans="1:21" hidden="1">
      <c r="A27" s="31" t="str">
        <f t="shared" si="0"/>
        <v>. . . ; ():-.. IF -</v>
      </c>
    </row>
    <row r="28" spans="1:21" hidden="1">
      <c r="A28" s="31" t="str">
        <f t="shared" si="0"/>
        <v>. . . ; ():-.. IF -</v>
      </c>
    </row>
    <row r="29" spans="1:21" hidden="1">
      <c r="A29" s="31" t="str">
        <f t="shared" si="0"/>
        <v>. . . ; ():-.. IF -</v>
      </c>
    </row>
    <row r="30" spans="1:21" hidden="1">
      <c r="A30" s="31" t="str">
        <f t="shared" si="0"/>
        <v>. . . ; ():-.. IF -</v>
      </c>
    </row>
    <row r="31" spans="1:21" hidden="1">
      <c r="A31" s="31" t="str">
        <f t="shared" si="0"/>
        <v>. . . ; ():-.. IF -</v>
      </c>
    </row>
    <row r="32" spans="1:2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6</v>
      </c>
      <c r="D1092" s="20" t="s">
        <v>10</v>
      </c>
      <c r="E1092" s="23">
        <f>DSUM(B1:T1088,F1,D1091:D1092)</f>
        <v>30.588999999999999</v>
      </c>
      <c r="F1092" s="23" t="s">
        <v>10</v>
      </c>
      <c r="G1092" s="23" t="s">
        <v>5470</v>
      </c>
      <c r="H1092" s="23">
        <f>DCOUNTA(B1:T1088,G1091,F1091:G1092)</f>
        <v>2</v>
      </c>
      <c r="I1092" s="23" t="s">
        <v>10</v>
      </c>
      <c r="J1092" s="23" t="s">
        <v>2680</v>
      </c>
      <c r="K1092" s="23">
        <f>DCOUNTA(B1:T1088,J1,I1091:J1092)</f>
        <v>2</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11</v>
      </c>
      <c r="D1105" s="20" t="s">
        <v>26</v>
      </c>
      <c r="E1105" s="23">
        <f>DSUM(B1:T1088,F1,D1104:D1105)</f>
        <v>48.411999999999999</v>
      </c>
      <c r="F1105" s="23" t="s">
        <v>26</v>
      </c>
      <c r="G1105" s="23" t="s">
        <v>5470</v>
      </c>
      <c r="H1105" s="23">
        <f>DCOUNTA(B1:T1088,G1,F1104:G1105)</f>
        <v>5</v>
      </c>
      <c r="I1105" s="23" t="s">
        <v>26</v>
      </c>
      <c r="J1105" s="23" t="s">
        <v>2680</v>
      </c>
      <c r="K1105" s="23">
        <f>DCOUNTA(B1:T1088,J1,I1104:J1105)</f>
        <v>2</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6</v>
      </c>
      <c r="D1111" s="26" t="s">
        <v>7262</v>
      </c>
      <c r="E1111" s="21">
        <f>E1092</f>
        <v>30.588999999999999</v>
      </c>
      <c r="F1111" s="21">
        <f>H1092</f>
        <v>2</v>
      </c>
      <c r="G1111" s="21">
        <f>K1092</f>
        <v>2</v>
      </c>
      <c r="O1111" s="24"/>
    </row>
    <row r="1112" spans="2:52" ht="15.75">
      <c r="C1112" s="21">
        <f>C1105</f>
        <v>11</v>
      </c>
      <c r="D1112" s="26" t="s">
        <v>26</v>
      </c>
      <c r="E1112" s="21">
        <f>E1105</f>
        <v>48.411999999999999</v>
      </c>
      <c r="F1112" s="21">
        <f>H1105</f>
        <v>5</v>
      </c>
      <c r="G1112" s="21">
        <f>K1105</f>
        <v>2</v>
      </c>
      <c r="O1112" s="24"/>
    </row>
    <row r="1113" spans="2:52" ht="15.75">
      <c r="C1113" s="22"/>
      <c r="D1113" s="19" t="s">
        <v>7267</v>
      </c>
      <c r="E1113" s="19">
        <f>E1111</f>
        <v>30.588999999999999</v>
      </c>
      <c r="F1113" s="22"/>
      <c r="O1113" s="24"/>
    </row>
    <row r="1114" spans="2:52" ht="15.75">
      <c r="C1114" s="22"/>
      <c r="D1114" s="19" t="s">
        <v>7268</v>
      </c>
      <c r="E1114" s="19">
        <f>E1111+E1112</f>
        <v>79.001000000000005</v>
      </c>
    </row>
  </sheetData>
  <sortState ref="B2:AZ18">
    <sortCondition ref="B2:B18"/>
  </sortState>
  <pageMargins left="0.7" right="0.7" top="0.75" bottom="0.75" header="0.3" footer="0.3"/>
</worksheet>
</file>

<file path=xl/worksheets/sheet18.xml><?xml version="1.0" encoding="utf-8"?>
<worksheet xmlns="http://schemas.openxmlformats.org/spreadsheetml/2006/main" xmlns:r="http://schemas.openxmlformats.org/officeDocument/2006/relationships">
  <sheetPr>
    <tabColor rgb="FF92D050"/>
  </sheetPr>
  <dimension ref="A1:AZ1118"/>
  <sheetViews>
    <sheetView topLeftCell="B1" workbookViewId="0">
      <selection activeCell="B2" sqref="B2:C21"/>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5"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45" ht="90">
      <c r="A2" s="31" t="str">
        <f>CONCATENATE(B2,". ",C2,". ",D2,". ",P2,"; ",Q2,"(",R2,"):",S2,"-",T2,".",E2,". ","IF -",F2)</f>
        <v>Bautista, F; Gallego, S; Canete, A; Mora, J; de Heredia, CD; Cruz, O; Fernandez, JM; Rives, S; Berlanga, P; Hladun, R; Ribelles, AJ; Madero, L; Ramirez, M; Delgado, RF; Perez-Martinez, A; Mata, C; Llort, A; Broto, JM; Cela, ME; Ramirez, G; Sabado, C; Acha, T; Astigarraga, I; Sastre, A; Munoz, A; Guibelalde, M; Moreno, L. Early clinical trials in paediatric oncology in Spain: a nationwide perspective. ANALES DE PEDIATRIA. 2017; 87(3):155-163.Article. IF -1,14</v>
      </c>
      <c r="B2" s="37" t="s">
        <v>2222</v>
      </c>
      <c r="C2" s="37" t="s">
        <v>2223</v>
      </c>
      <c r="D2" s="17" t="s">
        <v>195</v>
      </c>
      <c r="E2" s="18" t="s">
        <v>10</v>
      </c>
      <c r="F2" s="18">
        <f>VLOOKUP(N2,Revistas!$B$2:$H$63996,2,FALSE)</f>
        <v>1.1399999999999999</v>
      </c>
      <c r="G2" s="18" t="str">
        <f>VLOOKUP(N2,Revistas!$B$2:$H$63996,3,FALSE)</f>
        <v>Q3</v>
      </c>
      <c r="H2" s="18" t="str">
        <f>VLOOKUP(N2,Revistas!$B$2:$H$63996,4,FALSE)</f>
        <v>PEDIATRICS - SCIE</v>
      </c>
      <c r="I2" s="18" t="str">
        <f>VLOOKUP(N2,Revistas!$B$2:$H$63996,5,FALSE)</f>
        <v>88/121/</v>
      </c>
      <c r="J2" s="18" t="str">
        <f>VLOOKUP(N2,Revistas!$B$2:$H$63996,6,FALSE)</f>
        <v>NO</v>
      </c>
      <c r="K2" s="18" t="s">
        <v>2224</v>
      </c>
      <c r="L2" s="18" t="s">
        <v>2225</v>
      </c>
      <c r="M2" s="18">
        <v>0</v>
      </c>
      <c r="N2" s="18" t="s">
        <v>198</v>
      </c>
      <c r="O2" s="18" t="s">
        <v>154</v>
      </c>
      <c r="P2" s="18">
        <v>2017</v>
      </c>
      <c r="Q2" s="18">
        <v>87</v>
      </c>
      <c r="R2" s="18">
        <v>3</v>
      </c>
      <c r="S2" s="18">
        <v>155</v>
      </c>
      <c r="T2" s="18">
        <v>163</v>
      </c>
      <c r="U2" s="23">
        <v>28279690</v>
      </c>
    </row>
    <row r="3" spans="1:45" ht="90">
      <c r="A3" s="31" t="str">
        <f t="shared" ref="A3:A59" si="0">CONCATENATE(B3,". ",C3,". ",D3,". ",P3,"; ",Q3,"(",R3,"):",S3,"-",T3,".",E3,". ","IF -",F3)</f>
        <v>Blanco, Elena; Perez-Andres, Martin; Sanoja-Flores, Luzalba; Wentink, Marjolein; Pelak, Ondrej; Martin-Ayuso, Marta; Grigore, Georgiana; Torres-Canizales, Juan; Lopez-Granados, Eduardo; Kalina, Tomas; van der Burg, Mirjam; Arriba-Mendez, Sonia; Santa Cruz, Santiago; Puig, Noemi; van Dongen, Jacques J M; Orfao, Alberto. Selection and validation of antibody clones against IgG and IgA subclasses in switched memory B-cells and plasma cells.. Journal of immunological methods. 2017; ():-.Article. IF -2,1</v>
      </c>
      <c r="B3" s="37" t="s">
        <v>2284</v>
      </c>
      <c r="C3" s="37" t="s">
        <v>2283</v>
      </c>
      <c r="D3" s="17" t="s">
        <v>2285</v>
      </c>
      <c r="E3" s="18" t="s">
        <v>10</v>
      </c>
      <c r="F3" s="18">
        <f>VLOOKUP(N3,Revistas!$B$2:$H$63996,2,FALSE)</f>
        <v>2.1</v>
      </c>
      <c r="G3" s="18" t="str">
        <f>VLOOKUP(N3,Revistas!$B$2:$H$63996,3,FALSE)</f>
        <v>Q3</v>
      </c>
      <c r="H3" s="18" t="str">
        <f>VLOOKUP(N3,Revistas!$B$2:$H$63996,4,FALSE)</f>
        <v>BIOCHEMICAL RESEARCH METHODS - SCIE;</v>
      </c>
      <c r="I3" s="18" t="str">
        <f>VLOOKUP(N3,Revistas!$B$2:$H$63996,5,FALSE)</f>
        <v>48/78</v>
      </c>
      <c r="J3" s="18" t="str">
        <f>VLOOKUP(N3,Revistas!$B$2:$H$63996,6,FALSE)</f>
        <v>NO</v>
      </c>
      <c r="K3" s="18" t="s">
        <v>2287</v>
      </c>
      <c r="L3" s="18"/>
      <c r="M3" s="18" t="s">
        <v>586</v>
      </c>
      <c r="N3" s="18" t="s">
        <v>2288</v>
      </c>
      <c r="O3" s="18" t="s">
        <v>2286</v>
      </c>
      <c r="P3" s="18">
        <v>2017</v>
      </c>
      <c r="Q3" s="18"/>
      <c r="R3" s="18"/>
      <c r="S3" s="18"/>
      <c r="T3" s="18"/>
      <c r="U3" s="23">
        <v>28965920</v>
      </c>
      <c r="AS3" s="25"/>
    </row>
    <row r="4" spans="1:45" ht="90">
      <c r="A4" s="31" t="str">
        <f t="shared" si="0"/>
        <v>Brito-Zeron, P; Flores-Chavez, A; Moral, PM; Martinez-Zapico, A; Hernandez-Jimenez, P; Rodriguez, GF; Guerrero, PP; Fonseca, E; Robles, A; Herrero, MV; de la Pena, ARD; Forner, MJ; Larranaga, JR; Carballeira, MR; Llorente, LFV; Munoz, MR; Hurtado, R; Morcillo, C; Retamozo, S; Ramos-Casals, M. Infection Is the Major Trigger of Adult Hemophagocytic Syndrome, an Orphan Systemic Hyperinflammatory, Life-Threatening Disease: Analysis in 147 Patients (GEAS-SEMI Registry). ARTHRITIS &amp; RHEUMATOLOGY. 2017; 69():-.Meeting Abstract. IF -6,918</v>
      </c>
      <c r="B4" s="37" t="s">
        <v>2216</v>
      </c>
      <c r="C4" s="37" t="s">
        <v>2217</v>
      </c>
      <c r="D4" s="17" t="s">
        <v>1673</v>
      </c>
      <c r="E4" s="18" t="s">
        <v>26</v>
      </c>
      <c r="F4" s="18">
        <f>VLOOKUP(N4,Revistas!$B$2:$H$63996,2,FALSE)</f>
        <v>6.9180000000000001</v>
      </c>
      <c r="G4" s="18" t="str">
        <f>VLOOKUP(N4,Revistas!$B$2:$H$63996,3,FALSE)</f>
        <v>Q1</v>
      </c>
      <c r="H4" s="18" t="str">
        <f>VLOOKUP(N4,Revistas!$B$2:$H$63996,4,FALSE)</f>
        <v>RHEUMATOLOGY - SCIE</v>
      </c>
      <c r="I4" s="18" t="str">
        <f>VLOOKUP(N4,Revistas!$B$2:$H$63996,5,FALSE)</f>
        <v>30 de 3</v>
      </c>
      <c r="J4" s="18" t="str">
        <f>VLOOKUP(N4,Revistas!$B$2:$H$63996,6,FALSE)</f>
        <v>SI</v>
      </c>
      <c r="K4" s="18" t="s">
        <v>2218</v>
      </c>
      <c r="L4" s="18"/>
      <c r="M4" s="18">
        <v>0</v>
      </c>
      <c r="N4" s="18" t="s">
        <v>1675</v>
      </c>
      <c r="O4" s="18" t="s">
        <v>129</v>
      </c>
      <c r="P4" s="18">
        <v>2017</v>
      </c>
      <c r="Q4" s="18">
        <v>69</v>
      </c>
      <c r="R4" s="18"/>
      <c r="S4" s="18"/>
      <c r="T4" s="18"/>
    </row>
    <row r="5" spans="1:45" ht="60">
      <c r="A5" s="31" t="str">
        <f t="shared" si="0"/>
        <v>Carrillo, J; Calvete, O; Pintado-Berninches, L; Manguan-Garcia, C; Navarro, JS; Arias-Salgado, EG; Sastre, L; Guenechea, G; Granados, EL; de Villartay, JP; Revy, P; Benitez, J; Perona, R. Mutations in XLF/NHEJ1/Cernunnos gene results in downregulation of telomerase genes expression and telomere shortening. HUMAN MOLECULAR GENETICS. 2017; 26(10):1900-1914.Article. IF -5,34</v>
      </c>
      <c r="B5" s="37" t="s">
        <v>2240</v>
      </c>
      <c r="C5" s="37" t="s">
        <v>2241</v>
      </c>
      <c r="D5" s="17" t="s">
        <v>2242</v>
      </c>
      <c r="E5" s="18" t="s">
        <v>10</v>
      </c>
      <c r="F5" s="18">
        <f>VLOOKUP(N5,Revistas!$B$2:$H$63996,2,FALSE)</f>
        <v>5.34</v>
      </c>
      <c r="G5" s="18" t="str">
        <f>VLOOKUP(N5,Revistas!$B$2:$H$63996,3,FALSE)</f>
        <v>Q2</v>
      </c>
      <c r="H5" s="18" t="str">
        <f>VLOOKUP(N5,Revistas!$B$2:$H$63996,4,FALSE)</f>
        <v>BIOCHEMISTRY &amp; MOLECULAR BIOLOGY</v>
      </c>
      <c r="I5" s="18" t="str">
        <f>VLOOKUP(N5,Revistas!$B$2:$H$63996,5,FALSE)</f>
        <v>46/286</v>
      </c>
      <c r="J5" s="18" t="str">
        <f>VLOOKUP(N5,Revistas!$B$2:$H$63996,6,FALSE)</f>
        <v>NO</v>
      </c>
      <c r="K5" s="18" t="s">
        <v>2243</v>
      </c>
      <c r="L5" s="18" t="s">
        <v>2244</v>
      </c>
      <c r="M5" s="18">
        <v>1</v>
      </c>
      <c r="N5" s="18" t="s">
        <v>2245</v>
      </c>
      <c r="O5" s="28">
        <v>42125</v>
      </c>
      <c r="P5" s="18">
        <v>2017</v>
      </c>
      <c r="Q5" s="18">
        <v>26</v>
      </c>
      <c r="R5" s="18">
        <v>10</v>
      </c>
      <c r="S5" s="18">
        <v>1900</v>
      </c>
      <c r="T5" s="18">
        <v>1914</v>
      </c>
      <c r="U5" s="23">
        <v>28369633</v>
      </c>
    </row>
    <row r="6" spans="1:45" ht="60">
      <c r="A6" s="31" t="str">
        <f t="shared" si="0"/>
        <v>Cidre-Aranaz, F; Grunewald, TGP; Surdez, D; Garcia-Garcia, L; Lazaro, JC; Kirchner, T; Gonzalez-Gonzalez, L; Sastre, A; Garcia-Miguel, P; Lopez-Perez, SE; Monzon, S; Delattre, O; Alonso, J. EWS-FLI1-mediated suppression of the RAS-antagonist Sprouty 1 (SPRY1) confers aggressiveness to Ewing sarcoma. ONCOGENE. 2017; 36(6):766-776.Article. IF -7,519</v>
      </c>
      <c r="B6" s="37" t="s">
        <v>2257</v>
      </c>
      <c r="C6" s="37" t="s">
        <v>2258</v>
      </c>
      <c r="D6" s="17" t="s">
        <v>486</v>
      </c>
      <c r="E6" s="18" t="s">
        <v>10</v>
      </c>
      <c r="F6" s="18">
        <f>VLOOKUP(N6,Revistas!$B$2:$H$63996,2,FALSE)</f>
        <v>7.5190000000000001</v>
      </c>
      <c r="G6" s="18" t="str">
        <f>VLOOKUP(N6,Revistas!$B$2:$H$63996,3,FALSE)</f>
        <v>Q1</v>
      </c>
      <c r="H6" s="18" t="str">
        <f>VLOOKUP(N6,Revistas!$B$2:$H$63996,4,FALSE)</f>
        <v>ONCOLOGY</v>
      </c>
      <c r="I6" s="18" t="str">
        <f>VLOOKUP(N6,Revistas!$B$2:$H$63996,5,FALSE)</f>
        <v>21/217</v>
      </c>
      <c r="J6" s="18" t="str">
        <f>VLOOKUP(N6,Revistas!$B$2:$H$63996,6,FALSE)</f>
        <v>SI</v>
      </c>
      <c r="K6" s="18" t="s">
        <v>2259</v>
      </c>
      <c r="L6" s="18" t="s">
        <v>2260</v>
      </c>
      <c r="M6" s="18">
        <v>1</v>
      </c>
      <c r="N6" s="18" t="s">
        <v>489</v>
      </c>
      <c r="O6" s="28">
        <v>39845</v>
      </c>
      <c r="P6" s="18">
        <v>2017</v>
      </c>
      <c r="Q6" s="18">
        <v>36</v>
      </c>
      <c r="R6" s="18">
        <v>6</v>
      </c>
      <c r="S6" s="18">
        <v>766</v>
      </c>
      <c r="T6" s="18">
        <v>776</v>
      </c>
      <c r="U6" s="23">
        <v>27375017</v>
      </c>
    </row>
    <row r="7" spans="1:45" ht="45">
      <c r="A7" s="31" t="str">
        <f t="shared" si="0"/>
        <v>Cortez, S; De Paz, R; Gasior, M; Martinez, A; Mozo, Y; Rosich, B; Valentin, J; Sastre, A; Perez, A. MEMORY T CELLS DONOR LYMPHOCYTE INFUSIONS AFTER HAPLOIDENTICAL STEM CELL TRANSPLANTATION AS A SAFE PROCEDURE TO IMPROVE T-CELL RECONSTITUTION. HAEMATOLOGICA. 2017; 102():630-630.Meeting Abstract. IF -7,702</v>
      </c>
      <c r="B7" s="37" t="s">
        <v>2226</v>
      </c>
      <c r="C7" s="37" t="s">
        <v>2227</v>
      </c>
      <c r="D7" s="17" t="s">
        <v>1171</v>
      </c>
      <c r="E7" s="18" t="s">
        <v>26</v>
      </c>
      <c r="F7" s="18">
        <f>VLOOKUP(N7,Revistas!$B$2:$H$63996,2,FALSE)</f>
        <v>7.702</v>
      </c>
      <c r="G7" s="18" t="str">
        <f>VLOOKUP(N7,Revistas!$B$2:$H$63996,3,FALSE)</f>
        <v>Q1</v>
      </c>
      <c r="H7" s="18" t="str">
        <f>VLOOKUP(N7,Revistas!$B$2:$H$63996,4,FALSE)</f>
        <v>HEMATOLOGY - SCIE</v>
      </c>
      <c r="I7" s="18" t="str">
        <f>VLOOKUP(N7,Revistas!$B$2:$H$63996,5,FALSE)</f>
        <v>4 de 70</v>
      </c>
      <c r="J7" s="18" t="str">
        <f>VLOOKUP(N7,Revistas!$B$2:$H$63996,6,FALSE)</f>
        <v>SI</v>
      </c>
      <c r="K7" s="18" t="s">
        <v>2228</v>
      </c>
      <c r="L7" s="18"/>
      <c r="M7" s="18">
        <v>0</v>
      </c>
      <c r="N7" s="18" t="s">
        <v>1174</v>
      </c>
      <c r="O7" s="28">
        <v>46174</v>
      </c>
      <c r="P7" s="18">
        <v>2017</v>
      </c>
      <c r="Q7" s="18">
        <v>102</v>
      </c>
      <c r="R7" s="18"/>
      <c r="S7" s="18">
        <v>630</v>
      </c>
      <c r="T7" s="18">
        <v>630</v>
      </c>
    </row>
    <row r="8" spans="1:45" ht="60">
      <c r="A8" s="31" t="str">
        <f t="shared" si="0"/>
        <v>Flores-Chavez, A; Retamozo, S; Robles, A; Rodriguez, GF; Arteaga, S; Galceran-Chaves, C; Perez-Alvarez, R; de Lis, MP; Kostov, B; Ramos-Casals, M; Brito-Zeron, P. Protein-Losing Enteropathy in Patients with Systemic Autoimmune Diseases: Characterization of 263 Cases (GEAS-SEMI Spanish Cohort). ARTHRITIS &amp; RHEUMATOLOGY. 2017; 69():-.Meeting Abstract. IF -6,918</v>
      </c>
      <c r="B8" s="37" t="s">
        <v>2219</v>
      </c>
      <c r="C8" s="37" t="s">
        <v>2220</v>
      </c>
      <c r="D8" s="17" t="s">
        <v>1673</v>
      </c>
      <c r="E8" s="18" t="s">
        <v>26</v>
      </c>
      <c r="F8" s="18">
        <f>VLOOKUP(N8,Revistas!$B$2:$H$63996,2,FALSE)</f>
        <v>6.9180000000000001</v>
      </c>
      <c r="G8" s="18" t="str">
        <f>VLOOKUP(N8,Revistas!$B$2:$H$63996,3,FALSE)</f>
        <v>Q1</v>
      </c>
      <c r="H8" s="18" t="str">
        <f>VLOOKUP(N8,Revistas!$B$2:$H$63996,4,FALSE)</f>
        <v>RHEUMATOLOGY - SCIE</v>
      </c>
      <c r="I8" s="18" t="str">
        <f>VLOOKUP(N8,Revistas!$B$2:$H$63996,5,FALSE)</f>
        <v>30 de 3</v>
      </c>
      <c r="J8" s="18" t="str">
        <f>VLOOKUP(N8,Revistas!$B$2:$H$63996,6,FALSE)</f>
        <v>SI</v>
      </c>
      <c r="K8" s="18" t="s">
        <v>2221</v>
      </c>
      <c r="L8" s="18"/>
      <c r="M8" s="18">
        <v>0</v>
      </c>
      <c r="N8" s="18" t="s">
        <v>1675</v>
      </c>
      <c r="O8" s="18" t="s">
        <v>129</v>
      </c>
      <c r="P8" s="18">
        <v>2017</v>
      </c>
      <c r="Q8" s="18">
        <v>69</v>
      </c>
      <c r="R8" s="18"/>
      <c r="S8" s="18"/>
      <c r="T8" s="18"/>
    </row>
    <row r="9" spans="1:45" ht="45">
      <c r="A9" s="31" t="str">
        <f t="shared" si="0"/>
        <v>Garcia-Morato, MB; Garcia-Minaur, S; Garicano, JM; Simarro, FS; Molina, LDP; Lopez-Granados, E; Cerdan, AF; Pena, RR. Mutations in PIK3R1 can lead to APDS2, SHORT syndrome or a combination of the two. CLINICAL IMMUNOLOGY. 2017; 179():77-80.Article. IF -3,99</v>
      </c>
      <c r="B9" s="37" t="s">
        <v>2232</v>
      </c>
      <c r="C9" s="37" t="s">
        <v>2233</v>
      </c>
      <c r="D9" s="17" t="s">
        <v>2158</v>
      </c>
      <c r="E9" s="18" t="s">
        <v>10</v>
      </c>
      <c r="F9" s="18">
        <f>VLOOKUP(N9,Revistas!$B$2:$H$63996,2,FALSE)</f>
        <v>3.99</v>
      </c>
      <c r="G9" s="18" t="str">
        <f>VLOOKUP(N9,Revistas!$B$2:$H$63996,3,FALSE)</f>
        <v>Q2</v>
      </c>
      <c r="H9" s="18" t="str">
        <f>VLOOKUP(N9,Revistas!$B$2:$H$63996,4,FALSE)</f>
        <v>IMMUNOLOGY</v>
      </c>
      <c r="I9" s="18" t="str">
        <f>VLOOKUP(N9,Revistas!$B$2:$H$63996,5,FALSE)</f>
        <v>43/150</v>
      </c>
      <c r="J9" s="18" t="str">
        <f>VLOOKUP(N9,Revistas!$B$2:$H$63996,6,FALSE)</f>
        <v>NO</v>
      </c>
      <c r="K9" s="18" t="s">
        <v>2234</v>
      </c>
      <c r="L9" s="18" t="s">
        <v>2235</v>
      </c>
      <c r="M9" s="18">
        <v>0</v>
      </c>
      <c r="N9" s="18" t="s">
        <v>2161</v>
      </c>
      <c r="O9" s="18" t="s">
        <v>226</v>
      </c>
      <c r="P9" s="18">
        <v>2017</v>
      </c>
      <c r="Q9" s="18">
        <v>179</v>
      </c>
      <c r="R9" s="18"/>
      <c r="S9" s="18">
        <v>77</v>
      </c>
      <c r="T9" s="18">
        <v>80</v>
      </c>
      <c r="U9" s="23">
        <v>28302518</v>
      </c>
    </row>
    <row r="10" spans="1:45" ht="45">
      <c r="A10" s="31" t="str">
        <f t="shared" si="0"/>
        <v>Guterrez-Camino, A; Martin-Guerrero, I; de Andoin, NG; Navajas, A; Sastre, A; Baneres, AC; Astigarraga, I; Garcia-Orad, A. Involvement of SNPS in mir3117 and mir3689 in pediatric acute lymphoblastic leukemia susceptibility. EUROPEAN JOURNAL OF CANCER. 2017; 72():S144-S144.Meeting Abstract. IF -6,029</v>
      </c>
      <c r="B10" s="37" t="s">
        <v>2261</v>
      </c>
      <c r="C10" s="37" t="s">
        <v>2262</v>
      </c>
      <c r="D10" s="17" t="s">
        <v>2263</v>
      </c>
      <c r="E10" s="18" t="s">
        <v>26</v>
      </c>
      <c r="F10" s="18">
        <f>VLOOKUP(N10,Revistas!$B$2:$H$63996,2,FALSE)</f>
        <v>6.0289999999999999</v>
      </c>
      <c r="G10" s="18" t="str">
        <f>VLOOKUP(N10,Revistas!$B$2:$H$63996,3,FALSE)</f>
        <v>Q1</v>
      </c>
      <c r="H10" s="18" t="str">
        <f>VLOOKUP(N10,Revistas!$B$2:$H$63996,4,FALSE)</f>
        <v>ONCOLOGY - SCIE</v>
      </c>
      <c r="I10" s="18" t="str">
        <f>VLOOKUP(N10,Revistas!$B$2:$H$63996,5,FALSE)</f>
        <v>35/217</v>
      </c>
      <c r="J10" s="18" t="str">
        <f>VLOOKUP(N10,Revistas!$B$2:$H$63996,6,FALSE)</f>
        <v>NO</v>
      </c>
      <c r="K10" s="18" t="s">
        <v>2264</v>
      </c>
      <c r="L10" s="18"/>
      <c r="M10" s="18">
        <v>0</v>
      </c>
      <c r="N10" s="18" t="s">
        <v>2265</v>
      </c>
      <c r="O10" s="18" t="s">
        <v>62</v>
      </c>
      <c r="P10" s="18">
        <v>2017</v>
      </c>
      <c r="Q10" s="18">
        <v>72</v>
      </c>
      <c r="R10" s="18"/>
      <c r="S10" s="18" t="s">
        <v>2266</v>
      </c>
      <c r="T10" s="18" t="s">
        <v>2266</v>
      </c>
    </row>
    <row r="11" spans="1:45" ht="45">
      <c r="A11" s="31" t="str">
        <f t="shared" si="0"/>
        <v>Gutierrez-Camino, A; Martin-Guerrero, I; de Andoin, NG; Navajas, A; Sastre, A; Baneres, AC; Astigarraga, I; Garcia-Orad, A. Involvement of SNPS in CDKN2A/B locus in childhood acute lymphoblastic leukemia susceptibility in the Spanish population. EUROPEAN JOURNAL OF CANCER. 2017; 72():S144-S144.Meeting Abstract. IF -6,029</v>
      </c>
      <c r="B11" s="37" t="s">
        <v>2267</v>
      </c>
      <c r="C11" s="37" t="s">
        <v>2268</v>
      </c>
      <c r="D11" s="17" t="s">
        <v>2263</v>
      </c>
      <c r="E11" s="18" t="s">
        <v>26</v>
      </c>
      <c r="F11" s="18">
        <f>VLOOKUP(N11,Revistas!$B$2:$H$63996,2,FALSE)</f>
        <v>6.0289999999999999</v>
      </c>
      <c r="G11" s="18" t="str">
        <f>VLOOKUP(N11,Revistas!$B$2:$H$63996,3,FALSE)</f>
        <v>Q1</v>
      </c>
      <c r="H11" s="18" t="str">
        <f>VLOOKUP(N11,Revistas!$B$2:$H$63996,4,FALSE)</f>
        <v>ONCOLOGY - SCIE</v>
      </c>
      <c r="I11" s="18" t="str">
        <f>VLOOKUP(N11,Revistas!$B$2:$H$63996,5,FALSE)</f>
        <v>35/217</v>
      </c>
      <c r="J11" s="18" t="str">
        <f>VLOOKUP(N11,Revistas!$B$2:$H$63996,6,FALSE)</f>
        <v>NO</v>
      </c>
      <c r="K11" s="18" t="s">
        <v>2269</v>
      </c>
      <c r="L11" s="18"/>
      <c r="M11" s="18">
        <v>0</v>
      </c>
      <c r="N11" s="18" t="s">
        <v>2265</v>
      </c>
      <c r="O11" s="18" t="s">
        <v>62</v>
      </c>
      <c r="P11" s="18">
        <v>2017</v>
      </c>
      <c r="Q11" s="18">
        <v>72</v>
      </c>
      <c r="R11" s="18"/>
      <c r="S11" s="18" t="s">
        <v>2266</v>
      </c>
      <c r="T11" s="18" t="s">
        <v>2266</v>
      </c>
    </row>
    <row r="12" spans="1:45" ht="60">
      <c r="A12" s="31" t="str">
        <f t="shared" si="0"/>
        <v>Gutierrez-camino, A; Martin-guerrero, I; De Andoin, NG; Navajas, A; Sastre, A; Carbone-baneres, A; Garcia-ariza, M; Astigarraga, I; Garcia-orad, A. MIR-3117 and MIR-3689D2 in MAPK Signaling Pathway: Implication in Childhood Acute Lymphoblastic Leukemia Susceptibility. PEDIATRIC BLOOD &amp; CANCER. 2017; 64():S175-S176.Meeting Abstract. IF -2,513</v>
      </c>
      <c r="B12" s="37" t="s">
        <v>2205</v>
      </c>
      <c r="C12" s="37" t="s">
        <v>2206</v>
      </c>
      <c r="D12" s="17" t="s">
        <v>2207</v>
      </c>
      <c r="E12" s="18" t="s">
        <v>26</v>
      </c>
      <c r="F12" s="18">
        <f>VLOOKUP(N12,Revistas!$B$2:$H$63996,2,FALSE)</f>
        <v>2.5129999999999999</v>
      </c>
      <c r="G12" s="18" t="str">
        <f>VLOOKUP(N12,Revistas!$B$2:$H$63996,3,FALSE)</f>
        <v>Q1</v>
      </c>
      <c r="H12" s="18" t="str">
        <f>VLOOKUP(N12,Revistas!$B$2:$H$63996,4,FALSE)</f>
        <v>PEDIATRICS - SCIE;</v>
      </c>
      <c r="I12" s="18" t="str">
        <f>VLOOKUP(N12,Revistas!$B$2:$H$63996,5,FALSE)</f>
        <v>26/121</v>
      </c>
      <c r="J12" s="18" t="str">
        <f>VLOOKUP(N12,Revistas!$B$2:$H$63996,6,FALSE)</f>
        <v>NO</v>
      </c>
      <c r="K12" s="18" t="s">
        <v>2208</v>
      </c>
      <c r="L12" s="18"/>
      <c r="M12" s="18">
        <v>0</v>
      </c>
      <c r="N12" s="18" t="s">
        <v>2209</v>
      </c>
      <c r="O12" s="18" t="s">
        <v>94</v>
      </c>
      <c r="P12" s="18">
        <v>2017</v>
      </c>
      <c r="Q12" s="18">
        <v>64</v>
      </c>
      <c r="R12" s="18"/>
      <c r="S12" s="18" t="s">
        <v>2210</v>
      </c>
      <c r="T12" s="18" t="s">
        <v>2211</v>
      </c>
    </row>
    <row r="13" spans="1:45" ht="45">
      <c r="A13" s="31" t="str">
        <f t="shared" si="0"/>
        <v>Gutierrez-Camino, A; Martin-Guerrero, I; de Andoin, NG; Sastre, A; Baneres, AC; Astigarraga, I; Navajas, A; Garcia-Orad, A. Confirmation of involvement of new variants at CDKN2A/B in pediatric acute lymphoblastic leukemia susceptibility in the Spanish population. PLOS ONE. 2017; 12(5):-e0177421.Article. IF -2,806</v>
      </c>
      <c r="B13" s="37" t="s">
        <v>2246</v>
      </c>
      <c r="C13" s="37" t="s">
        <v>2247</v>
      </c>
      <c r="D13" s="17" t="s">
        <v>217</v>
      </c>
      <c r="E13" s="18" t="s">
        <v>10</v>
      </c>
      <c r="F13" s="18">
        <f>VLOOKUP(N13,Revistas!$B$2:$H$63996,2,FALSE)</f>
        <v>2.806</v>
      </c>
      <c r="G13" s="18" t="str">
        <f>VLOOKUP(N13,Revistas!$B$2:$H$63996,3,FALSE)</f>
        <v>Q1</v>
      </c>
      <c r="H13" s="18" t="str">
        <f>VLOOKUP(N13,Revistas!$B$2:$H$63996,4,FALSE)</f>
        <v>MULTIDISCIPLINARY SCIENCES</v>
      </c>
      <c r="I13" s="18" t="str">
        <f>VLOOKUP(N13,Revistas!$B$2:$H$63996,5,FALSE)</f>
        <v>15/64</v>
      </c>
      <c r="J13" s="18" t="str">
        <f>VLOOKUP(N13,Revistas!$B$2:$H$63996,6,FALSE)</f>
        <v>NO</v>
      </c>
      <c r="K13" s="18" t="s">
        <v>2248</v>
      </c>
      <c r="L13" s="18" t="s">
        <v>2249</v>
      </c>
      <c r="M13" s="18">
        <v>1</v>
      </c>
      <c r="N13" s="18" t="s">
        <v>220</v>
      </c>
      <c r="O13" s="28">
        <v>39569</v>
      </c>
      <c r="P13" s="18">
        <v>2017</v>
      </c>
      <c r="Q13" s="18">
        <v>12</v>
      </c>
      <c r="R13" s="18">
        <v>5</v>
      </c>
      <c r="S13" s="18"/>
      <c r="T13" s="18" t="s">
        <v>2250</v>
      </c>
      <c r="U13" s="23">
        <v>28481918</v>
      </c>
    </row>
    <row r="14" spans="1:45" ht="105">
      <c r="A14" s="31" t="str">
        <f t="shared" si="0"/>
        <v>Huertas-Martinez, J; Court, F; Rello-Varona, S; Herrero-Martin, D; Almacellas-Rabaiget, O; Sainz-Jaspeado, M; Garcia-Monclus, S; Lagares-Tena, L; Buj, R; Hontecillas-Prieto, L; Sastre, A; Azorin, D; Sanjuan, X; Lopez-Alemany, R; Moran, S; Roma, J; Gallego, S; Mora, J; del Muro, XG; Giangrande, PH; Peinado, MA; Alonso, J; de Alava, E; Monk, D; Esteller, M; Tirado, OM. DNA methylation profiling identifies PTRF/Cavin-1 as a novel tumor suppressor in Ewing sarcoma when co-expressed with caveolin-1. CANCER LETTERS. 2017; 386():196-207.Article. IF -6,375</v>
      </c>
      <c r="B14" s="37" t="s">
        <v>2274</v>
      </c>
      <c r="C14" s="37" t="s">
        <v>2275</v>
      </c>
      <c r="D14" s="17" t="s">
        <v>2276</v>
      </c>
      <c r="E14" s="18" t="s">
        <v>10</v>
      </c>
      <c r="F14" s="18">
        <f>VLOOKUP(N14,Revistas!$B$2:$H$63996,2,FALSE)</f>
        <v>6.375</v>
      </c>
      <c r="G14" s="18" t="str">
        <f>VLOOKUP(N14,Revistas!$B$2:$H$63996,3,FALSE)</f>
        <v>Q1</v>
      </c>
      <c r="H14" s="18" t="str">
        <f>VLOOKUP(N14,Revistas!$B$2:$H$63996,4,FALSE)</f>
        <v>ONCOLOGY</v>
      </c>
      <c r="I14" s="18" t="str">
        <f>VLOOKUP(N14,Revistas!$B$2:$H$63996,5,FALSE)</f>
        <v>25/217</v>
      </c>
      <c r="J14" s="18" t="str">
        <f>VLOOKUP(N14,Revistas!$B$2:$H$63996,6,FALSE)</f>
        <v>NO</v>
      </c>
      <c r="K14" s="18" t="s">
        <v>2277</v>
      </c>
      <c r="L14" s="18" t="s">
        <v>2278</v>
      </c>
      <c r="M14" s="18">
        <v>1</v>
      </c>
      <c r="N14" s="18" t="s">
        <v>2279</v>
      </c>
      <c r="O14" s="18" t="s">
        <v>62</v>
      </c>
      <c r="P14" s="18">
        <v>2017</v>
      </c>
      <c r="Q14" s="18">
        <v>386</v>
      </c>
      <c r="R14" s="18"/>
      <c r="S14" s="18">
        <v>196</v>
      </c>
      <c r="T14" s="18">
        <v>207</v>
      </c>
      <c r="U14" s="23">
        <v>27894957</v>
      </c>
    </row>
    <row r="15" spans="1:45" ht="60">
      <c r="A15" s="31" t="str">
        <f t="shared" si="0"/>
        <v>Kabat, MG; Badell, I; Torrent, M; Sisinni, L; Querol, S; Gimeno, R; Soria, L; Bueno, D; Sanroman, S; Plaza, D; De Paz, R; Marcos, A; Torres, J; Granados, EL; Sastre, A; Valentin, J; Perez-Martinez, A. Clinical Outcome and Immune Cell Recovery after C45RA-Depleted Haplodentical Transplantation in Paediatric Patients with High Risk Acute Leukemia. PEDIATRIC BLOOD &amp; CANCER. 2017; 64():S98-S98.Meeting Abstract. IF -2,513</v>
      </c>
      <c r="B15" s="37" t="s">
        <v>2236</v>
      </c>
      <c r="C15" s="37" t="s">
        <v>2237</v>
      </c>
      <c r="D15" s="17" t="s">
        <v>2207</v>
      </c>
      <c r="E15" s="18" t="s">
        <v>26</v>
      </c>
      <c r="F15" s="18">
        <f>VLOOKUP(N15,Revistas!$B$2:$H$63996,2,FALSE)</f>
        <v>2.5129999999999999</v>
      </c>
      <c r="G15" s="18" t="str">
        <f>VLOOKUP(N15,Revistas!$B$2:$H$63996,3,FALSE)</f>
        <v>Q1</v>
      </c>
      <c r="H15" s="18" t="str">
        <f>VLOOKUP(N15,Revistas!$B$2:$H$63996,4,FALSE)</f>
        <v>PEDIATRICS - SCIE;</v>
      </c>
      <c r="I15" s="18" t="str">
        <f>VLOOKUP(N15,Revistas!$B$2:$H$63996,5,FALSE)</f>
        <v>26/121</v>
      </c>
      <c r="J15" s="18" t="str">
        <f>VLOOKUP(N15,Revistas!$B$2:$H$63996,6,FALSE)</f>
        <v>NO</v>
      </c>
      <c r="K15" s="18" t="s">
        <v>2238</v>
      </c>
      <c r="L15" s="18"/>
      <c r="M15" s="18">
        <v>0</v>
      </c>
      <c r="N15" s="18" t="s">
        <v>2209</v>
      </c>
      <c r="O15" s="18" t="s">
        <v>226</v>
      </c>
      <c r="P15" s="18">
        <v>2017</v>
      </c>
      <c r="Q15" s="18">
        <v>64</v>
      </c>
      <c r="R15" s="18"/>
      <c r="S15" s="18" t="s">
        <v>2239</v>
      </c>
      <c r="T15" s="18" t="s">
        <v>2239</v>
      </c>
    </row>
    <row r="16" spans="1:45" ht="120">
      <c r="A16" s="31" t="str">
        <f t="shared" si="0"/>
        <v>Manzano-Gamero, Victoria; Pardo-Cabello, Alfredo J; Vargas-Hitos, Jose A; Zamora-Pasadas, Monica; Navarrete-Navarrete, Nuria; Sabio, Jose M; Jaimez-Gamiz, Laura; Rios-Fernandez, Raquel; Ortego-Centeno, Norberto; Ayala-Gutierrez, M Mar; de Ramon, Enrique; Colodro-Ruiz, Agustin; Mico-Giner, Luisa; Castillo-Palma, Maria J; Robles-Marhuenda, Angel; Luna-Del Castillo, Juan de Dios; Jimenez-Alonso, Juan. Effect of ethnicity on clinical presentation and risk of antiphospholipid syndrome in Roma and Caucasian patients with systemic lupus erythematosus: a multicenter cross-sectional study.. International journal of rheumatic diseases. 2017; ():-.Article. IF -2,624</v>
      </c>
      <c r="B16" s="37" t="s">
        <v>2290</v>
      </c>
      <c r="C16" s="37" t="s">
        <v>2289</v>
      </c>
      <c r="D16" s="17" t="s">
        <v>2291</v>
      </c>
      <c r="E16" s="18" t="s">
        <v>10</v>
      </c>
      <c r="F16" s="18">
        <f>VLOOKUP(N16,Revistas!$B$2:$H$63996,2,FALSE)</f>
        <v>2.6240000000000001</v>
      </c>
      <c r="G16" s="18" t="str">
        <f>VLOOKUP(N16,Revistas!$B$2:$H$63996,3,FALSE)</f>
        <v>Q3</v>
      </c>
      <c r="H16" s="18" t="str">
        <f>VLOOKUP(N16,Revistas!$B$2:$H$63996,4,FALSE)</f>
        <v>RHEUMATOLOGY - SCIE</v>
      </c>
      <c r="I16" s="18" t="str">
        <f>VLOOKUP(N16,Revistas!$B$2:$H$63996,5,FALSE)</f>
        <v>17 DE 30</v>
      </c>
      <c r="J16" s="18" t="str">
        <f>VLOOKUP(N16,Revistas!$B$2:$H$63996,6,FALSE)</f>
        <v>NO</v>
      </c>
      <c r="K16" s="18" t="s">
        <v>2293</v>
      </c>
      <c r="L16" s="18"/>
      <c r="M16" s="18" t="s">
        <v>586</v>
      </c>
      <c r="N16" s="18" t="s">
        <v>2294</v>
      </c>
      <c r="O16" s="18" t="s">
        <v>2292</v>
      </c>
      <c r="P16" s="18">
        <v>2017</v>
      </c>
      <c r="Q16" s="18"/>
      <c r="R16" s="18"/>
      <c r="S16" s="18"/>
      <c r="T16" s="18"/>
      <c r="U16" s="23">
        <v>28593703</v>
      </c>
      <c r="AS16" s="25"/>
    </row>
    <row r="17" spans="1:45" ht="45">
      <c r="A17" s="31" t="str">
        <f t="shared" si="0"/>
        <v>Martinez-Sanchez, N; Perez-Pinto, S; Robles-Marhuenda, A; Arnalich-Fernandez, F; Camean, MM; Zalvide, EH; Bartha, JL. Obstetric and perinatal outcome in anti-Ro/SSA-positive pregnant women: a prospective cohort study. IMMUNOLOGIC RESEARCH. 2017; 65(2):487-494.Article. IF -2,905</v>
      </c>
      <c r="B17" s="37" t="s">
        <v>2251</v>
      </c>
      <c r="C17" s="37" t="s">
        <v>2252</v>
      </c>
      <c r="D17" s="17" t="s">
        <v>2253</v>
      </c>
      <c r="E17" s="18" t="s">
        <v>10</v>
      </c>
      <c r="F17" s="18">
        <f>VLOOKUP(N17,Revistas!$B$2:$H$63996,2,FALSE)</f>
        <v>2.9049999999999998</v>
      </c>
      <c r="G17" s="18" t="str">
        <f>VLOOKUP(N17,Revistas!$B$2:$H$63996,3,FALSE)</f>
        <v>Q3</v>
      </c>
      <c r="H17" s="18" t="str">
        <f>VLOOKUP(N17,Revistas!$B$2:$H$63996,4,FALSE)</f>
        <v>IMMUNOLOGY - SCIE</v>
      </c>
      <c r="I17" s="18" t="str">
        <f>VLOOKUP(N17,Revistas!$B$2:$H$63996,5,FALSE)</f>
        <v>82/151</v>
      </c>
      <c r="J17" s="18" t="str">
        <f>VLOOKUP(N17,Revistas!$B$2:$H$63996,6,FALSE)</f>
        <v>NO</v>
      </c>
      <c r="K17" s="18" t="s">
        <v>2254</v>
      </c>
      <c r="L17" s="18" t="s">
        <v>2255</v>
      </c>
      <c r="M17" s="18">
        <v>0</v>
      </c>
      <c r="N17" s="18" t="s">
        <v>2256</v>
      </c>
      <c r="O17" s="18" t="s">
        <v>35</v>
      </c>
      <c r="P17" s="18">
        <v>2017</v>
      </c>
      <c r="Q17" s="18">
        <v>65</v>
      </c>
      <c r="R17" s="18">
        <v>2</v>
      </c>
      <c r="S17" s="18">
        <v>487</v>
      </c>
      <c r="T17" s="18">
        <v>494</v>
      </c>
      <c r="U17" s="23">
        <v>28138914</v>
      </c>
    </row>
    <row r="18" spans="1:45" ht="60">
      <c r="A18" s="31" t="str">
        <f t="shared" si="0"/>
        <v>Martinez-Velandia, A; Gasior, M; de Paz, R; Cortez, S; Bueno, D; Sastre, A; Canales, M; Perez-Martinez, A. REDUCED INCIDENCE OF PRIMARY GRAFT FAILURE IN PATIENTS UNDERGOING HAPLOIDENTICAL STEM CELL TRANSPLANTATION: A SINGLE CENTER EXPERIENCE. HAEMATOLOGICA. 2017; 102():636-637.Meeting Abstract. IF -7,702</v>
      </c>
      <c r="B18" s="37" t="s">
        <v>2229</v>
      </c>
      <c r="C18" s="37" t="s">
        <v>2230</v>
      </c>
      <c r="D18" s="17" t="s">
        <v>1171</v>
      </c>
      <c r="E18" s="18" t="s">
        <v>26</v>
      </c>
      <c r="F18" s="18">
        <f>VLOOKUP(N18,Revistas!$B$2:$H$63996,2,FALSE)</f>
        <v>7.702</v>
      </c>
      <c r="G18" s="18" t="str">
        <f>VLOOKUP(N18,Revistas!$B$2:$H$63996,3,FALSE)</f>
        <v>Q1</v>
      </c>
      <c r="H18" s="18" t="str">
        <f>VLOOKUP(N18,Revistas!$B$2:$H$63996,4,FALSE)</f>
        <v>HEMATOLOGY - SCIE</v>
      </c>
      <c r="I18" s="18" t="str">
        <f>VLOOKUP(N18,Revistas!$B$2:$H$63996,5,FALSE)</f>
        <v>4 de 70</v>
      </c>
      <c r="J18" s="18" t="str">
        <f>VLOOKUP(N18,Revistas!$B$2:$H$63996,6,FALSE)</f>
        <v>SI</v>
      </c>
      <c r="K18" s="18" t="s">
        <v>2231</v>
      </c>
      <c r="L18" s="18"/>
      <c r="M18" s="18">
        <v>0</v>
      </c>
      <c r="N18" s="18" t="s">
        <v>1174</v>
      </c>
      <c r="O18" s="28">
        <v>46174</v>
      </c>
      <c r="P18" s="18">
        <v>2017</v>
      </c>
      <c r="Q18" s="18">
        <v>102</v>
      </c>
      <c r="R18" s="18"/>
      <c r="S18" s="18">
        <v>636</v>
      </c>
      <c r="T18" s="18">
        <v>637</v>
      </c>
    </row>
    <row r="19" spans="1:45" ht="30">
      <c r="A19" s="31" t="str">
        <f t="shared" si="0"/>
        <v>Robles Marhuenda, Angel. Reply to Observations on native valve endocarditis caused by Kocuria kristinae.. Enfermedades infecciosas y microbiologia clinica. 2017; ():-.Letter. IF -1,714</v>
      </c>
      <c r="B19" s="37" t="s">
        <v>2281</v>
      </c>
      <c r="C19" s="37" t="s">
        <v>2280</v>
      </c>
      <c r="D19" s="17" t="s">
        <v>1645</v>
      </c>
      <c r="E19" s="18" t="s">
        <v>274</v>
      </c>
      <c r="F19" s="18">
        <f>VLOOKUP(N19,Revistas!$B$2:$H$63996,2,FALSE)</f>
        <v>1.714</v>
      </c>
      <c r="G19" s="18" t="str">
        <f>VLOOKUP(N19,Revistas!$B$2:$H$63996,3,FALSE)</f>
        <v>Q3</v>
      </c>
      <c r="H19" s="18" t="str">
        <f>VLOOKUP(N19,Revistas!$B$2:$H$63996,4,FALSE)</f>
        <v>MICROBIOLOGY</v>
      </c>
      <c r="I19" s="18" t="str">
        <f>VLOOKUP(N19,Revistas!$B$2:$H$63996,5,FALSE)</f>
        <v>88/124</v>
      </c>
      <c r="J19" s="18" t="str">
        <f>VLOOKUP(N19,Revistas!$B$2:$H$63996,6,FALSE)</f>
        <v>NO</v>
      </c>
      <c r="K19" s="18" t="s">
        <v>2282</v>
      </c>
      <c r="L19" s="18"/>
      <c r="M19" s="18" t="s">
        <v>586</v>
      </c>
      <c r="N19" s="18" t="s">
        <v>1463</v>
      </c>
      <c r="O19" s="18" t="s">
        <v>1918</v>
      </c>
      <c r="P19" s="18">
        <v>2017</v>
      </c>
      <c r="Q19" s="18"/>
      <c r="R19" s="18"/>
      <c r="S19" s="18"/>
      <c r="T19" s="18"/>
      <c r="U19" s="23">
        <v>29110929</v>
      </c>
      <c r="AS19" s="25"/>
    </row>
    <row r="20" spans="1:45" ht="60">
      <c r="A20" s="31" t="str">
        <f t="shared" si="0"/>
        <v>Umerez, M; Gutierrez-Camino, A; Garcia-Ariza, M; Sastre, A; de Andoin, NG; Echebarria-Barona, A; Astigarraga, I; Navajas, A; Garcia-Orad, A. SNPS in Micrornas Associated with Vincristine Induced Neurotoxicity in Spanish Children with Acute Lymphoblastic Leukemia. PEDIATRIC BLOOD &amp; CANCER. 2017; 64():S402-S402.Meeting Abstract. IF -2,513</v>
      </c>
      <c r="B20" s="37" t="s">
        <v>2212</v>
      </c>
      <c r="C20" s="37" t="s">
        <v>2213</v>
      </c>
      <c r="D20" s="17" t="s">
        <v>2207</v>
      </c>
      <c r="E20" s="18" t="s">
        <v>26</v>
      </c>
      <c r="F20" s="18">
        <f>VLOOKUP(N20,Revistas!$B$2:$H$63996,2,FALSE)</f>
        <v>2.5129999999999999</v>
      </c>
      <c r="G20" s="18" t="str">
        <f>VLOOKUP(N20,Revistas!$B$2:$H$63996,3,FALSE)</f>
        <v>Q1</v>
      </c>
      <c r="H20" s="18" t="str">
        <f>VLOOKUP(N20,Revistas!$B$2:$H$63996,4,FALSE)</f>
        <v>PEDIATRICS - SCIE;</v>
      </c>
      <c r="I20" s="18" t="str">
        <f>VLOOKUP(N20,Revistas!$B$2:$H$63996,5,FALSE)</f>
        <v>26/121</v>
      </c>
      <c r="J20" s="18" t="str">
        <f>VLOOKUP(N20,Revistas!$B$2:$H$63996,6,FALSE)</f>
        <v>NO</v>
      </c>
      <c r="K20" s="18" t="s">
        <v>2214</v>
      </c>
      <c r="L20" s="18"/>
      <c r="M20" s="18">
        <v>0</v>
      </c>
      <c r="N20" s="18" t="s">
        <v>2209</v>
      </c>
      <c r="O20" s="18" t="s">
        <v>94</v>
      </c>
      <c r="P20" s="18">
        <v>2017</v>
      </c>
      <c r="Q20" s="18">
        <v>64</v>
      </c>
      <c r="R20" s="18"/>
      <c r="S20" s="18" t="s">
        <v>2215</v>
      </c>
      <c r="T20" s="18" t="s">
        <v>2215</v>
      </c>
    </row>
    <row r="21" spans="1:45" ht="45">
      <c r="A21" s="31" t="str">
        <f t="shared" si="0"/>
        <v>Umerez, M; Gutierrez-Camino, A; Martin-Guerrero, I; De Andoin, NG; Sastre, A; Navajas, A; Astigarraga, I; Garcia-Orad, A. SNPS in microRNAs associated with methotrexate plasma levels in Spanish children with acute lymphoblastic leukemia. EUROPEAN JOURNAL OF CANCER. 2017; 72():S143-S143.Meeting Abstract. IF -6,029</v>
      </c>
      <c r="B21" s="37" t="s">
        <v>2270</v>
      </c>
      <c r="C21" s="37" t="s">
        <v>2271</v>
      </c>
      <c r="D21" s="17" t="s">
        <v>2263</v>
      </c>
      <c r="E21" s="18" t="s">
        <v>26</v>
      </c>
      <c r="F21" s="18">
        <f>VLOOKUP(N21,Revistas!$B$2:$H$63996,2,FALSE)</f>
        <v>6.0289999999999999</v>
      </c>
      <c r="G21" s="18" t="str">
        <f>VLOOKUP(N21,Revistas!$B$2:$H$63996,3,FALSE)</f>
        <v>Q1</v>
      </c>
      <c r="H21" s="18" t="str">
        <f>VLOOKUP(N21,Revistas!$B$2:$H$63996,4,FALSE)</f>
        <v>ONCOLOGY - SCIE</v>
      </c>
      <c r="I21" s="18" t="str">
        <f>VLOOKUP(N21,Revistas!$B$2:$H$63996,5,FALSE)</f>
        <v>35/217</v>
      </c>
      <c r="J21" s="18" t="str">
        <f>VLOOKUP(N21,Revistas!$B$2:$H$63996,6,FALSE)</f>
        <v>NO</v>
      </c>
      <c r="K21" s="18" t="s">
        <v>2272</v>
      </c>
      <c r="L21" s="18"/>
      <c r="M21" s="18">
        <v>0</v>
      </c>
      <c r="N21" s="18" t="s">
        <v>2265</v>
      </c>
      <c r="O21" s="18" t="s">
        <v>62</v>
      </c>
      <c r="P21" s="18">
        <v>2017</v>
      </c>
      <c r="Q21" s="18">
        <v>72</v>
      </c>
      <c r="R21" s="18"/>
      <c r="S21" s="18" t="s">
        <v>2273</v>
      </c>
      <c r="T21" s="18" t="s">
        <v>2273</v>
      </c>
    </row>
    <row r="22" spans="1:45">
      <c r="A22" s="31"/>
    </row>
    <row r="23" spans="1:45" hidden="1">
      <c r="A23" s="31" t="str">
        <f t="shared" si="0"/>
        <v>. . . ; ():-.. IF -</v>
      </c>
    </row>
    <row r="24" spans="1:45" hidden="1">
      <c r="A24" s="31" t="str">
        <f t="shared" si="0"/>
        <v>. . . ; ():-.. IF -</v>
      </c>
    </row>
    <row r="25" spans="1:45" hidden="1">
      <c r="A25" s="31" t="str">
        <f t="shared" si="0"/>
        <v>. . . ; ():-.. IF -</v>
      </c>
    </row>
    <row r="26" spans="1:45" hidden="1">
      <c r="A26" s="31" t="str">
        <f t="shared" si="0"/>
        <v>. . . ; ():-.. IF -</v>
      </c>
    </row>
    <row r="27" spans="1:45" hidden="1">
      <c r="A27" s="31" t="str">
        <f t="shared" si="0"/>
        <v>. . . ; ():-.. IF -</v>
      </c>
    </row>
    <row r="28" spans="1:45" hidden="1">
      <c r="A28" s="31" t="str">
        <f t="shared" si="0"/>
        <v>. . . ; ():-.. IF -</v>
      </c>
    </row>
    <row r="29" spans="1:45" hidden="1">
      <c r="A29" s="31" t="str">
        <f t="shared" si="0"/>
        <v>. . . ; ():-.. IF -</v>
      </c>
    </row>
    <row r="30" spans="1:45" hidden="1">
      <c r="A30" s="31" t="str">
        <f t="shared" si="0"/>
        <v>. . . ; ():-.. IF -</v>
      </c>
    </row>
    <row r="31" spans="1:45" hidden="1">
      <c r="A31" s="31" t="str">
        <f t="shared" si="0"/>
        <v>. . . ; ():-.. IF -</v>
      </c>
    </row>
    <row r="32" spans="1:45"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9</v>
      </c>
      <c r="D1092" s="20" t="s">
        <v>10</v>
      </c>
      <c r="E1092" s="23">
        <f>DSUM(B1:T1088,F1,D1091:D1092)</f>
        <v>34.798999999999999</v>
      </c>
      <c r="F1092" s="23" t="s">
        <v>10</v>
      </c>
      <c r="G1092" s="23" t="s">
        <v>5470</v>
      </c>
      <c r="H1092" s="23">
        <f>DCOUNTA(B1:T1088,G1091,F1091:G1092)</f>
        <v>3</v>
      </c>
      <c r="I1092" s="23" t="s">
        <v>10</v>
      </c>
      <c r="J1092" s="23" t="s">
        <v>2680</v>
      </c>
      <c r="K1092" s="23">
        <f>DCOUNTA(B1:T1088,J1,I1091:J1092)</f>
        <v>1</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1</v>
      </c>
      <c r="D1095" s="20" t="s">
        <v>274</v>
      </c>
      <c r="E1095" s="23">
        <f>DSUM(B1:T1088,F1,D1094:D1095)</f>
        <v>1.714</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10</v>
      </c>
      <c r="D1105" s="20" t="s">
        <v>26</v>
      </c>
      <c r="E1105" s="23">
        <f>DSUM(B1:T1088,F1,D1104:D1105)</f>
        <v>54.866</v>
      </c>
      <c r="F1105" s="23" t="s">
        <v>26</v>
      </c>
      <c r="G1105" s="23" t="s">
        <v>5470</v>
      </c>
      <c r="H1105" s="23">
        <f>DCOUNTA(B1:T1088,G1,F1104:G1105)</f>
        <v>10</v>
      </c>
      <c r="I1105" s="23" t="s">
        <v>26</v>
      </c>
      <c r="J1105" s="23" t="s">
        <v>2680</v>
      </c>
      <c r="K1105" s="23">
        <f>DCOUNTA(B1:T1088,J1,I1104:J1105)</f>
        <v>4</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9</v>
      </c>
      <c r="D1111" s="26" t="s">
        <v>7262</v>
      </c>
      <c r="E1111" s="21">
        <f>E1092</f>
        <v>34.798999999999999</v>
      </c>
      <c r="F1111" s="21">
        <f>H1092</f>
        <v>3</v>
      </c>
      <c r="G1111" s="21">
        <f>K1092</f>
        <v>1</v>
      </c>
      <c r="O1111" s="24"/>
    </row>
    <row r="1112" spans="2:52" ht="15.75">
      <c r="C1112" s="21">
        <f>C1095</f>
        <v>1</v>
      </c>
      <c r="D1112" s="26" t="s">
        <v>7263</v>
      </c>
      <c r="E1112" s="21">
        <f>E1095</f>
        <v>1.714</v>
      </c>
      <c r="F1112" s="21">
        <f>H1095</f>
        <v>0</v>
      </c>
      <c r="G1112" s="21">
        <f>K1095</f>
        <v>0</v>
      </c>
      <c r="O1112" s="24"/>
    </row>
    <row r="1113" spans="2:52" ht="15.75">
      <c r="C1113" s="21">
        <f>C1098</f>
        <v>0</v>
      </c>
      <c r="D1113" s="26" t="s">
        <v>7264</v>
      </c>
      <c r="E1113" s="21">
        <f>E1098</f>
        <v>0</v>
      </c>
      <c r="F1113" s="21">
        <f>H1098</f>
        <v>0</v>
      </c>
      <c r="G1113" s="21">
        <f>K1098</f>
        <v>0</v>
      </c>
      <c r="O1113" s="24"/>
    </row>
    <row r="1114" spans="2:52" ht="15.75">
      <c r="C1114" s="21">
        <f>C1101</f>
        <v>0</v>
      </c>
      <c r="D1114" s="26" t="s">
        <v>7265</v>
      </c>
      <c r="E1114" s="21">
        <f>E1101</f>
        <v>0</v>
      </c>
      <c r="F1114" s="21">
        <f>H1101</f>
        <v>0</v>
      </c>
      <c r="G1114" s="21">
        <f>K1101</f>
        <v>0</v>
      </c>
      <c r="O1114" s="24"/>
    </row>
    <row r="1115" spans="2:52" ht="15.75">
      <c r="C1115" s="21">
        <f>C1105</f>
        <v>10</v>
      </c>
      <c r="D1115" s="26" t="s">
        <v>26</v>
      </c>
      <c r="E1115" s="21">
        <f>E1105</f>
        <v>54.866</v>
      </c>
      <c r="F1115" s="21">
        <f>H1105</f>
        <v>10</v>
      </c>
      <c r="G1115" s="21">
        <f>K1105</f>
        <v>4</v>
      </c>
      <c r="O1115" s="24"/>
    </row>
    <row r="1116" spans="2:52" ht="15.75">
      <c r="C1116" s="21">
        <f>C1108</f>
        <v>0</v>
      </c>
      <c r="D1116" s="26" t="s">
        <v>7266</v>
      </c>
      <c r="E1116" s="21">
        <f>E1108</f>
        <v>0</v>
      </c>
      <c r="F1116" s="21">
        <f>H1108</f>
        <v>0</v>
      </c>
      <c r="G1116" s="21">
        <f>K1108</f>
        <v>0</v>
      </c>
      <c r="O1116" s="24"/>
    </row>
    <row r="1117" spans="2:52" ht="15.75">
      <c r="C1117" s="22"/>
      <c r="D1117" s="19" t="s">
        <v>7267</v>
      </c>
      <c r="E1117" s="19">
        <f>E1111</f>
        <v>34.798999999999999</v>
      </c>
      <c r="F1117" s="22"/>
      <c r="O1117" s="24"/>
    </row>
    <row r="1118" spans="2:52" ht="15.75">
      <c r="C1118" s="22"/>
      <c r="D1118" s="19" t="s">
        <v>7268</v>
      </c>
      <c r="E1118" s="19">
        <f>E1111+E1112+E1113+E1114+E1115+E1116</f>
        <v>91.378999999999991</v>
      </c>
    </row>
  </sheetData>
  <sortState ref="B2:AZ21">
    <sortCondition ref="B2:B21"/>
  </sortState>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rgb="FF92D050"/>
  </sheetPr>
  <dimension ref="A1:AZ1118"/>
  <sheetViews>
    <sheetView topLeftCell="B1" workbookViewId="0">
      <selection activeCell="B2" sqref="B2:C22"/>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c r="A2" s="31" t="str">
        <f>CONCATENATE(B2,". ",C2,". ",D2,". ",P2,"; ",Q2,"(",R2,"):",S2,"-",T2,".",E2,". ","IF -",F2)</f>
        <v>de Abajo, FJ; Albanell, J; Sanchez, OD; Klein, K; Moreno-Muelas, JV; Ruiz, S; Ferrando, MJS; Thorpe, R; Zaragoza, F. Roundtable on biosimilars: pharmacovigilance, traceability, immunogenicity, 15 November 2016, Madrid, Spain. GABI JOURNAL-GENERICS AND BIOSIMILARS INITIATIVE JOURNAL. 2017; 6(1):31-37.Article. IF -NO TIENE</v>
      </c>
      <c r="B2" s="37" t="s">
        <v>2363</v>
      </c>
      <c r="C2" s="37" t="s">
        <v>2364</v>
      </c>
      <c r="D2" s="17" t="s">
        <v>2365</v>
      </c>
      <c r="E2" s="18" t="s">
        <v>10</v>
      </c>
      <c r="F2" s="18" t="str">
        <f>VLOOKUP(N2,Revistas!$B$2:$H$63996,2,FALSE)</f>
        <v>NO TIENE</v>
      </c>
      <c r="G2" s="18" t="str">
        <f>VLOOKUP(N2,Revistas!$B$2:$H$63996,3,FALSE)</f>
        <v>NO TIENE</v>
      </c>
      <c r="H2" s="18" t="str">
        <f>VLOOKUP(N2,Revistas!$B$2:$H$63996,4,FALSE)</f>
        <v>NO TIENE</v>
      </c>
      <c r="I2" s="18" t="str">
        <f>VLOOKUP(N2,Revistas!$B$2:$H$63996,5,FALSE)</f>
        <v>NO TIENE</v>
      </c>
      <c r="J2" s="18" t="str">
        <f>VLOOKUP(N2,Revistas!$B$2:$H$63996,6,FALSE)</f>
        <v>NO</v>
      </c>
      <c r="K2" s="18"/>
      <c r="L2" s="18"/>
      <c r="M2" s="18">
        <v>0</v>
      </c>
      <c r="N2" s="18" t="s">
        <v>2366</v>
      </c>
      <c r="O2" s="18"/>
      <c r="P2" s="18">
        <v>2017</v>
      </c>
      <c r="Q2" s="18">
        <v>6</v>
      </c>
      <c r="R2" s="18">
        <v>1</v>
      </c>
      <c r="S2" s="18">
        <v>31</v>
      </c>
      <c r="T2" s="18">
        <v>37</v>
      </c>
    </row>
    <row r="3" spans="1:21" ht="45">
      <c r="A3" s="31" t="str">
        <f t="shared" ref="A3:A59" si="0">CONCATENATE(B3,". ",C3,". ",D3,". ",P3,"; ",Q3,"(",R3,"):",S3,"-",T3,".",E3,". ","IF -",F3)</f>
        <v>de Abajo, FJ; Rodriguez-Martin, S; Rodriguez-Miguel, A; Gil, MJ. Risk of Ischemic Stroke Associated With Calcium Supplements With or Without Vitamin D: A Nested Case-Control Study. JOURNAL OF THE AMERICAN HEART ASSOCIATION. 2017; 6(5):-e005795.Article. IF -4,863</v>
      </c>
      <c r="B3" s="37" t="s">
        <v>2338</v>
      </c>
      <c r="C3" s="37" t="s">
        <v>2339</v>
      </c>
      <c r="D3" s="17" t="s">
        <v>1477</v>
      </c>
      <c r="E3" s="18" t="s">
        <v>10</v>
      </c>
      <c r="F3" s="18">
        <f>VLOOKUP(N3,Revistas!$B$2:$H$63996,2,FALSE)</f>
        <v>4.8630000000000004</v>
      </c>
      <c r="G3" s="18" t="str">
        <f>VLOOKUP(N3,Revistas!$B$2:$H$63996,3,FALSE)</f>
        <v>Q1</v>
      </c>
      <c r="H3" s="18" t="str">
        <f>VLOOKUP(N3,Revistas!$B$2:$H$63996,4,FALSE)</f>
        <v>CARDIAC &amp; CARDIOVASCULAR SYSTEM</v>
      </c>
      <c r="I3" s="18" t="str">
        <f>VLOOKUP(N3,Revistas!$B$2:$H$63996,5,FALSE)</f>
        <v>37/126</v>
      </c>
      <c r="J3" s="18" t="str">
        <f>VLOOKUP(N3,Revistas!$B$2:$H$63996,6,FALSE)</f>
        <v>NO</v>
      </c>
      <c r="K3" s="18" t="s">
        <v>2340</v>
      </c>
      <c r="L3" s="18" t="s">
        <v>2341</v>
      </c>
      <c r="M3" s="18">
        <v>0</v>
      </c>
      <c r="N3" s="18" t="s">
        <v>1480</v>
      </c>
      <c r="O3" s="18" t="s">
        <v>250</v>
      </c>
      <c r="P3" s="18">
        <v>2017</v>
      </c>
      <c r="Q3" s="18">
        <v>6</v>
      </c>
      <c r="R3" s="18">
        <v>5</v>
      </c>
      <c r="S3" s="18"/>
      <c r="T3" s="18" t="s">
        <v>2342</v>
      </c>
      <c r="U3" s="23">
        <v>28522672</v>
      </c>
    </row>
    <row r="4" spans="1:21" ht="45">
      <c r="A4" s="31" t="str">
        <f t="shared" si="0"/>
        <v>Fernandez, IS; Roldan, FA; Gullon, GR. Greater Detection of Small Caliber Blood Vessels in Port Wine Stain with X Mode Than With Conventional Doppler: A Pilot Study. ACTAS DERMO-SIFILIOGRAFICAS. 2017; 108(7):690-692.Letter. IF -NO TIENE</v>
      </c>
      <c r="B4" s="37" t="s">
        <v>2314</v>
      </c>
      <c r="C4" s="37" t="s">
        <v>2315</v>
      </c>
      <c r="D4" s="17" t="s">
        <v>2297</v>
      </c>
      <c r="E4" s="18" t="s">
        <v>274</v>
      </c>
      <c r="F4" s="18" t="str">
        <f>VLOOKUP(N4,Revistas!$B$2:$H$63996,2,FALSE)</f>
        <v>NO TIENE</v>
      </c>
      <c r="G4" s="18" t="str">
        <f>VLOOKUP(N4,Revistas!$B$2:$H$63996,3,FALSE)</f>
        <v>NO TIENE</v>
      </c>
      <c r="H4" s="18" t="str">
        <f>VLOOKUP(N4,Revistas!$B$2:$H$63996,4,FALSE)</f>
        <v>NO TIENE</v>
      </c>
      <c r="I4" s="18" t="str">
        <f>VLOOKUP(N4,Revistas!$B$2:$H$63996,5,FALSE)</f>
        <v>NO TIENE</v>
      </c>
      <c r="J4" s="18" t="str">
        <f>VLOOKUP(N4,Revistas!$B$2:$H$63996,6,FALSE)</f>
        <v>NO</v>
      </c>
      <c r="K4" s="18" t="s">
        <v>2316</v>
      </c>
      <c r="L4" s="18" t="s">
        <v>2317</v>
      </c>
      <c r="M4" s="18">
        <v>0</v>
      </c>
      <c r="N4" s="18" t="s">
        <v>2300</v>
      </c>
      <c r="O4" s="18" t="s">
        <v>154</v>
      </c>
      <c r="P4" s="18">
        <v>2017</v>
      </c>
      <c r="Q4" s="18">
        <v>108</v>
      </c>
      <c r="R4" s="18">
        <v>7</v>
      </c>
      <c r="S4" s="18">
        <v>690</v>
      </c>
      <c r="T4" s="18">
        <v>692</v>
      </c>
      <c r="U4" s="23">
        <v>28504088</v>
      </c>
    </row>
    <row r="5" spans="1:21" ht="30">
      <c r="A5" s="31" t="str">
        <f t="shared" si="0"/>
        <v>Fernandez, IS; Roldan, FA; Massa, DS; Gullon, GR. Rapidly progressive infiltrated plaques in a transplant recipient. ACTAS DERMO-SIFILIOGRAFICAS. 2017; 108(3):255-256.Editorial Material. IF -NO TIENE</v>
      </c>
      <c r="B5" s="37" t="s">
        <v>2353</v>
      </c>
      <c r="C5" s="37" t="s">
        <v>2354</v>
      </c>
      <c r="D5" s="17" t="s">
        <v>2297</v>
      </c>
      <c r="E5" s="18" t="s">
        <v>571</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2355</v>
      </c>
      <c r="L5" s="18" t="s">
        <v>2356</v>
      </c>
      <c r="M5" s="18">
        <v>0</v>
      </c>
      <c r="N5" s="18" t="s">
        <v>2300</v>
      </c>
      <c r="O5" s="18" t="s">
        <v>35</v>
      </c>
      <c r="P5" s="18">
        <v>2017</v>
      </c>
      <c r="Q5" s="18">
        <v>108</v>
      </c>
      <c r="R5" s="18">
        <v>3</v>
      </c>
      <c r="S5" s="18">
        <v>255</v>
      </c>
      <c r="T5" s="18">
        <v>256</v>
      </c>
      <c r="U5" s="23">
        <v>27677210</v>
      </c>
    </row>
    <row r="6" spans="1:21" ht="30">
      <c r="A6" s="31" t="str">
        <f t="shared" si="0"/>
        <v>Fernandez, LS; Sanz, MMS; Botello, LN; Gullon, GR. Not as Good as it Looks. ACTAS DERMO-SIFILIOGRAFICAS. 2017; 108(9):876-878.Letter. IF -NO TIENE</v>
      </c>
      <c r="B6" s="37" t="s">
        <v>2295</v>
      </c>
      <c r="C6" s="37" t="s">
        <v>2296</v>
      </c>
      <c r="D6" s="17" t="s">
        <v>2297</v>
      </c>
      <c r="E6" s="18" t="s">
        <v>274</v>
      </c>
      <c r="F6" s="18" t="str">
        <f>VLOOKUP(N6,Revistas!$B$2:$H$63996,2,FALSE)</f>
        <v>NO TIENE</v>
      </c>
      <c r="G6" s="18" t="str">
        <f>VLOOKUP(N6,Revistas!$B$2:$H$63996,3,FALSE)</f>
        <v>NO TIENE</v>
      </c>
      <c r="H6" s="18" t="str">
        <f>VLOOKUP(N6,Revistas!$B$2:$H$63996,4,FALSE)</f>
        <v>NO TIENE</v>
      </c>
      <c r="I6" s="18" t="str">
        <f>VLOOKUP(N6,Revistas!$B$2:$H$63996,5,FALSE)</f>
        <v>NO TIENE</v>
      </c>
      <c r="J6" s="18" t="str">
        <f>VLOOKUP(N6,Revistas!$B$2:$H$63996,6,FALSE)</f>
        <v>NO</v>
      </c>
      <c r="K6" s="18" t="s">
        <v>2298</v>
      </c>
      <c r="L6" s="18" t="s">
        <v>2299</v>
      </c>
      <c r="M6" s="18">
        <v>0</v>
      </c>
      <c r="N6" s="18" t="s">
        <v>2300</v>
      </c>
      <c r="O6" s="18" t="s">
        <v>94</v>
      </c>
      <c r="P6" s="18">
        <v>2017</v>
      </c>
      <c r="Q6" s="18">
        <v>108</v>
      </c>
      <c r="R6" s="18">
        <v>9</v>
      </c>
      <c r="S6" s="18">
        <v>876</v>
      </c>
      <c r="T6" s="18">
        <v>878</v>
      </c>
      <c r="U6" s="23">
        <v>28669413</v>
      </c>
    </row>
    <row r="7" spans="1:21" ht="45">
      <c r="A7" s="31" t="str">
        <f t="shared" si="0"/>
        <v>Flores-Robles, B J; Sanguesa-Gomez, C P; Barbadillo Mateos, C; Roustan-Gullon, L G; Kovtun, I. Sarcoidosis developing after treatment with interferon alpha in a patient with hepatitis C: An association every physician should know.. Revista de gastroenterologia de Mexico. 2017; 82(2):185-186-.Article. IF -NO TIENE</v>
      </c>
      <c r="B7" s="37" t="s">
        <v>2388</v>
      </c>
      <c r="C7" s="37" t="s">
        <v>2387</v>
      </c>
      <c r="D7" s="17" t="s">
        <v>2389</v>
      </c>
      <c r="E7" s="18" t="s">
        <v>10</v>
      </c>
      <c r="F7" s="18" t="str">
        <f>VLOOKUP(N7,Revistas!$B$2:$H$63996,2,FALSE)</f>
        <v>NO TIENE</v>
      </c>
      <c r="G7" s="18" t="str">
        <f>VLOOKUP(N7,Revistas!$B$2:$H$63996,3,FALSE)</f>
        <v>NO TIENE</v>
      </c>
      <c r="H7" s="18" t="str">
        <f>VLOOKUP(N7,Revistas!$B$2:$H$63996,4,FALSE)</f>
        <v>NO TIENE</v>
      </c>
      <c r="I7" s="18" t="str">
        <f>VLOOKUP(N7,Revistas!$B$2:$H$63996,5,FALSE)</f>
        <v>NO TIENE</v>
      </c>
      <c r="J7" s="18" t="str">
        <f>VLOOKUP(N7,Revistas!$B$2:$H$63996,6,FALSE)</f>
        <v>NO</v>
      </c>
      <c r="K7" s="18" t="s">
        <v>2392</v>
      </c>
      <c r="L7" s="18"/>
      <c r="M7" s="18" t="s">
        <v>586</v>
      </c>
      <c r="N7" s="18" t="s">
        <v>2393</v>
      </c>
      <c r="O7" s="18" t="s">
        <v>2391</v>
      </c>
      <c r="P7" s="18">
        <v>2017</v>
      </c>
      <c r="Q7" s="18">
        <v>82</v>
      </c>
      <c r="R7" s="18">
        <v>2</v>
      </c>
      <c r="S7" s="18" t="s">
        <v>2390</v>
      </c>
      <c r="T7" s="18"/>
      <c r="U7" s="23">
        <v>27161792</v>
      </c>
    </row>
    <row r="8" spans="1:21" ht="30">
      <c r="A8" s="31" t="str">
        <f t="shared" si="0"/>
        <v>Garcia-Lledo, A; de Santiago-Nocito, AM; de Abajo, FJ. Cardiovascular safety of noninsulin antidiabetic drugs: facts and promises. REVISTA CLINICA ESPANOLA. 2017; 217(8):473-477.Review. IF -0,971</v>
      </c>
      <c r="B8" s="37" t="s">
        <v>2302</v>
      </c>
      <c r="C8" s="37" t="s">
        <v>2303</v>
      </c>
      <c r="D8" s="17" t="s">
        <v>2304</v>
      </c>
      <c r="E8" s="18" t="s">
        <v>210</v>
      </c>
      <c r="F8" s="18">
        <f>VLOOKUP(N8,Revistas!$B$2:$H$63996,2,FALSE)</f>
        <v>0.97099999999999997</v>
      </c>
      <c r="G8" s="18" t="str">
        <f>VLOOKUP(N8,Revistas!$B$2:$H$63996,3,FALSE)</f>
        <v>Q3</v>
      </c>
      <c r="H8" s="18" t="str">
        <f>VLOOKUP(N8,Revistas!$B$2:$H$63996,4,FALSE)</f>
        <v>MEDICINE, GENERAL &amp; INTERNAL - SCIE</v>
      </c>
      <c r="I8" s="18" t="str">
        <f>VLOOKUP(N8,Revistas!$B$2:$H$63996,5,FALSE)</f>
        <v>100/154</v>
      </c>
      <c r="J8" s="18" t="str">
        <f>VLOOKUP(N8,Revistas!$B$2:$H$63996,6,FALSE)</f>
        <v>NO</v>
      </c>
      <c r="K8" s="18" t="s">
        <v>2305</v>
      </c>
      <c r="L8" s="18" t="s">
        <v>2306</v>
      </c>
      <c r="M8" s="18">
        <v>0</v>
      </c>
      <c r="N8" s="18" t="s">
        <v>2307</v>
      </c>
      <c r="O8" s="18" t="s">
        <v>94</v>
      </c>
      <c r="P8" s="18">
        <v>2017</v>
      </c>
      <c r="Q8" s="18">
        <v>217</v>
      </c>
      <c r="R8" s="18">
        <v>8</v>
      </c>
      <c r="S8" s="18">
        <v>473</v>
      </c>
      <c r="T8" s="18">
        <v>477</v>
      </c>
      <c r="U8" s="23">
        <v>28318520</v>
      </c>
    </row>
    <row r="9" spans="1:21" ht="60">
      <c r="A9" s="31" t="str">
        <f t="shared" si="0"/>
        <v>Gonzalez-Herrada, C; Rodriguez-Martin, S; Cachafeiro, L; Lerma, V; Gonzalez, O; Lorente, JA; Rodriguez-Miguel, A; Gonzalez-Ramos, J; Roustan, G; Ramirez, E; Bellon, T; de Abajo, FJ. Cyclosporine Use in Epidermal Necrolysis Is Associated with an Important Mortality Reduction: Evidence from Three Different Approaches. JOURNAL OF INVESTIGATIVE DERMATOLOGY. 2017; 137(10):2092-2100.Article. IF -6,287</v>
      </c>
      <c r="B9" s="37" t="s">
        <v>2308</v>
      </c>
      <c r="C9" s="37" t="s">
        <v>2309</v>
      </c>
      <c r="D9" s="17" t="s">
        <v>2310</v>
      </c>
      <c r="E9" s="18" t="s">
        <v>10</v>
      </c>
      <c r="F9" s="18">
        <f>VLOOKUP(N9,Revistas!$B$2:$H$63996,2,FALSE)</f>
        <v>6.2869999999999999</v>
      </c>
      <c r="G9" s="18" t="str">
        <f>VLOOKUP(N9,Revistas!$B$2:$H$63996,3,FALSE)</f>
        <v>Q1</v>
      </c>
      <c r="H9" s="18" t="str">
        <f>VLOOKUP(N9,Revistas!$B$2:$H$63996,4,FALSE)</f>
        <v>DERMATOLOGY - SCIE</v>
      </c>
      <c r="I9" s="18" t="str">
        <f>VLOOKUP(N9,Revistas!$B$2:$H$63996,5,FALSE)</f>
        <v>2 DE 63</v>
      </c>
      <c r="J9" s="18" t="str">
        <f>VLOOKUP(N9,Revistas!$B$2:$H$63996,6,FALSE)</f>
        <v>SI</v>
      </c>
      <c r="K9" s="18" t="s">
        <v>2311</v>
      </c>
      <c r="L9" s="18" t="s">
        <v>2312</v>
      </c>
      <c r="M9" s="18">
        <v>1</v>
      </c>
      <c r="N9" s="18" t="s">
        <v>2313</v>
      </c>
      <c r="O9" s="18" t="s">
        <v>129</v>
      </c>
      <c r="P9" s="18">
        <v>2017</v>
      </c>
      <c r="Q9" s="18">
        <v>137</v>
      </c>
      <c r="R9" s="18">
        <v>10</v>
      </c>
      <c r="S9" s="18">
        <v>2092</v>
      </c>
      <c r="T9" s="18">
        <v>2100</v>
      </c>
      <c r="U9" s="23">
        <v>28634032</v>
      </c>
    </row>
    <row r="10" spans="1:21" ht="60">
      <c r="A10" s="31" t="str">
        <f t="shared" si="0"/>
        <v>Guilarte, M; Sala-Cunill, A; Baeza, ML; Cabanas, R; Hernandez, MD; Ibanez, E; Larramendi, CH; Lleonart, R; Lobera, T; Marques, L; De San Pedro, BS; Pommie, C; Andresen, I; Caballero, T. Real-world outcomes in C1 inhibitor hereditary angioedema: experience from the icatibant outcome survey in Spain. ALLERGY. 2017; 72():598-598.Meeting Abstract. IF -7,361</v>
      </c>
      <c r="B10" s="37" t="s">
        <v>2329</v>
      </c>
      <c r="C10" s="37" t="s">
        <v>2330</v>
      </c>
      <c r="D10" s="17" t="s">
        <v>2326</v>
      </c>
      <c r="E10" s="18" t="s">
        <v>26</v>
      </c>
      <c r="F10" s="18">
        <f>VLOOKUP(N10,Revistas!$B$2:$H$63996,2,FALSE)</f>
        <v>7.3609999999999998</v>
      </c>
      <c r="G10" s="18" t="str">
        <f>VLOOKUP(N10,Revistas!$B$2:$H$63996,3,FALSE)</f>
        <v>Q1</v>
      </c>
      <c r="H10" s="18" t="str">
        <f>VLOOKUP(N10,Revistas!$B$2:$H$63996,4,FALSE)</f>
        <v>ALLERGY - SCIE;</v>
      </c>
      <c r="I10" s="18" t="str">
        <f>VLOOKUP(N10,Revistas!$B$2:$H$63996,5,FALSE)</f>
        <v>2 DE 26</v>
      </c>
      <c r="J10" s="18" t="str">
        <f>VLOOKUP(N10,Revistas!$B$2:$H$63996,6,FALSE)</f>
        <v>SI</v>
      </c>
      <c r="K10" s="18" t="s">
        <v>2331</v>
      </c>
      <c r="L10" s="18"/>
      <c r="M10" s="18">
        <v>0</v>
      </c>
      <c r="N10" s="18" t="s">
        <v>2328</v>
      </c>
      <c r="O10" s="18" t="s">
        <v>199</v>
      </c>
      <c r="P10" s="18">
        <v>2017</v>
      </c>
      <c r="Q10" s="18">
        <v>72</v>
      </c>
      <c r="R10" s="18"/>
      <c r="S10" s="18">
        <v>598</v>
      </c>
      <c r="T10" s="18">
        <v>598</v>
      </c>
    </row>
    <row r="11" spans="1:21" ht="45">
      <c r="A11" s="31" t="str">
        <f t="shared" si="0"/>
        <v>Habibi Naderizadeh, S; Valcarcel Sierra, C; Medrano Gallego, L; Flores Robles, B J; Roustan-Gullon, L G. Mucocutaneous Leishmaniasis in Immunocompromised Patients: Report of 4 Cases in Spain.. Actas dermo-sifiliograficas. 2017; ():-.Article. IF -NO TIENE</v>
      </c>
      <c r="B11" s="37" t="s">
        <v>2378</v>
      </c>
      <c r="C11" s="37" t="s">
        <v>2377</v>
      </c>
      <c r="D11" s="17" t="s">
        <v>2379</v>
      </c>
      <c r="E11" s="18" t="s">
        <v>10</v>
      </c>
      <c r="F11" s="18" t="str">
        <f>VLOOKUP(N11,Revistas!$B$2:$H$63996,2,FALSE)</f>
        <v>NO TIENE</v>
      </c>
      <c r="G11" s="18" t="str">
        <f>VLOOKUP(N11,Revistas!$B$2:$H$63996,3,FALSE)</f>
        <v>NO TIENE</v>
      </c>
      <c r="H11" s="18" t="str">
        <f>VLOOKUP(N11,Revistas!$B$2:$H$63996,4,FALSE)</f>
        <v>NO TIENE</v>
      </c>
      <c r="I11" s="18" t="str">
        <f>VLOOKUP(N11,Revistas!$B$2:$H$63996,5,FALSE)</f>
        <v>NO TIENE</v>
      </c>
      <c r="J11" s="18" t="str">
        <f>VLOOKUP(N11,Revistas!$B$2:$H$63996,6,FALSE)</f>
        <v>NO</v>
      </c>
      <c r="K11" s="18" t="s">
        <v>2381</v>
      </c>
      <c r="L11" s="18"/>
      <c r="M11" s="18" t="s">
        <v>586</v>
      </c>
      <c r="N11" s="18" t="s">
        <v>2301</v>
      </c>
      <c r="O11" s="18" t="s">
        <v>2380</v>
      </c>
      <c r="P11" s="18">
        <v>2017</v>
      </c>
      <c r="Q11" s="18"/>
      <c r="R11" s="18"/>
      <c r="S11" s="18"/>
      <c r="T11" s="18"/>
      <c r="U11" s="23">
        <v>29100620</v>
      </c>
    </row>
    <row r="12" spans="1:21" ht="30">
      <c r="A12" s="31" t="str">
        <f t="shared" si="0"/>
        <v>Lopez-Oliva, MO; Flores, J; Madero, R; Escuin, F; Santana, MJ; Bellon, T; Selgas, R; Jimenez, C. Cytomegalovirus infection after kidney transplantation and long-term graft loss. NEFROLOGIA. 2017; 37(5):515-525.Article. IF -1,183</v>
      </c>
      <c r="B12" s="37" t="s">
        <v>2318</v>
      </c>
      <c r="C12" s="37" t="s">
        <v>2319</v>
      </c>
      <c r="D12" s="17" t="s">
        <v>2320</v>
      </c>
      <c r="E12" s="18" t="s">
        <v>10</v>
      </c>
      <c r="F12" s="18">
        <f>VLOOKUP(N12,Revistas!$B$2:$H$63996,2,FALSE)</f>
        <v>1.1830000000000001</v>
      </c>
      <c r="G12" s="18" t="str">
        <f>VLOOKUP(N12,Revistas!$B$2:$H$63996,3,FALSE)</f>
        <v>Q4</v>
      </c>
      <c r="H12" s="18" t="str">
        <f>VLOOKUP(N12,Revistas!$B$2:$H$63996,4,FALSE)</f>
        <v>UROLOGY &amp; NEPHROLOGY - SCIE</v>
      </c>
      <c r="I12" s="18" t="str">
        <f>VLOOKUP(N12,Revistas!$B$2:$H$63996,5,FALSE)</f>
        <v>59/76</v>
      </c>
      <c r="J12" s="18" t="str">
        <f>VLOOKUP(N12,Revistas!$B$2:$H$63996,6,FALSE)</f>
        <v>NO</v>
      </c>
      <c r="K12" s="18" t="s">
        <v>2321</v>
      </c>
      <c r="L12" s="18" t="s">
        <v>2322</v>
      </c>
      <c r="M12" s="18">
        <v>0</v>
      </c>
      <c r="N12" s="18" t="s">
        <v>2323</v>
      </c>
      <c r="O12" s="18" t="s">
        <v>21</v>
      </c>
      <c r="P12" s="18">
        <v>2017</v>
      </c>
      <c r="Q12" s="18">
        <v>37</v>
      </c>
      <c r="R12" s="18">
        <v>5</v>
      </c>
      <c r="S12" s="18">
        <v>515</v>
      </c>
      <c r="T12" s="18">
        <v>525</v>
      </c>
      <c r="U12" s="23">
        <v>28946964</v>
      </c>
    </row>
    <row r="13" spans="1:21" ht="60">
      <c r="A13" s="31" t="str">
        <f t="shared" si="0"/>
        <v>Martorell, A; Wortsman, X; Alfageme, F; Roustan, G; Arias-Santiago, S; Catalano, O; di Santolo, MS; Zarchi, K; Bouer, M; Gaitini, D; Gonzalez, C; Bard, R; Garcia-Martinez, FJ; Mandava, A. Ultrasound Evaluation as a Complementary Test in Hidradenitis Suppurativa: Proposal of a Standarized Report. DERMATOLOGIC SURGERY. 2017; 43(8):1065-1073.Article. IF -2,351</v>
      </c>
      <c r="B13" s="37" t="s">
        <v>2332</v>
      </c>
      <c r="C13" s="37" t="s">
        <v>2333</v>
      </c>
      <c r="D13" s="17" t="s">
        <v>2334</v>
      </c>
      <c r="E13" s="18" t="s">
        <v>10</v>
      </c>
      <c r="F13" s="18">
        <f>VLOOKUP(N13,Revistas!$B$2:$H$63996,2,FALSE)</f>
        <v>2.351</v>
      </c>
      <c r="G13" s="18" t="str">
        <f>VLOOKUP(N13,Revistas!$B$2:$H$63996,3,FALSE)</f>
        <v>Q2</v>
      </c>
      <c r="H13" s="18" t="str">
        <f>VLOOKUP(N13,Revistas!$B$2:$H$63996,4,FALSE)</f>
        <v>DERMATOLOGY - SCIE;</v>
      </c>
      <c r="I13" s="18" t="str">
        <f>VLOOKUP(N13,Revistas!$B$2:$H$63996,5,FALSE)</f>
        <v>20/63</v>
      </c>
      <c r="J13" s="18" t="str">
        <f>VLOOKUP(N13,Revistas!$B$2:$H$63996,6,FALSE)</f>
        <v>NO</v>
      </c>
      <c r="K13" s="18" t="s">
        <v>2335</v>
      </c>
      <c r="L13" s="18" t="s">
        <v>2336</v>
      </c>
      <c r="M13" s="18">
        <v>1</v>
      </c>
      <c r="N13" s="18" t="s">
        <v>2337</v>
      </c>
      <c r="O13" s="18" t="s">
        <v>199</v>
      </c>
      <c r="P13" s="18">
        <v>2017</v>
      </c>
      <c r="Q13" s="18">
        <v>43</v>
      </c>
      <c r="R13" s="18">
        <v>8</v>
      </c>
      <c r="S13" s="18">
        <v>1065</v>
      </c>
      <c r="T13" s="18">
        <v>1073</v>
      </c>
      <c r="U13" s="23">
        <v>28538033</v>
      </c>
    </row>
    <row r="14" spans="1:21" ht="60">
      <c r="A14" s="31" t="str">
        <f t="shared" si="0"/>
        <v>Monge-Ortega, Olga Patricia; Dominguez-Ortega, Javier; Gonzalez-Munoz, Miguel; Cabanas, Rosario; Lluch-Bernal, Magdalena; Fiandor, Ana; Bravo-Gallego, Luz Yadira; Quirce, Santiago. Delayed allergic reaction to amlodipine with a positive lymphocyte transformation test. Revista alergia Mexico (Tecamachalco, Puebla, Mexico : 1993). 2017; 64(4):505-508-.Article. IF -NO TIENE</v>
      </c>
      <c r="B14" s="37" t="s">
        <v>2382</v>
      </c>
      <c r="C14" s="37" t="s">
        <v>2399</v>
      </c>
      <c r="D14" s="17" t="s">
        <v>2383</v>
      </c>
      <c r="E14" s="18" t="s">
        <v>10</v>
      </c>
      <c r="F14" s="18" t="str">
        <f>VLOOKUP(N14,Revistas!$B$2:$H$63996,2,FALSE)</f>
        <v>NO TIENE</v>
      </c>
      <c r="G14" s="18" t="str">
        <f>VLOOKUP(N14,Revistas!$B$2:$H$63996,3,FALSE)</f>
        <v>NO TIENE</v>
      </c>
      <c r="H14" s="18" t="str">
        <f>VLOOKUP(N14,Revistas!$B$2:$H$63996,4,FALSE)</f>
        <v>NO TIENE</v>
      </c>
      <c r="I14" s="18" t="str">
        <f>VLOOKUP(N14,Revistas!$B$2:$H$63996,5,FALSE)</f>
        <v>NO TIENE</v>
      </c>
      <c r="J14" s="18" t="str">
        <f>VLOOKUP(N14,Revistas!$B$2:$H$63996,6,FALSE)</f>
        <v>NO</v>
      </c>
      <c r="K14" s="18" t="s">
        <v>2385</v>
      </c>
      <c r="L14" s="18"/>
      <c r="M14" s="18" t="s">
        <v>586</v>
      </c>
      <c r="N14" s="18" t="s">
        <v>2386</v>
      </c>
      <c r="O14" s="18">
        <v>2017</v>
      </c>
      <c r="P14" s="18">
        <v>2017</v>
      </c>
      <c r="Q14" s="18">
        <v>64</v>
      </c>
      <c r="R14" s="18">
        <v>4</v>
      </c>
      <c r="S14" s="18" t="s">
        <v>2384</v>
      </c>
      <c r="T14" s="18"/>
      <c r="U14" s="23">
        <v>29249113</v>
      </c>
    </row>
    <row r="15" spans="1:21" ht="45">
      <c r="A15" s="31" t="str">
        <f t="shared" si="0"/>
        <v>Ossorio, M; Bajo, MA; del Peso, G; Martinez, V; Fernandez, M; Castro, MJ; Rodriguez-Sanz, A; Madero, R; Bellon, T; Selgas, R. Sustained low peritoneal effluent CCL18 levels are associated with preservation of peritoneal membrane function in peritoneal dialysis. PLOS ONE. 2017; 12(4):-e0175835.Article. IF -2,806</v>
      </c>
      <c r="B15" s="37" t="s">
        <v>2347</v>
      </c>
      <c r="C15" s="37" t="s">
        <v>2348</v>
      </c>
      <c r="D15" s="17" t="s">
        <v>217</v>
      </c>
      <c r="E15" s="18" t="s">
        <v>10</v>
      </c>
      <c r="F15" s="18">
        <f>VLOOKUP(N15,Revistas!$B$2:$H$63996,2,FALSE)</f>
        <v>2.806</v>
      </c>
      <c r="G15" s="18" t="str">
        <f>VLOOKUP(N15,Revistas!$B$2:$H$63996,3,FALSE)</f>
        <v>Q1</v>
      </c>
      <c r="H15" s="18" t="str">
        <f>VLOOKUP(N15,Revistas!$B$2:$H$63996,4,FALSE)</f>
        <v>MULTIDISCIPLINARY SCIENCES</v>
      </c>
      <c r="I15" s="18" t="str">
        <f>VLOOKUP(N15,Revistas!$B$2:$H$63996,5,FALSE)</f>
        <v>15/64</v>
      </c>
      <c r="J15" s="18" t="str">
        <f>VLOOKUP(N15,Revistas!$B$2:$H$63996,6,FALSE)</f>
        <v>NO</v>
      </c>
      <c r="K15" s="18" t="s">
        <v>2349</v>
      </c>
      <c r="L15" s="18" t="s">
        <v>2350</v>
      </c>
      <c r="M15" s="18">
        <v>0</v>
      </c>
      <c r="N15" s="18" t="s">
        <v>220</v>
      </c>
      <c r="O15" s="18" t="s">
        <v>2351</v>
      </c>
      <c r="P15" s="18">
        <v>2017</v>
      </c>
      <c r="Q15" s="18">
        <v>12</v>
      </c>
      <c r="R15" s="18">
        <v>4</v>
      </c>
      <c r="S15" s="18"/>
      <c r="T15" s="18" t="s">
        <v>2352</v>
      </c>
      <c r="U15" s="23">
        <v>28414753</v>
      </c>
    </row>
    <row r="16" spans="1:21" ht="75">
      <c r="A16" s="31" t="str">
        <f t="shared" si="0"/>
        <v>Ramirez, E; Bellon, T; Tong, HY; Borobia, AM; de Abajo, FJ; Lerma, V; Hidalgo, MAM; Castaner, JL; Cabanas, R; Fiandor, A; Gonzalez-Ramos, J; Herranz, P; Cachafeiro, L; Gonzalez-Herrada, C; Gonzalez, O; Aramburu, JA; Laosa, O; Hernandez, R; Carcas, AJ; Frias, J. Significant HLA class I type associations with aromatic antiepileptic drug (AED)-induced SJS/TEN are different from those found for the same AED-induced DRESS in the Spanish population. PHARMACOLOGICAL RESEARCH. 2017; 115():168-178.Article. IF -4,48</v>
      </c>
      <c r="B16" s="37" t="s">
        <v>2367</v>
      </c>
      <c r="C16" s="37" t="s">
        <v>2368</v>
      </c>
      <c r="D16" s="17" t="s">
        <v>2369</v>
      </c>
      <c r="E16" s="18" t="s">
        <v>10</v>
      </c>
      <c r="F16" s="18">
        <f>VLOOKUP(N16,Revistas!$B$2:$H$63996,2,FALSE)</f>
        <v>4.4800000000000004</v>
      </c>
      <c r="G16" s="18" t="str">
        <f>VLOOKUP(N16,Revistas!$B$2:$H$63996,3,FALSE)</f>
        <v>Q1</v>
      </c>
      <c r="H16" s="18" t="str">
        <f>VLOOKUP(N16,Revistas!$B$2:$H$63996,4,FALSE)</f>
        <v>PHARMACOLOGY &amp;PHARMACY</v>
      </c>
      <c r="I16" s="18" t="str">
        <f>VLOOKUP(N16,Revistas!$B$2:$H$63996,5,FALSE)</f>
        <v>31/256</v>
      </c>
      <c r="J16" s="18" t="str">
        <f>VLOOKUP(N16,Revistas!$B$2:$H$63996,6,FALSE)</f>
        <v>NO</v>
      </c>
      <c r="K16" s="18" t="s">
        <v>2370</v>
      </c>
      <c r="L16" s="18" t="s">
        <v>2371</v>
      </c>
      <c r="M16" s="18">
        <v>1</v>
      </c>
      <c r="N16" s="18" t="s">
        <v>2372</v>
      </c>
      <c r="O16" s="18" t="s">
        <v>344</v>
      </c>
      <c r="P16" s="18">
        <v>2017</v>
      </c>
      <c r="Q16" s="18">
        <v>115</v>
      </c>
      <c r="R16" s="18"/>
      <c r="S16" s="18">
        <v>168</v>
      </c>
      <c r="T16" s="18">
        <v>178</v>
      </c>
      <c r="U16" s="23">
        <v>27888155</v>
      </c>
    </row>
    <row r="17" spans="1:21" ht="60">
      <c r="A17" s="31" t="str">
        <f t="shared" si="0"/>
        <v>Ramirez, E; Medrano-Casique, N; Tong, HY; Bellon, T; Cabanas, R; Fiandor, A; Gonzalez-Ramos, J; Herranz, P; Trigo, E; Munoz, M; Borobia, AM; Carcas, AJ; Frias, J. Eosinophilic drug reactions detected by a prospective pharmacovigilance programme in a tertiary hospital. BRITISH JOURNAL OF CLINICAL PHARMACOLOGY. 2017; 83(2):400-415.Article. IF -3,493</v>
      </c>
      <c r="B17" s="37" t="s">
        <v>2357</v>
      </c>
      <c r="C17" s="37" t="s">
        <v>2358</v>
      </c>
      <c r="D17" s="17" t="s">
        <v>2359</v>
      </c>
      <c r="E17" s="18" t="s">
        <v>10</v>
      </c>
      <c r="F17" s="18">
        <f>VLOOKUP(N17,Revistas!$B$2:$H$63996,2,FALSE)</f>
        <v>3.4929999999999999</v>
      </c>
      <c r="G17" s="18" t="str">
        <f>VLOOKUP(N17,Revistas!$B$2:$H$63996,3,FALSE)</f>
        <v>Q1</v>
      </c>
      <c r="H17" s="18" t="str">
        <f>VLOOKUP(N17,Revistas!$B$2:$H$63996,4,FALSE)</f>
        <v>PHARMACOLOGY &amp; PHARMACY - SCIE</v>
      </c>
      <c r="I17" s="18" t="str">
        <f>VLOOKUP(N17,Revistas!$B$2:$H$63996,5,FALSE)</f>
        <v>60/257</v>
      </c>
      <c r="J17" s="18" t="str">
        <f>VLOOKUP(N17,Revistas!$B$2:$H$63996,6,FALSE)</f>
        <v>NO</v>
      </c>
      <c r="K17" s="18" t="s">
        <v>2360</v>
      </c>
      <c r="L17" s="18" t="s">
        <v>2361</v>
      </c>
      <c r="M17" s="18">
        <v>1</v>
      </c>
      <c r="N17" s="18" t="s">
        <v>2362</v>
      </c>
      <c r="O17" s="18" t="s">
        <v>62</v>
      </c>
      <c r="P17" s="18">
        <v>2017</v>
      </c>
      <c r="Q17" s="18">
        <v>83</v>
      </c>
      <c r="R17" s="18">
        <v>2</v>
      </c>
      <c r="S17" s="18">
        <v>400</v>
      </c>
      <c r="T17" s="18">
        <v>415</v>
      </c>
      <c r="U17" s="23">
        <v>27543764</v>
      </c>
    </row>
    <row r="18" spans="1:21" ht="60">
      <c r="A18" s="31" t="str">
        <f t="shared" si="0"/>
        <v>Rodriguez-Sanz, A; Sanchez-Villanueva, R; Dominguez-Ortega, J; Fiandor, AM; Ruiz, MP; Trocoli, F; Diaz-Tejeiro, R; Cadenillas, C; Gonzalez, E; Martinez, V; Lopez-Trascasa, M; Quirce, S; Selgas, R; Bellon, T. Mechanisms Involved in Hypersensitivity Reactions to Polysulfone Hemodialysis Membranes. ARTIFICIAL ORGANS. 2017; 41(11):E285-E295.Article. IF -2,403</v>
      </c>
      <c r="B18" s="37" t="s">
        <v>2123</v>
      </c>
      <c r="C18" s="37" t="s">
        <v>2124</v>
      </c>
      <c r="D18" s="17" t="s">
        <v>2125</v>
      </c>
      <c r="E18" s="18" t="s">
        <v>10</v>
      </c>
      <c r="F18" s="18">
        <f>VLOOKUP(N18,Revistas!$B$2:$H$63996,2,FALSE)</f>
        <v>2.403</v>
      </c>
      <c r="G18" s="18" t="str">
        <f>VLOOKUP(N18,Revistas!$B$2:$H$63996,3,FALSE)</f>
        <v>Q2</v>
      </c>
      <c r="H18" s="18" t="str">
        <f>VLOOKUP(N18,Revistas!$B$2:$H$63996,4,FALSE)</f>
        <v>ENGINEERING, BIOMEDICAL - SCIE;</v>
      </c>
      <c r="I18" s="18" t="str">
        <f>VLOOKUP(N18,Revistas!$B$2:$H$63996,5,FALSE)</f>
        <v>28/77</v>
      </c>
      <c r="J18" s="18" t="str">
        <f>VLOOKUP(N18,Revistas!$B$2:$H$63996,6,FALSE)</f>
        <v>NO</v>
      </c>
      <c r="K18" s="18" t="s">
        <v>2126</v>
      </c>
      <c r="L18" s="18" t="s">
        <v>2127</v>
      </c>
      <c r="M18" s="18">
        <v>0</v>
      </c>
      <c r="N18" s="18" t="s">
        <v>2128</v>
      </c>
      <c r="O18" s="18" t="s">
        <v>94</v>
      </c>
      <c r="P18" s="18">
        <v>2017</v>
      </c>
      <c r="Q18" s="18">
        <v>41</v>
      </c>
      <c r="R18" s="18">
        <v>11</v>
      </c>
      <c r="S18" s="18" t="s">
        <v>2129</v>
      </c>
      <c r="T18" s="18" t="s">
        <v>2130</v>
      </c>
      <c r="U18" s="23">
        <v>28722144</v>
      </c>
    </row>
    <row r="19" spans="1:21" ht="45">
      <c r="A19" s="31" t="str">
        <f t="shared" si="0"/>
        <v>Salguero Fernandez, Irene; Alfageme Roldan, Fernando; Lopez Negrete, Elena; Cabezas, Rita; Suarez Massa, Dolores; Roustan Gullon, Gaston. Hyperkeratotic nodule with rapid growth.. Medicina clinica. 2017; 148(1):e5-.Article. IF -1,125</v>
      </c>
      <c r="B19" s="37" t="s">
        <v>2395</v>
      </c>
      <c r="C19" s="37" t="s">
        <v>2394</v>
      </c>
      <c r="D19" s="17" t="s">
        <v>367</v>
      </c>
      <c r="E19" s="18" t="s">
        <v>10</v>
      </c>
      <c r="F19" s="18">
        <f>VLOOKUP(N19,Revistas!$B$2:$H$63996,2,FALSE)</f>
        <v>1.125</v>
      </c>
      <c r="G19" s="18" t="str">
        <f>VLOOKUP(N19,Revistas!$B$2:$H$63996,3,FALSE)</f>
        <v>Q3</v>
      </c>
      <c r="H19" s="18" t="str">
        <f>VLOOKUP(N19,Revistas!$B$2:$H$63996,4,FALSE)</f>
        <v>MEDICINA, GENERAL &amp; INTERNAL</v>
      </c>
      <c r="I19" s="18" t="str">
        <f>VLOOKUP(N19,Revistas!$B$2:$H$63996,5,FALSE)</f>
        <v>91/154</v>
      </c>
      <c r="J19" s="18" t="str">
        <f>VLOOKUP(N19,Revistas!$B$2:$H$63996,6,FALSE)</f>
        <v>NO</v>
      </c>
      <c r="K19" s="18" t="s">
        <v>2398</v>
      </c>
      <c r="L19" s="18"/>
      <c r="M19" s="18" t="s">
        <v>586</v>
      </c>
      <c r="N19" s="18" t="s">
        <v>370</v>
      </c>
      <c r="O19" s="18" t="s">
        <v>2397</v>
      </c>
      <c r="P19" s="18">
        <v>2017</v>
      </c>
      <c r="Q19" s="18">
        <v>148</v>
      </c>
      <c r="R19" s="18">
        <v>1</v>
      </c>
      <c r="S19" s="18" t="s">
        <v>2396</v>
      </c>
      <c r="T19" s="18"/>
      <c r="U19" s="23">
        <v>27209228</v>
      </c>
    </row>
    <row r="20" spans="1:21" ht="30">
      <c r="A20" s="31" t="str">
        <f t="shared" si="0"/>
        <v>Salguero Fernandez, Irene; Suarez Massa, Dolores; Roustan Gullon, Gaston. Feohifomicosis in a renal and pulmonary transplant patient.. Medicina clinica. 2017; ():-.Article. IF -1,125</v>
      </c>
      <c r="B20" s="37" t="s">
        <v>2374</v>
      </c>
      <c r="C20" s="37" t="s">
        <v>2373</v>
      </c>
      <c r="D20" s="17" t="s">
        <v>367</v>
      </c>
      <c r="E20" s="18" t="s">
        <v>10</v>
      </c>
      <c r="F20" s="18">
        <f>VLOOKUP(N20,Revistas!$B$2:$H$63996,2,FALSE)</f>
        <v>1.125</v>
      </c>
      <c r="G20" s="18" t="str">
        <f>VLOOKUP(N20,Revistas!$B$2:$H$63996,3,FALSE)</f>
        <v>Q3</v>
      </c>
      <c r="H20" s="18" t="str">
        <f>VLOOKUP(N20,Revistas!$B$2:$H$63996,4,FALSE)</f>
        <v>MEDICINA, GENERAL &amp; INTERNAL</v>
      </c>
      <c r="I20" s="18" t="str">
        <f>VLOOKUP(N20,Revistas!$B$2:$H$63996,5,FALSE)</f>
        <v>91/154</v>
      </c>
      <c r="J20" s="18" t="str">
        <f>VLOOKUP(N20,Revistas!$B$2:$H$63996,6,FALSE)</f>
        <v>NO</v>
      </c>
      <c r="K20" s="18" t="s">
        <v>2376</v>
      </c>
      <c r="L20" s="18"/>
      <c r="M20" s="18" t="s">
        <v>586</v>
      </c>
      <c r="N20" s="18" t="s">
        <v>370</v>
      </c>
      <c r="O20" s="18" t="s">
        <v>2375</v>
      </c>
      <c r="P20" s="18">
        <v>2017</v>
      </c>
      <c r="Q20" s="18"/>
      <c r="R20" s="18"/>
      <c r="S20" s="18"/>
      <c r="T20" s="18"/>
      <c r="U20" s="23">
        <v>29241874</v>
      </c>
    </row>
    <row r="21" spans="1:21" ht="60">
      <c r="A21" s="31" t="str">
        <f t="shared" si="0"/>
        <v>Su, SC; Mockenhaupt, M; Wolkenstein, P; Dunant, A; Le Gouvello, S; Chen, CB; Chosidow, O; Valeyrie-Allanore, L; Bellon, T; Sekula, P; Wang, CW; Schumacher, M; Kardaun, SH; Hung, SI; Roujeau, JC; Chung, WH. Interleukin-15 Is Associated with Severity and Mortality in Stevens-Johnson Syndrome/Toxic Epidermal Necrolysis. JOURNAL OF INVESTIGATIVE DERMATOLOGY. 2017; 137(5):1065-1073.Article. IF -6,287</v>
      </c>
      <c r="B21" s="37" t="s">
        <v>2343</v>
      </c>
      <c r="C21" s="37" t="s">
        <v>2344</v>
      </c>
      <c r="D21" s="17" t="s">
        <v>2310</v>
      </c>
      <c r="E21" s="18" t="s">
        <v>10</v>
      </c>
      <c r="F21" s="18">
        <f>VLOOKUP(N21,Revistas!$B$2:$H$63996,2,FALSE)</f>
        <v>6.2869999999999999</v>
      </c>
      <c r="G21" s="18" t="str">
        <f>VLOOKUP(N21,Revistas!$B$2:$H$63996,3,FALSE)</f>
        <v>Q1</v>
      </c>
      <c r="H21" s="18" t="str">
        <f>VLOOKUP(N21,Revistas!$B$2:$H$63996,4,FALSE)</f>
        <v>DERMATOLOGY - SCIE</v>
      </c>
      <c r="I21" s="18" t="str">
        <f>VLOOKUP(N21,Revistas!$B$2:$H$63996,5,FALSE)</f>
        <v>2 DE 63</v>
      </c>
      <c r="J21" s="18" t="str">
        <f>VLOOKUP(N21,Revistas!$B$2:$H$63996,6,FALSE)</f>
        <v>SI</v>
      </c>
      <c r="K21" s="18" t="s">
        <v>2345</v>
      </c>
      <c r="L21" s="18" t="s">
        <v>2346</v>
      </c>
      <c r="M21" s="18">
        <v>3</v>
      </c>
      <c r="N21" s="18" t="s">
        <v>2313</v>
      </c>
      <c r="O21" s="18" t="s">
        <v>250</v>
      </c>
      <c r="P21" s="18">
        <v>2017</v>
      </c>
      <c r="Q21" s="18">
        <v>137</v>
      </c>
      <c r="R21" s="18">
        <v>5</v>
      </c>
      <c r="S21" s="18">
        <v>1065</v>
      </c>
      <c r="T21" s="18">
        <v>1073</v>
      </c>
      <c r="U21" s="23">
        <v>28011147</v>
      </c>
    </row>
    <row r="22" spans="1:21" ht="45">
      <c r="A22" s="31" t="str">
        <f t="shared" si="0"/>
        <v>Vila-Nadal, G; Rodriguez-Sanz, A; Sanchez-Villanueva, R; Fiandor-Roman, A; Dominguez-Ortega, J; Bellon-Heredia, T. Hypersensitivity reactions to synthetic hemodialysis membranes. Study of the differences in ex vivo response. ALLERGY. 2017; 72():214-214.Meeting Abstract. IF -7,361</v>
      </c>
      <c r="B22" s="37" t="s">
        <v>2324</v>
      </c>
      <c r="C22" s="37" t="s">
        <v>2325</v>
      </c>
      <c r="D22" s="17" t="s">
        <v>2326</v>
      </c>
      <c r="E22" s="18" t="s">
        <v>26</v>
      </c>
      <c r="F22" s="18">
        <f>VLOOKUP(N22,Revistas!$B$2:$H$63996,2,FALSE)</f>
        <v>7.3609999999999998</v>
      </c>
      <c r="G22" s="18" t="str">
        <f>VLOOKUP(N22,Revistas!$B$2:$H$63996,3,FALSE)</f>
        <v>Q1</v>
      </c>
      <c r="H22" s="18" t="str">
        <f>VLOOKUP(N22,Revistas!$B$2:$H$63996,4,FALSE)</f>
        <v>ALLERGY - SCIE;</v>
      </c>
      <c r="I22" s="18" t="str">
        <f>VLOOKUP(N22,Revistas!$B$2:$H$63996,5,FALSE)</f>
        <v>2 DE 26</v>
      </c>
      <c r="J22" s="18" t="str">
        <f>VLOOKUP(N22,Revistas!$B$2:$H$63996,6,FALSE)</f>
        <v>SI</v>
      </c>
      <c r="K22" s="18" t="s">
        <v>2327</v>
      </c>
      <c r="L22" s="18"/>
      <c r="M22" s="18">
        <v>0</v>
      </c>
      <c r="N22" s="18" t="s">
        <v>2328</v>
      </c>
      <c r="O22" s="18" t="s">
        <v>199</v>
      </c>
      <c r="P22" s="18">
        <v>2017</v>
      </c>
      <c r="Q22" s="18">
        <v>72</v>
      </c>
      <c r="R22" s="18"/>
      <c r="S22" s="18">
        <v>214</v>
      </c>
      <c r="T22" s="18">
        <v>214</v>
      </c>
    </row>
    <row r="23" spans="1:21">
      <c r="A23" s="31"/>
    </row>
    <row r="24" spans="1:21" hidden="1">
      <c r="A24" s="31" t="str">
        <f t="shared" si="0"/>
        <v>. . . ; ():-.. IF -</v>
      </c>
    </row>
    <row r="25" spans="1:21" hidden="1">
      <c r="A25" s="31" t="str">
        <f t="shared" si="0"/>
        <v>. . . ; ():-.. IF -</v>
      </c>
    </row>
    <row r="26" spans="1:21" hidden="1">
      <c r="A26" s="31" t="str">
        <f t="shared" si="0"/>
        <v>. . . ; ():-.. IF -</v>
      </c>
    </row>
    <row r="27" spans="1:21" hidden="1">
      <c r="A27" s="31" t="str">
        <f t="shared" si="0"/>
        <v>. . . ; ():-.. IF -</v>
      </c>
    </row>
    <row r="28" spans="1:21" hidden="1">
      <c r="A28" s="31" t="str">
        <f t="shared" si="0"/>
        <v>. . . ; ():-.. IF -</v>
      </c>
    </row>
    <row r="29" spans="1:21" hidden="1">
      <c r="A29" s="31" t="str">
        <f t="shared" si="0"/>
        <v>. . . ; ():-.. IF -</v>
      </c>
    </row>
    <row r="30" spans="1:21" hidden="1">
      <c r="A30" s="31" t="str">
        <f t="shared" si="0"/>
        <v>. . . ; ():-.. IF -</v>
      </c>
    </row>
    <row r="31" spans="1:21" hidden="1">
      <c r="A31" s="31" t="str">
        <f t="shared" si="0"/>
        <v>. . . ; ():-.. IF -</v>
      </c>
    </row>
    <row r="32" spans="1:2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15</v>
      </c>
      <c r="D1092" s="20" t="s">
        <v>10</v>
      </c>
      <c r="E1092" s="23">
        <f>DSUM(B1:T1088,F1,D1091:D1092)</f>
        <v>36.402999999999999</v>
      </c>
      <c r="F1092" s="23" t="s">
        <v>10</v>
      </c>
      <c r="G1092" s="23" t="s">
        <v>5470</v>
      </c>
      <c r="H1092" s="23">
        <f>DCOUNTA(B1:T1088,G1091,F1091:G1092)</f>
        <v>6</v>
      </c>
      <c r="I1092" s="23" t="s">
        <v>10</v>
      </c>
      <c r="J1092" s="23" t="s">
        <v>2680</v>
      </c>
      <c r="K1092" s="23">
        <f>DCOUNTA(B1:T1088,J1,I1091:J1092)</f>
        <v>2</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2</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1</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2</v>
      </c>
      <c r="D1105" s="20" t="s">
        <v>26</v>
      </c>
      <c r="E1105" s="23">
        <f>DSUM(B1:T1088,F1,D1104:D1105)</f>
        <v>14.722</v>
      </c>
      <c r="F1105" s="23" t="s">
        <v>26</v>
      </c>
      <c r="G1105" s="23" t="s">
        <v>5470</v>
      </c>
      <c r="H1105" s="23">
        <f>DCOUNTA(B1:T1088,G1,F1104:G1105)</f>
        <v>2</v>
      </c>
      <c r="I1105" s="23" t="s">
        <v>26</v>
      </c>
      <c r="J1105" s="23" t="s">
        <v>2680</v>
      </c>
      <c r="K1105" s="23">
        <f>DCOUNTA(B1:T1088,J1,I1104:J1105)</f>
        <v>2</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1</v>
      </c>
      <c r="D1108" s="20" t="s">
        <v>210</v>
      </c>
      <c r="E1108" s="23">
        <f>DSUM(B1:T1088,F1,D1107:D1108)</f>
        <v>0.97099999999999997</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15</v>
      </c>
      <c r="D1111" s="26" t="s">
        <v>7262</v>
      </c>
      <c r="E1111" s="21">
        <f>E1092</f>
        <v>36.402999999999999</v>
      </c>
      <c r="F1111" s="21">
        <f>H1092</f>
        <v>6</v>
      </c>
      <c r="G1111" s="21">
        <f>K1092</f>
        <v>2</v>
      </c>
      <c r="O1111" s="24"/>
    </row>
    <row r="1112" spans="2:52" ht="15.75">
      <c r="C1112" s="21">
        <f>C1095</f>
        <v>2</v>
      </c>
      <c r="D1112" s="26" t="s">
        <v>7263</v>
      </c>
      <c r="E1112" s="21">
        <f>E1095</f>
        <v>0</v>
      </c>
      <c r="F1112" s="21">
        <f>H1095</f>
        <v>0</v>
      </c>
      <c r="G1112" s="21">
        <f>K1095</f>
        <v>0</v>
      </c>
      <c r="O1112" s="24"/>
    </row>
    <row r="1113" spans="2:52" ht="15.75">
      <c r="C1113" s="21">
        <f>C1098</f>
        <v>0</v>
      </c>
      <c r="D1113" s="26" t="s">
        <v>7264</v>
      </c>
      <c r="E1113" s="21">
        <f>E1098</f>
        <v>0</v>
      </c>
      <c r="F1113" s="21">
        <f>H1098</f>
        <v>0</v>
      </c>
      <c r="G1113" s="21">
        <f>K1098</f>
        <v>0</v>
      </c>
      <c r="O1113" s="24"/>
    </row>
    <row r="1114" spans="2:52" ht="15.75">
      <c r="C1114" s="21">
        <f>C1101</f>
        <v>1</v>
      </c>
      <c r="D1114" s="26" t="s">
        <v>7265</v>
      </c>
      <c r="E1114" s="21">
        <f>E1101</f>
        <v>0</v>
      </c>
      <c r="F1114" s="21">
        <f>H1101</f>
        <v>0</v>
      </c>
      <c r="G1114" s="21">
        <f>K1101</f>
        <v>0</v>
      </c>
      <c r="O1114" s="24"/>
    </row>
    <row r="1115" spans="2:52" ht="15.75">
      <c r="C1115" s="21">
        <f>C1105</f>
        <v>2</v>
      </c>
      <c r="D1115" s="26" t="s">
        <v>26</v>
      </c>
      <c r="E1115" s="21">
        <f>E1105</f>
        <v>14.722</v>
      </c>
      <c r="F1115" s="21">
        <f>H1105</f>
        <v>2</v>
      </c>
      <c r="G1115" s="21">
        <f>K1105</f>
        <v>2</v>
      </c>
      <c r="O1115" s="24"/>
    </row>
    <row r="1116" spans="2:52" ht="15.75">
      <c r="C1116" s="21">
        <f>C1108</f>
        <v>1</v>
      </c>
      <c r="D1116" s="26" t="s">
        <v>7266</v>
      </c>
      <c r="E1116" s="21">
        <f>E1108</f>
        <v>0.97099999999999997</v>
      </c>
      <c r="F1116" s="21">
        <f>H1108</f>
        <v>0</v>
      </c>
      <c r="G1116" s="21">
        <f>K1108</f>
        <v>0</v>
      </c>
      <c r="O1116" s="24"/>
    </row>
    <row r="1117" spans="2:52" ht="15.75">
      <c r="C1117" s="22"/>
      <c r="D1117" s="19" t="s">
        <v>7267</v>
      </c>
      <c r="E1117" s="19">
        <f>E1111</f>
        <v>36.402999999999999</v>
      </c>
      <c r="F1117" s="22"/>
      <c r="O1117" s="24"/>
    </row>
    <row r="1118" spans="2:52" ht="15.75">
      <c r="C1118" s="22"/>
      <c r="D1118" s="19" t="s">
        <v>7268</v>
      </c>
      <c r="E1118" s="19">
        <f>E1111+E1112+E1113+E1114+E1115+E1116</f>
        <v>52.095999999999997</v>
      </c>
    </row>
  </sheetData>
  <sortState ref="B2:AZ22">
    <sortCondition ref="B2:B22"/>
  </sortState>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T16"/>
  <sheetViews>
    <sheetView topLeftCell="B1" workbookViewId="0">
      <selection activeCell="C1128" sqref="C1128"/>
    </sheetView>
  </sheetViews>
  <sheetFormatPr baseColWidth="10" defaultColWidth="15.28515625" defaultRowHeight="15"/>
  <cols>
    <col min="1" max="1" width="0" style="12" hidden="1" customWidth="1"/>
    <col min="2" max="2" width="55.42578125" style="12" customWidth="1"/>
    <col min="3" max="3" width="65.5703125" style="12" customWidth="1"/>
    <col min="4" max="4" width="19" style="16" customWidth="1"/>
    <col min="5" max="5" width="18.5703125" style="16" customWidth="1"/>
    <col min="6" max="6" width="11.7109375" style="16" customWidth="1"/>
    <col min="7" max="7" width="12" style="16" customWidth="1"/>
    <col min="8" max="8" width="0" style="16" hidden="1" customWidth="1"/>
    <col min="9" max="9" width="15.28515625" style="16"/>
    <col min="10" max="10" width="11.85546875" style="16" customWidth="1"/>
    <col min="11" max="14" width="0" style="16" hidden="1" customWidth="1"/>
    <col min="15" max="15" width="15.28515625" style="16"/>
    <col min="16" max="16" width="12" style="16" customWidth="1"/>
    <col min="17" max="18" width="11.5703125" style="16" customWidth="1"/>
    <col min="19" max="20" width="11.85546875" style="16" customWidth="1"/>
    <col min="21" max="16384" width="15.28515625" style="12"/>
  </cols>
  <sheetData>
    <row r="1" spans="1:20" s="6" customFormat="1" ht="25.5">
      <c r="A1" s="5" t="s">
        <v>70</v>
      </c>
      <c r="B1" s="5" t="s">
        <v>71</v>
      </c>
      <c r="C1" s="5" t="s">
        <v>72</v>
      </c>
      <c r="D1" s="5" t="s">
        <v>73</v>
      </c>
      <c r="E1" s="5" t="s">
        <v>74</v>
      </c>
      <c r="F1" s="5" t="s">
        <v>75</v>
      </c>
      <c r="G1" s="5" t="s">
        <v>76</v>
      </c>
      <c r="H1" s="5" t="s">
        <v>77</v>
      </c>
      <c r="I1" s="5" t="s">
        <v>78</v>
      </c>
      <c r="J1" s="5" t="s">
        <v>79</v>
      </c>
      <c r="K1" s="5" t="s">
        <v>80</v>
      </c>
      <c r="L1" s="5" t="s">
        <v>81</v>
      </c>
      <c r="M1" s="5" t="s">
        <v>0</v>
      </c>
      <c r="N1" s="5" t="s">
        <v>1</v>
      </c>
      <c r="O1" s="5" t="s">
        <v>2</v>
      </c>
      <c r="P1" s="5" t="s">
        <v>3</v>
      </c>
      <c r="Q1" s="5" t="s">
        <v>4</v>
      </c>
      <c r="R1" s="5" t="s">
        <v>5</v>
      </c>
      <c r="S1" s="5" t="s">
        <v>6</v>
      </c>
    </row>
    <row r="2" spans="1:20">
      <c r="A2" s="9" t="s">
        <v>1439</v>
      </c>
      <c r="B2" s="9" t="s">
        <v>1440</v>
      </c>
      <c r="C2" s="9" t="s">
        <v>1441</v>
      </c>
      <c r="D2" s="29" t="s">
        <v>10</v>
      </c>
      <c r="E2" s="29">
        <f>VLOOKUP(M2,Revistas!$B$2:$H$63996,2,FALSE)</f>
        <v>72.406000000000006</v>
      </c>
      <c r="F2" s="29" t="str">
        <f>VLOOKUP(M2,Revistas!$B$2:$H$63996,3,FALSE)</f>
        <v>Q1</v>
      </c>
      <c r="G2" s="29" t="str">
        <f>VLOOKUP(M2,Revistas!$B$2:$H$63996,4,FALSE)</f>
        <v>MEDICINA, GENERAL &amp; INTERNAL</v>
      </c>
      <c r="H2" s="29" t="str">
        <f>VLOOKUP(M2,Revistas!$B$2:$H$63996,5,FALSE)</f>
        <v>1/154</v>
      </c>
      <c r="I2" s="29" t="str">
        <f>VLOOKUP(M2,Revistas!$B$2:$H$63996,6,FALSE)</f>
        <v>SI</v>
      </c>
      <c r="J2" s="29" t="s">
        <v>1442</v>
      </c>
      <c r="K2" s="29" t="s">
        <v>1443</v>
      </c>
      <c r="L2" s="29">
        <v>3</v>
      </c>
      <c r="M2" s="29" t="s">
        <v>1444</v>
      </c>
      <c r="N2" s="30">
        <v>41456</v>
      </c>
      <c r="O2" s="29">
        <v>2017</v>
      </c>
      <c r="P2" s="29">
        <v>377</v>
      </c>
      <c r="Q2" s="29">
        <v>2</v>
      </c>
      <c r="R2" s="29">
        <v>154</v>
      </c>
      <c r="S2" s="29">
        <v>161</v>
      </c>
      <c r="T2" s="16">
        <v>28700843</v>
      </c>
    </row>
    <row r="3" spans="1:20">
      <c r="A3" s="9" t="s">
        <v>2097</v>
      </c>
      <c r="B3" s="9" t="s">
        <v>2098</v>
      </c>
      <c r="C3" s="9" t="s">
        <v>629</v>
      </c>
      <c r="D3" s="29" t="s">
        <v>10</v>
      </c>
      <c r="E3" s="29">
        <f>VLOOKUP(M3,Revistas!$B$2:$H$63996,2,FALSE)</f>
        <v>19.896000000000001</v>
      </c>
      <c r="F3" s="29" t="str">
        <f>VLOOKUP(M3,Revistas!$B$2:$H$63996,3,FALSE)</f>
        <v>Q1</v>
      </c>
      <c r="G3" s="29" t="str">
        <f>VLOOKUP(M3,Revistas!$B$2:$H$63996,4,FALSE)</f>
        <v>CARDIAC &amp; CARDIOVASCULAR SYSTEM</v>
      </c>
      <c r="H3" s="29" t="str">
        <f>VLOOKUP(M3,Revistas!$B$2:$H$63996,5,FALSE)</f>
        <v>1/126</v>
      </c>
      <c r="I3" s="29" t="str">
        <f>VLOOKUP(M3,Revistas!$B$2:$H$63996,6,FALSE)</f>
        <v>SI</v>
      </c>
      <c r="J3" s="29" t="s">
        <v>2099</v>
      </c>
      <c r="K3" s="29" t="s">
        <v>2100</v>
      </c>
      <c r="L3" s="29">
        <v>1</v>
      </c>
      <c r="M3" s="29" t="s">
        <v>631</v>
      </c>
      <c r="N3" s="29" t="s">
        <v>2096</v>
      </c>
      <c r="O3" s="29">
        <v>2017</v>
      </c>
      <c r="P3" s="29">
        <v>69</v>
      </c>
      <c r="Q3" s="29">
        <v>4</v>
      </c>
      <c r="R3" s="29">
        <v>423</v>
      </c>
      <c r="S3" s="29">
        <v>433</v>
      </c>
      <c r="T3" s="16">
        <v>28126160</v>
      </c>
    </row>
    <row r="4" spans="1:20">
      <c r="A4" s="9" t="s">
        <v>4844</v>
      </c>
      <c r="B4" s="9" t="s">
        <v>4845</v>
      </c>
      <c r="C4" s="9" t="s">
        <v>4846</v>
      </c>
      <c r="D4" s="29" t="s">
        <v>10</v>
      </c>
      <c r="E4" s="29">
        <f>VLOOKUP(M4,Revistas!$B$2:$H$63996,2,FALSE)</f>
        <v>16.658000000000001</v>
      </c>
      <c r="F4" s="29" t="str">
        <f>VLOOKUP(M4,Revistas!$B$2:$H$63996,3,FALSE)</f>
        <v>Q1</v>
      </c>
      <c r="G4" s="29" t="str">
        <f>VLOOKUP(M4,Revistas!$B$2:$H$63996,4,FALSE)</f>
        <v>GASTROENTEROLOGY &amp;HEPATOLOGY</v>
      </c>
      <c r="H4" s="29" t="str">
        <f>VLOOKUP(M4,Revistas!$B$2:$H$63996,5,FALSE)</f>
        <v>2 DE 79</v>
      </c>
      <c r="I4" s="29" t="str">
        <f>VLOOKUP(M4,Revistas!$B$2:$H$63996,6,FALSE)</f>
        <v>SI</v>
      </c>
      <c r="J4" s="29" t="s">
        <v>4847</v>
      </c>
      <c r="K4" s="29" t="s">
        <v>4848</v>
      </c>
      <c r="L4" s="29">
        <v>4</v>
      </c>
      <c r="M4" s="29" t="s">
        <v>4849</v>
      </c>
      <c r="N4" s="29" t="s">
        <v>199</v>
      </c>
      <c r="O4" s="29">
        <v>2017</v>
      </c>
      <c r="P4" s="29">
        <v>66</v>
      </c>
      <c r="Q4" s="29">
        <v>8</v>
      </c>
      <c r="R4" s="29">
        <v>1449</v>
      </c>
      <c r="S4" s="29">
        <v>1462</v>
      </c>
      <c r="T4" s="16">
        <v>27053631</v>
      </c>
    </row>
    <row r="5" spans="1:20">
      <c r="A5" s="9" t="s">
        <v>1435</v>
      </c>
      <c r="B5" s="9" t="s">
        <v>1436</v>
      </c>
      <c r="C5" s="9" t="s">
        <v>1410</v>
      </c>
      <c r="D5" s="29" t="s">
        <v>10</v>
      </c>
      <c r="E5" s="29">
        <f>VLOOKUP(M5,Revistas!$B$2:$H$63996,2,FALSE)</f>
        <v>13.246</v>
      </c>
      <c r="F5" s="29" t="str">
        <f>VLOOKUP(M5,Revistas!$B$2:$H$63996,3,FALSE)</f>
        <v>Q1</v>
      </c>
      <c r="G5" s="29" t="str">
        <f>VLOOKUP(M5,Revistas!$B$2:$H$63996,4,FALSE)</f>
        <v>GASTROENTEROLOGY &amp;HEPATOLOGY</v>
      </c>
      <c r="H5" s="29" t="str">
        <f>VLOOKUP(M5,Revistas!$B$2:$H$63996,5,FALSE)</f>
        <v>4DE 79</v>
      </c>
      <c r="I5" s="29" t="str">
        <f>VLOOKUP(M5,Revistas!$B$2:$H$63996,6,FALSE)</f>
        <v>SI</v>
      </c>
      <c r="J5" s="29" t="s">
        <v>1437</v>
      </c>
      <c r="K5" s="29" t="s">
        <v>1438</v>
      </c>
      <c r="L5" s="29">
        <v>1</v>
      </c>
      <c r="M5" s="29" t="s">
        <v>1412</v>
      </c>
      <c r="N5" s="29" t="s">
        <v>199</v>
      </c>
      <c r="O5" s="29">
        <v>2017</v>
      </c>
      <c r="P5" s="29">
        <v>66</v>
      </c>
      <c r="Q5" s="29">
        <v>2</v>
      </c>
      <c r="R5" s="29">
        <v>344</v>
      </c>
      <c r="S5" s="29">
        <v>356</v>
      </c>
      <c r="T5" s="16">
        <v>28109003</v>
      </c>
    </row>
    <row r="6" spans="1:20">
      <c r="A6" s="9" t="s">
        <v>2872</v>
      </c>
      <c r="B6" s="9" t="s">
        <v>2873</v>
      </c>
      <c r="C6" s="9" t="s">
        <v>2764</v>
      </c>
      <c r="D6" s="29" t="s">
        <v>10</v>
      </c>
      <c r="E6" s="29">
        <f>VLOOKUP(M6,Revistas!$B$2:$H$63996,2,FALSE)</f>
        <v>13.204000000000001</v>
      </c>
      <c r="F6" s="29" t="str">
        <f>VLOOKUP(M6,Revistas!$B$2:$H$63996,3,FALSE)</f>
        <v>Q1</v>
      </c>
      <c r="G6" s="29" t="str">
        <f>VLOOKUP(M6,Revistas!$B$2:$H$63996,4,FALSE)</f>
        <v>CRITICAL CARE MEDICINE - SCIE;</v>
      </c>
      <c r="H6" s="29" t="str">
        <f>VLOOKUP(M6,Revistas!$B$2:$H$63996,5,FALSE)</f>
        <v>2 DE 33</v>
      </c>
      <c r="I6" s="29" t="str">
        <f>VLOOKUP(M6,Revistas!$B$2:$H$63996,6,FALSE)</f>
        <v>SI</v>
      </c>
      <c r="J6" s="29" t="s">
        <v>2874</v>
      </c>
      <c r="K6" s="29" t="s">
        <v>2863</v>
      </c>
      <c r="L6" s="29">
        <v>2</v>
      </c>
      <c r="M6" s="29" t="s">
        <v>2766</v>
      </c>
      <c r="N6" s="29" t="s">
        <v>2875</v>
      </c>
      <c r="O6" s="29">
        <v>2017</v>
      </c>
      <c r="P6" s="29">
        <v>196</v>
      </c>
      <c r="Q6" s="29">
        <v>3</v>
      </c>
      <c r="R6" s="29">
        <v>298</v>
      </c>
      <c r="S6" s="29">
        <v>305</v>
      </c>
      <c r="T6" s="16">
        <v>28306326</v>
      </c>
    </row>
    <row r="7" spans="1:20">
      <c r="A7" s="9" t="s">
        <v>2860</v>
      </c>
      <c r="B7" s="9" t="s">
        <v>2861</v>
      </c>
      <c r="C7" s="9" t="s">
        <v>1983</v>
      </c>
      <c r="D7" s="29" t="s">
        <v>10</v>
      </c>
      <c r="E7" s="29">
        <f>VLOOKUP(M7,Revistas!$B$2:$H$63996,2,FALSE)</f>
        <v>10.569000000000001</v>
      </c>
      <c r="F7" s="29" t="str">
        <f>VLOOKUP(M7,Revistas!$B$2:$H$63996,3,FALSE)</f>
        <v>Q1</v>
      </c>
      <c r="G7" s="29" t="str">
        <f>VLOOKUP(M7,Revistas!$B$2:$H$63996,4,FALSE)</f>
        <v>RESPIRATORY SYSTEM - SCIE</v>
      </c>
      <c r="H7" s="29" t="str">
        <f>VLOOKUP(M7,Revistas!$B$2:$H$63996,5,FALSE)</f>
        <v>3 DE 59</v>
      </c>
      <c r="I7" s="29" t="str">
        <f>VLOOKUP(M7,Revistas!$B$2:$H$63996,6,FALSE)</f>
        <v>SI</v>
      </c>
      <c r="J7" s="29" t="s">
        <v>2862</v>
      </c>
      <c r="K7" s="29" t="s">
        <v>2863</v>
      </c>
      <c r="L7" s="29">
        <v>0</v>
      </c>
      <c r="M7" s="29" t="s">
        <v>1986</v>
      </c>
      <c r="N7" s="30">
        <v>37196</v>
      </c>
      <c r="O7" s="29">
        <v>2017</v>
      </c>
      <c r="P7" s="29">
        <v>50</v>
      </c>
      <c r="Q7" s="29">
        <v>5</v>
      </c>
      <c r="R7" s="29"/>
      <c r="S7" s="29">
        <v>1701261</v>
      </c>
      <c r="T7" s="16">
        <v>29146604</v>
      </c>
    </row>
    <row r="8" spans="1:20">
      <c r="A8" s="9" t="s">
        <v>1981</v>
      </c>
      <c r="B8" s="9" t="s">
        <v>1982</v>
      </c>
      <c r="C8" s="9" t="s">
        <v>1983</v>
      </c>
      <c r="D8" s="29" t="s">
        <v>10</v>
      </c>
      <c r="E8" s="29">
        <f>VLOOKUP(M8,Revistas!$B$2:$H$63996,2,FALSE)</f>
        <v>10.569000000000001</v>
      </c>
      <c r="F8" s="29" t="str">
        <f>VLOOKUP(M8,Revistas!$B$2:$H$63996,3,FALSE)</f>
        <v>Q1</v>
      </c>
      <c r="G8" s="29" t="str">
        <f>VLOOKUP(M8,Revistas!$B$2:$H$63996,4,FALSE)</f>
        <v>RESPIRATORY SYSTEM - SCIE</v>
      </c>
      <c r="H8" s="29" t="str">
        <f>VLOOKUP(M8,Revistas!$B$2:$H$63996,5,FALSE)</f>
        <v>3 DE 59</v>
      </c>
      <c r="I8" s="29" t="str">
        <f>VLOOKUP(M8,Revistas!$B$2:$H$63996,6,FALSE)</f>
        <v>SI</v>
      </c>
      <c r="J8" s="29" t="s">
        <v>1984</v>
      </c>
      <c r="K8" s="29" t="s">
        <v>1985</v>
      </c>
      <c r="L8" s="29">
        <v>0</v>
      </c>
      <c r="M8" s="29" t="s">
        <v>1986</v>
      </c>
      <c r="N8" s="30">
        <v>37165</v>
      </c>
      <c r="O8" s="29">
        <v>2017</v>
      </c>
      <c r="P8" s="29">
        <v>50</v>
      </c>
      <c r="Q8" s="29">
        <v>4</v>
      </c>
      <c r="R8" s="29"/>
      <c r="S8" s="29">
        <v>1700833</v>
      </c>
    </row>
    <row r="9" spans="1:20">
      <c r="A9" s="9" t="s">
        <v>2034</v>
      </c>
      <c r="B9" s="9" t="s">
        <v>2035</v>
      </c>
      <c r="C9" s="9" t="s">
        <v>1983</v>
      </c>
      <c r="D9" s="29" t="s">
        <v>10</v>
      </c>
      <c r="E9" s="29">
        <f>VLOOKUP(M9,Revistas!$B$2:$H$63996,2,FALSE)</f>
        <v>10.569000000000001</v>
      </c>
      <c r="F9" s="29" t="str">
        <f>VLOOKUP(M9,Revistas!$B$2:$H$63996,3,FALSE)</f>
        <v>Q1</v>
      </c>
      <c r="G9" s="29" t="str">
        <f>VLOOKUP(M9,Revistas!$B$2:$H$63996,4,FALSE)</f>
        <v>RESPIRATORY SYSTEM - SCIE</v>
      </c>
      <c r="H9" s="29" t="str">
        <f>VLOOKUP(M9,Revistas!$B$2:$H$63996,5,FALSE)</f>
        <v>3 DE 59</v>
      </c>
      <c r="I9" s="29" t="str">
        <f>VLOOKUP(M9,Revistas!$B$2:$H$63996,6,FALSE)</f>
        <v>SI</v>
      </c>
      <c r="J9" s="29" t="s">
        <v>2036</v>
      </c>
      <c r="K9" s="29" t="s">
        <v>2037</v>
      </c>
      <c r="L9" s="29">
        <v>1</v>
      </c>
      <c r="M9" s="29" t="s">
        <v>1986</v>
      </c>
      <c r="N9" s="29" t="s">
        <v>226</v>
      </c>
      <c r="O9" s="29">
        <v>2017</v>
      </c>
      <c r="P9" s="29">
        <v>49</v>
      </c>
      <c r="Q9" s="29">
        <v>6</v>
      </c>
      <c r="R9" s="29"/>
      <c r="S9" s="29">
        <v>1602456</v>
      </c>
    </row>
    <row r="10" spans="1:20">
      <c r="A10" s="9" t="s">
        <v>4900</v>
      </c>
      <c r="B10" s="9" t="s">
        <v>4901</v>
      </c>
      <c r="C10" s="9" t="s">
        <v>4902</v>
      </c>
      <c r="D10" s="29" t="s">
        <v>10</v>
      </c>
      <c r="E10" s="29">
        <f>VLOOKUP(M10,Revistas!$B$2:$H$63996,2,FALSE)</f>
        <v>10.162000000000001</v>
      </c>
      <c r="F10" s="29" t="str">
        <f>VLOOKUP(M10,Revistas!$B$2:$H$63996,3,FALSE)</f>
        <v>Q1</v>
      </c>
      <c r="G10" s="29" t="str">
        <f>VLOOKUP(M10,Revistas!$B$2:$H$63996,4,FALSE)</f>
        <v>BIOCHEMISTRY &amp; MOLECULAR BIOLOGY - SCIE</v>
      </c>
      <c r="H10" s="29" t="str">
        <f>VLOOKUP(M10,Revistas!$B$2:$H$63996,5,FALSE)</f>
        <v>14/286</v>
      </c>
      <c r="I10" s="29" t="str">
        <f>VLOOKUP(M10,Revistas!$B$2:$H$63996,6,FALSE)</f>
        <v>SI</v>
      </c>
      <c r="J10" s="29" t="s">
        <v>4903</v>
      </c>
      <c r="K10" s="29" t="s">
        <v>4904</v>
      </c>
      <c r="L10" s="29">
        <v>0</v>
      </c>
      <c r="M10" s="29" t="s">
        <v>4905</v>
      </c>
      <c r="N10" s="30">
        <v>47362</v>
      </c>
      <c r="O10" s="29">
        <v>2017</v>
      </c>
      <c r="P10" s="29">
        <v>45</v>
      </c>
      <c r="Q10" s="29">
        <v>17</v>
      </c>
      <c r="R10" s="29">
        <v>9960</v>
      </c>
      <c r="S10" s="29">
        <v>9975</v>
      </c>
      <c r="T10" s="16">
        <v>28973440</v>
      </c>
    </row>
    <row r="11" spans="1:20">
      <c r="A11" s="9" t="s">
        <v>2938</v>
      </c>
      <c r="B11" s="9" t="s">
        <v>2937</v>
      </c>
      <c r="C11" s="9" t="s">
        <v>2939</v>
      </c>
      <c r="D11" s="29" t="s">
        <v>10</v>
      </c>
      <c r="E11" s="29">
        <f>VLOOKUP(M11,Revistas!$B$2:$H$63996,2,FALSE)</f>
        <v>10.162000000000001</v>
      </c>
      <c r="F11" s="29" t="str">
        <f>VLOOKUP(M11,Revistas!$B$2:$H$63996,3,FALSE)</f>
        <v>Q1</v>
      </c>
      <c r="G11" s="29" t="str">
        <f>VLOOKUP(M11,Revistas!$B$2:$H$63996,4,FALSE)</f>
        <v>BIOCHEMISTRY &amp; MOLECULAR BIOLOGY - SCIE</v>
      </c>
      <c r="H11" s="29" t="str">
        <f>VLOOKUP(M11,Revistas!$B$2:$H$63996,5,FALSE)</f>
        <v>14/286</v>
      </c>
      <c r="I11" s="29" t="str">
        <f>VLOOKUP(M11,Revistas!$B$2:$H$63996,6,FALSE)</f>
        <v>SI</v>
      </c>
      <c r="J11" s="29" t="s">
        <v>2941</v>
      </c>
      <c r="K11" s="29"/>
      <c r="L11" s="29"/>
      <c r="M11" s="29" t="s">
        <v>2943</v>
      </c>
      <c r="N11" s="29" t="s">
        <v>2940</v>
      </c>
      <c r="O11" s="29">
        <v>2017</v>
      </c>
      <c r="P11" s="29"/>
      <c r="Q11" s="29"/>
      <c r="R11" s="29"/>
      <c r="S11" s="29"/>
      <c r="T11" s="16">
        <v>29059365</v>
      </c>
    </row>
    <row r="12" spans="1:20">
      <c r="A12" s="9" t="s">
        <v>5168</v>
      </c>
      <c r="B12" s="9" t="s">
        <v>5169</v>
      </c>
      <c r="C12" s="9" t="s">
        <v>4902</v>
      </c>
      <c r="D12" s="29" t="s">
        <v>10</v>
      </c>
      <c r="E12" s="29">
        <f>VLOOKUP(M12,Revistas!$B$2:$H$63996,2,FALSE)</f>
        <v>10.162000000000001</v>
      </c>
      <c r="F12" s="29" t="str">
        <f>VLOOKUP(M12,Revistas!$B$2:$H$63996,3,FALSE)</f>
        <v>Q1</v>
      </c>
      <c r="G12" s="29" t="str">
        <f>VLOOKUP(M12,Revistas!$B$2:$H$63996,4,FALSE)</f>
        <v>BIOCHEMISTRY &amp; MOLECULAR BIOLOGY - SCIE</v>
      </c>
      <c r="H12" s="29" t="str">
        <f>VLOOKUP(M12,Revistas!$B$2:$H$63996,5,FALSE)</f>
        <v>14/286</v>
      </c>
      <c r="I12" s="29" t="str">
        <f>VLOOKUP(M12,Revistas!$B$2:$H$63996,6,FALSE)</f>
        <v>SI</v>
      </c>
      <c r="J12" s="29" t="s">
        <v>5170</v>
      </c>
      <c r="K12" s="29" t="s">
        <v>5171</v>
      </c>
      <c r="L12" s="29">
        <v>2</v>
      </c>
      <c r="M12" s="29" t="s">
        <v>4905</v>
      </c>
      <c r="N12" s="30">
        <v>37408</v>
      </c>
      <c r="O12" s="29">
        <v>2017</v>
      </c>
      <c r="P12" s="29">
        <v>45</v>
      </c>
      <c r="Q12" s="29">
        <v>10</v>
      </c>
      <c r="R12" s="29">
        <v>5797</v>
      </c>
      <c r="S12" s="29">
        <v>5817</v>
      </c>
      <c r="T12" s="16">
        <v>28369544</v>
      </c>
    </row>
    <row r="13" spans="1:20">
      <c r="A13" s="9" t="s">
        <v>2642</v>
      </c>
      <c r="B13" s="9" t="s">
        <v>2643</v>
      </c>
      <c r="C13" s="9" t="s">
        <v>1967</v>
      </c>
      <c r="D13" s="29" t="s">
        <v>10</v>
      </c>
      <c r="E13" s="29">
        <f>VLOOKUP(M13,Revistas!$B$2:$H$63996,2,FALSE)</f>
        <v>9.6189999999999998</v>
      </c>
      <c r="F13" s="29" t="str">
        <f>VLOOKUP(M13,Revistas!$B$2:$H$63996,3,FALSE)</f>
        <v>Q1</v>
      </c>
      <c r="G13" s="29" t="str">
        <f>VLOOKUP(M13,Revistas!$B$2:$H$63996,4,FALSE)</f>
        <v>ONCOLOGY</v>
      </c>
      <c r="H13" s="29" t="str">
        <f>VLOOKUP(M13,Revistas!$B$2:$H$63996,5,FALSE)</f>
        <v>12/217</v>
      </c>
      <c r="I13" s="29" t="str">
        <f>VLOOKUP(M13,Revistas!$B$2:$H$63996,6,FALSE)</f>
        <v>SI</v>
      </c>
      <c r="J13" s="29" t="s">
        <v>2644</v>
      </c>
      <c r="K13" s="29" t="s">
        <v>2645</v>
      </c>
      <c r="L13" s="29">
        <v>0</v>
      </c>
      <c r="M13" s="29" t="s">
        <v>1970</v>
      </c>
      <c r="N13" s="30">
        <v>37165</v>
      </c>
      <c r="O13" s="29">
        <v>2017</v>
      </c>
      <c r="P13" s="29">
        <v>23</v>
      </c>
      <c r="Q13" s="29">
        <v>19</v>
      </c>
      <c r="R13" s="29">
        <v>5824</v>
      </c>
      <c r="S13" s="29">
        <v>5835</v>
      </c>
      <c r="T13" s="16">
        <v>28659311</v>
      </c>
    </row>
    <row r="14" spans="1:20">
      <c r="A14" s="9" t="s">
        <v>4469</v>
      </c>
      <c r="B14" s="9" t="s">
        <v>4470</v>
      </c>
      <c r="C14" s="9" t="s">
        <v>4471</v>
      </c>
      <c r="D14" s="29" t="s">
        <v>10</v>
      </c>
      <c r="E14" s="29">
        <f>VLOOKUP(M14,Revistas!$B$2:$H$63996,2,FALSE)</f>
        <v>9.1120000000000001</v>
      </c>
      <c r="F14" s="29" t="str">
        <f>VLOOKUP(M14,Revistas!$B$2:$H$63996,3,FALSE)</f>
        <v>Q1</v>
      </c>
      <c r="G14" s="29" t="str">
        <f>VLOOKUP(M14,Revistas!$B$2:$H$63996,4,FALSE)</f>
        <v>ONCOLOGY</v>
      </c>
      <c r="H14" s="29" t="str">
        <f>VLOOKUP(M14,Revistas!$B$2:$H$63996,5,FALSE)</f>
        <v>15/217</v>
      </c>
      <c r="I14" s="29" t="str">
        <f>VLOOKUP(M14,Revistas!$B$2:$H$63996,6,FALSE)</f>
        <v>SI</v>
      </c>
      <c r="J14" s="29" t="s">
        <v>4472</v>
      </c>
      <c r="K14" s="29" t="s">
        <v>4473</v>
      </c>
      <c r="L14" s="29">
        <v>0</v>
      </c>
      <c r="M14" s="29" t="s">
        <v>4474</v>
      </c>
      <c r="N14" s="30">
        <v>36923</v>
      </c>
      <c r="O14" s="29">
        <v>2017</v>
      </c>
      <c r="P14" s="29">
        <v>77</v>
      </c>
      <c r="Q14" s="29">
        <v>3</v>
      </c>
      <c r="R14" s="29">
        <v>766</v>
      </c>
      <c r="S14" s="29">
        <v>779</v>
      </c>
      <c r="T14" s="16">
        <v>27899379</v>
      </c>
    </row>
    <row r="15" spans="1:20">
      <c r="A15" s="9" t="s">
        <v>4816</v>
      </c>
      <c r="B15" s="9" t="s">
        <v>4817</v>
      </c>
      <c r="C15" s="9" t="s">
        <v>4471</v>
      </c>
      <c r="D15" s="29" t="s">
        <v>10</v>
      </c>
      <c r="E15" s="29">
        <f>VLOOKUP(M15,Revistas!$B$2:$H$63996,2,FALSE)</f>
        <v>9.1120000000000001</v>
      </c>
      <c r="F15" s="29" t="str">
        <f>VLOOKUP(M15,Revistas!$B$2:$H$63996,3,FALSE)</f>
        <v>Q1</v>
      </c>
      <c r="G15" s="29" t="str">
        <f>VLOOKUP(M15,Revistas!$B$2:$H$63996,4,FALSE)</f>
        <v>ONCOLOGY</v>
      </c>
      <c r="H15" s="29" t="str">
        <f>VLOOKUP(M15,Revistas!$B$2:$H$63996,5,FALSE)</f>
        <v>15/217</v>
      </c>
      <c r="I15" s="29" t="str">
        <f>VLOOKUP(M15,Revistas!$B$2:$H$63996,6,FALSE)</f>
        <v>SI</v>
      </c>
      <c r="J15" s="29" t="s">
        <v>4818</v>
      </c>
      <c r="K15" s="29" t="s">
        <v>4819</v>
      </c>
      <c r="L15" s="29">
        <v>0</v>
      </c>
      <c r="M15" s="29" t="s">
        <v>4474</v>
      </c>
      <c r="N15" s="30">
        <v>37196</v>
      </c>
      <c r="O15" s="29">
        <v>2017</v>
      </c>
      <c r="P15" s="29">
        <v>77</v>
      </c>
      <c r="Q15" s="29">
        <v>21</v>
      </c>
      <c r="R15" s="29">
        <v>5846</v>
      </c>
      <c r="S15" s="29">
        <v>5859</v>
      </c>
      <c r="T15" s="16">
        <v>28720577</v>
      </c>
    </row>
    <row r="16" spans="1:20">
      <c r="A16" s="9" t="s">
        <v>3101</v>
      </c>
      <c r="B16" s="9" t="s">
        <v>3102</v>
      </c>
      <c r="C16" s="9" t="s">
        <v>3103</v>
      </c>
      <c r="D16" s="29" t="s">
        <v>10</v>
      </c>
      <c r="E16" s="29">
        <f>VLOOKUP(M16,Revistas!$B$2:$H$63996,2,FALSE)</f>
        <v>8.9659999999999993</v>
      </c>
      <c r="F16" s="29" t="str">
        <f>VLOOKUP(M16,Revistas!$B$2:$H$63996,3,FALSE)</f>
        <v>Q1</v>
      </c>
      <c r="G16" s="29" t="str">
        <f>VLOOKUP(M16,Revistas!$B$2:$H$63996,4,FALSE)</f>
        <v>UROLOGY &amp; NEPHROLOGY - SCIE</v>
      </c>
      <c r="H16" s="29" t="str">
        <f>VLOOKUP(M16,Revistas!$B$2:$H$63996,5,FALSE)</f>
        <v>3 DE 76</v>
      </c>
      <c r="I16" s="29" t="str">
        <f>VLOOKUP(M16,Revistas!$B$2:$H$63996,6,FALSE)</f>
        <v>SI</v>
      </c>
      <c r="J16" s="29" t="s">
        <v>3104</v>
      </c>
      <c r="K16" s="29" t="s">
        <v>3105</v>
      </c>
      <c r="L16" s="29">
        <v>2</v>
      </c>
      <c r="M16" s="29" t="s">
        <v>3106</v>
      </c>
      <c r="N16" s="29" t="s">
        <v>300</v>
      </c>
      <c r="O16" s="29">
        <v>2017</v>
      </c>
      <c r="P16" s="29">
        <v>28</v>
      </c>
      <c r="Q16" s="29">
        <v>3</v>
      </c>
      <c r="R16" s="29">
        <v>823</v>
      </c>
      <c r="S16" s="29">
        <v>836</v>
      </c>
      <c r="T16" s="16">
        <v>27620989</v>
      </c>
    </row>
  </sheetData>
  <sortState ref="A2:DT1118">
    <sortCondition ref="D2:D1118"/>
    <sortCondition descending="1" ref="E2:E1118"/>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rgb="FF92D050"/>
  </sheetPr>
  <dimension ref="A1:AZ1115"/>
  <sheetViews>
    <sheetView topLeftCell="B1" workbookViewId="0">
      <selection activeCell="B2" sqref="B2:C27"/>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9"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49" ht="45">
      <c r="A2" s="31" t="str">
        <f>CONCATENATE(B2,". ",C2,". ",D2,". ",P2,"; ",Q2,"(",R2,"):",S2,"-",T2,".",E2,". ","IF -",F2)</f>
        <v>Aguilera-Alonso, David; Del Rosal, Teresa; Perez Munoz, Sara; Baquero-Artigao, Fernando. Neonatal epididymo-orchitis with pyocele caused by Escherichia coli: Successful treatment with antimicrobial therapy alone.. Enfermedades infecciosas y microbiologia clinica. 2017; ():-.Article. IF -1,714</v>
      </c>
      <c r="B2" s="37" t="s">
        <v>2495</v>
      </c>
      <c r="C2" s="37" t="s">
        <v>2494</v>
      </c>
      <c r="D2" s="17" t="s">
        <v>1645</v>
      </c>
      <c r="E2" s="18" t="s">
        <v>10</v>
      </c>
      <c r="F2" s="18">
        <f>VLOOKUP(N2,Revistas!$B$2:$H$63996,2,FALSE)</f>
        <v>1.714</v>
      </c>
      <c r="G2" s="18" t="str">
        <f>VLOOKUP(N2,Revistas!$B$2:$H$63996,3,FALSE)</f>
        <v>Q3</v>
      </c>
      <c r="H2" s="18" t="str">
        <f>VLOOKUP(N2,Revistas!$B$2:$H$63996,4,FALSE)</f>
        <v>MICROBIOLOGY</v>
      </c>
      <c r="I2" s="18" t="str">
        <f>VLOOKUP(N2,Revistas!$B$2:$H$63996,5,FALSE)</f>
        <v>88/124</v>
      </c>
      <c r="J2" s="18" t="str">
        <f>VLOOKUP(N2,Revistas!$B$2:$H$63996,6,FALSE)</f>
        <v>NO</v>
      </c>
      <c r="K2" s="18" t="s">
        <v>2497</v>
      </c>
      <c r="L2" s="18"/>
      <c r="M2" s="18" t="s">
        <v>586</v>
      </c>
      <c r="N2" s="18" t="s">
        <v>1463</v>
      </c>
      <c r="O2" s="18" t="s">
        <v>2496</v>
      </c>
      <c r="P2" s="18">
        <v>2017</v>
      </c>
      <c r="Q2" s="18"/>
      <c r="R2" s="18"/>
      <c r="S2" s="18"/>
      <c r="T2" s="18"/>
      <c r="U2" s="23">
        <v>29224998</v>
      </c>
    </row>
    <row r="3" spans="1:49" ht="45">
      <c r="A3" s="31" t="str">
        <f t="shared" ref="A3:A59" si="0">CONCATENATE(B3,". ",C3,". ",D3,". ",P3,"; ",Q3,"(",R3,"):",S3,"-",T3,".",E3,". ","IF -",F3)</f>
        <v>Aguilera-Alonso, David; Medina, Eva Maria Lopez; Del Rosal, Teresa; Arrieta, Julian Villota; Escosa-Garcia, Luis; Hortelano, Milagros Garcia. Acalculous Cholecystitis in a Pediatric Patient with Plasmodium falciparum Infection: A Case Report and Literature Review.. Pediatric infectious disease journal. 2017; ():-.Article. IF -2,486</v>
      </c>
      <c r="B3" s="37" t="s">
        <v>2504</v>
      </c>
      <c r="C3" s="37" t="s">
        <v>2503</v>
      </c>
      <c r="D3" s="17" t="s">
        <v>2517</v>
      </c>
      <c r="E3" s="18" t="s">
        <v>10</v>
      </c>
      <c r="F3" s="18">
        <f>VLOOKUP(N3,Revistas!$B$2:$H$63996,2,FALSE)</f>
        <v>2.4860000000000002</v>
      </c>
      <c r="G3" s="18" t="str">
        <f>VLOOKUP(N3,Revistas!$B$2:$H$63996,3,FALSE)</f>
        <v>Q1</v>
      </c>
      <c r="H3" s="18" t="str">
        <f>VLOOKUP(N3,Revistas!$B$2:$H$63996,4,FALSE)</f>
        <v>PEDIATRICS - SCIE;</v>
      </c>
      <c r="I3" s="18" t="str">
        <f>VLOOKUP(N3,Revistas!$B$2:$H$63996,5,FALSE)</f>
        <v>27/121</v>
      </c>
      <c r="J3" s="18" t="str">
        <f>VLOOKUP(N3,Revistas!$B$2:$H$63996,6,FALSE)</f>
        <v>NO</v>
      </c>
      <c r="K3" s="18" t="s">
        <v>2506</v>
      </c>
      <c r="L3" s="18"/>
      <c r="M3" s="18" t="s">
        <v>586</v>
      </c>
      <c r="N3" s="18" t="s">
        <v>2410</v>
      </c>
      <c r="O3" s="18" t="s">
        <v>2505</v>
      </c>
      <c r="P3" s="18">
        <v>2017</v>
      </c>
      <c r="Q3" s="18"/>
      <c r="R3" s="18"/>
      <c r="S3" s="18"/>
      <c r="T3" s="18"/>
      <c r="U3" s="23">
        <v>28787387</v>
      </c>
    </row>
    <row r="4" spans="1:49" ht="30">
      <c r="A4" s="31" t="str">
        <f t="shared" si="0"/>
        <v>Alcobendas, Rosa; Murias, Sara; Remesal, Agustin; Calvo, Cristina. The Contemporary Microbiology of Osteoarticular Infections in Young Children.. Pediatric infectious disease journal. 2017; 36(6):621-.Article. IF -2,486</v>
      </c>
      <c r="B4" s="37" t="s">
        <v>2508</v>
      </c>
      <c r="C4" s="37" t="s">
        <v>2507</v>
      </c>
      <c r="D4" s="17" t="s">
        <v>2517</v>
      </c>
      <c r="E4" s="18" t="s">
        <v>10</v>
      </c>
      <c r="F4" s="18">
        <f>VLOOKUP(N4,Revistas!$B$2:$H$63996,2,FALSE)</f>
        <v>2.4860000000000002</v>
      </c>
      <c r="G4" s="18" t="str">
        <f>VLOOKUP(N4,Revistas!$B$2:$H$63996,3,FALSE)</f>
        <v>Q1</v>
      </c>
      <c r="H4" s="18" t="str">
        <f>VLOOKUP(N4,Revistas!$B$2:$H$63996,4,FALSE)</f>
        <v>PEDIATRICS - SCIE;</v>
      </c>
      <c r="I4" s="18" t="str">
        <f>VLOOKUP(N4,Revistas!$B$2:$H$63996,5,FALSE)</f>
        <v>27/121</v>
      </c>
      <c r="J4" s="18" t="str">
        <f>VLOOKUP(N4,Revistas!$B$2:$H$63996,6,FALSE)</f>
        <v>NO</v>
      </c>
      <c r="K4" s="18" t="s">
        <v>2510</v>
      </c>
      <c r="L4" s="18"/>
      <c r="M4" s="18" t="s">
        <v>586</v>
      </c>
      <c r="N4" s="18" t="s">
        <v>2410</v>
      </c>
      <c r="O4" s="18" t="s">
        <v>2509</v>
      </c>
      <c r="P4" s="18">
        <v>2017</v>
      </c>
      <c r="Q4" s="18">
        <v>36</v>
      </c>
      <c r="R4" s="18">
        <v>6</v>
      </c>
      <c r="S4" s="18">
        <v>621</v>
      </c>
      <c r="T4" s="18"/>
      <c r="U4" s="23">
        <v>28505016</v>
      </c>
    </row>
    <row r="5" spans="1:49" ht="45">
      <c r="A5" s="31" t="str">
        <f t="shared" si="0"/>
        <v>Blanco-Sanchez, AI; Mendez-Echevarria, A; Alonso-Quintela, P; Garcia-Perea, A; Baquero-Artigao, F. Fever, parotid swelling, otorrhea and retroauricular fistula in a child. ENFERMEDADES INFECCIOSAS Y MICROBIOLOGIA CLINICA. 2017; 35(1):54-55.Editorial Material. IF -1,714</v>
      </c>
      <c r="B5" s="37" t="s">
        <v>2484</v>
      </c>
      <c r="C5" s="37" t="s">
        <v>2485</v>
      </c>
      <c r="D5" s="17" t="s">
        <v>1459</v>
      </c>
      <c r="E5" s="18" t="s">
        <v>571</v>
      </c>
      <c r="F5" s="18">
        <f>VLOOKUP(N5,Revistas!$B$2:$H$63996,2,FALSE)</f>
        <v>1.714</v>
      </c>
      <c r="G5" s="18" t="str">
        <f>VLOOKUP(N5,Revistas!$B$2:$H$63996,3,FALSE)</f>
        <v>Q3</v>
      </c>
      <c r="H5" s="18" t="str">
        <f>VLOOKUP(N5,Revistas!$B$2:$H$63996,4,FALSE)</f>
        <v>MICROBIOLOGY</v>
      </c>
      <c r="I5" s="18" t="str">
        <f>VLOOKUP(N5,Revistas!$B$2:$H$63996,5,FALSE)</f>
        <v>88/124</v>
      </c>
      <c r="J5" s="18" t="str">
        <f>VLOOKUP(N5,Revistas!$B$2:$H$63996,6,FALSE)</f>
        <v>NO</v>
      </c>
      <c r="K5" s="18" t="s">
        <v>2486</v>
      </c>
      <c r="L5" s="18" t="s">
        <v>2487</v>
      </c>
      <c r="M5" s="18">
        <v>1</v>
      </c>
      <c r="N5" s="18" t="s">
        <v>1462</v>
      </c>
      <c r="O5" s="18" t="s">
        <v>344</v>
      </c>
      <c r="P5" s="18">
        <v>2017</v>
      </c>
      <c r="Q5" s="18">
        <v>35</v>
      </c>
      <c r="R5" s="18">
        <v>1</v>
      </c>
      <c r="S5" s="18">
        <v>54</v>
      </c>
      <c r="T5" s="18">
        <v>55</v>
      </c>
      <c r="U5" s="23">
        <v>26050910</v>
      </c>
    </row>
    <row r="6" spans="1:49" ht="45">
      <c r="A6" s="31" t="str">
        <f t="shared" si="0"/>
        <v>Bustamante, J; Calzado, I; Sainz, T; Calvo, C; Del Rosal, T; Mendez-Echevarria, A. Epidemiological factors related to hospitalization due to influenza in children below 6 months of age. EUROPEAN JOURNAL OF PEDIATRICS. 2017; 176(10):1425-1428.Article. IF -1,921</v>
      </c>
      <c r="B6" s="37" t="s">
        <v>2430</v>
      </c>
      <c r="C6" s="37" t="s">
        <v>2431</v>
      </c>
      <c r="D6" s="17" t="s">
        <v>2432</v>
      </c>
      <c r="E6" s="18" t="s">
        <v>10</v>
      </c>
      <c r="F6" s="18">
        <f>VLOOKUP(N6,Revistas!$B$2:$H$63996,2,FALSE)</f>
        <v>1.921</v>
      </c>
      <c r="G6" s="18" t="str">
        <f>VLOOKUP(N6,Revistas!$B$2:$H$63996,3,FALSE)</f>
        <v>Q2</v>
      </c>
      <c r="H6" s="18" t="str">
        <f>VLOOKUP(N6,Revistas!$B$2:$H$63996,4,FALSE)</f>
        <v>PEDIATRICS - SCIE</v>
      </c>
      <c r="I6" s="18" t="str">
        <f>VLOOKUP(N6,Revistas!$B$2:$H$63996,5,FALSE)</f>
        <v>53/121</v>
      </c>
      <c r="J6" s="18" t="str">
        <f>VLOOKUP(N6,Revistas!$B$2:$H$63996,6,FALSE)</f>
        <v>NO</v>
      </c>
      <c r="K6" s="18" t="s">
        <v>2433</v>
      </c>
      <c r="L6" s="18" t="s">
        <v>2434</v>
      </c>
      <c r="M6" s="18">
        <v>0</v>
      </c>
      <c r="N6" s="18" t="s">
        <v>2435</v>
      </c>
      <c r="O6" s="18" t="s">
        <v>129</v>
      </c>
      <c r="P6" s="18">
        <v>2017</v>
      </c>
      <c r="Q6" s="18">
        <v>176</v>
      </c>
      <c r="R6" s="18">
        <v>10</v>
      </c>
      <c r="S6" s="18">
        <v>1425</v>
      </c>
      <c r="T6" s="18">
        <v>1428</v>
      </c>
      <c r="U6" s="23">
        <v>28852864</v>
      </c>
    </row>
    <row r="7" spans="1:49" ht="30">
      <c r="A7" s="31" t="str">
        <f t="shared" si="0"/>
        <v>Cabrerizo, M. Importance of enteroviruses in neuropaediatrics: from polioviruses to other enteroviruses. REVISTA DE NEUROLOGIA. 2017; 64():S35-S38.Article. IF -0,743</v>
      </c>
      <c r="B7" s="37" t="s">
        <v>2478</v>
      </c>
      <c r="C7" s="37" t="s">
        <v>2479</v>
      </c>
      <c r="D7" s="17" t="s">
        <v>174</v>
      </c>
      <c r="E7" s="18" t="s">
        <v>10</v>
      </c>
      <c r="F7" s="18">
        <f>VLOOKUP(N7,Revistas!$B$2:$H$63996,2,FALSE)</f>
        <v>0.74299999999999999</v>
      </c>
      <c r="G7" s="18" t="str">
        <f>VLOOKUP(N7,Revistas!$B$2:$H$63996,3,FALSE)</f>
        <v>Q4</v>
      </c>
      <c r="H7" s="18" t="str">
        <f>VLOOKUP(N7,Revistas!$B$2:$H$63996,4,FALSE)</f>
        <v>CLINICAL NEUROLOGY</v>
      </c>
      <c r="I7" s="18" t="str">
        <f>VLOOKUP(N7,Revistas!$B$2:$H$63996,5,FALSE)</f>
        <v>177/194</v>
      </c>
      <c r="J7" s="18" t="str">
        <f>VLOOKUP(N7,Revistas!$B$2:$H$63996,6,FALSE)</f>
        <v>NO</v>
      </c>
      <c r="K7" s="18" t="s">
        <v>2480</v>
      </c>
      <c r="L7" s="18" t="s">
        <v>2481</v>
      </c>
      <c r="M7" s="18">
        <v>0</v>
      </c>
      <c r="N7" s="18" t="s">
        <v>177</v>
      </c>
      <c r="O7" s="18"/>
      <c r="P7" s="18">
        <v>2017</v>
      </c>
      <c r="Q7" s="18">
        <v>64</v>
      </c>
      <c r="R7" s="18"/>
      <c r="S7" s="18" t="s">
        <v>2482</v>
      </c>
      <c r="T7" s="18" t="s">
        <v>2483</v>
      </c>
      <c r="U7" s="23">
        <v>28524217</v>
      </c>
    </row>
    <row r="8" spans="1:49" ht="60">
      <c r="A8" s="31" t="str">
        <f t="shared" si="0"/>
        <v>Cabrerizo, M; Diaz-Cerio, M; Munoz-Almagro, C; Rabella, N; Tarrago, D; Romero, MP; Pena, MJ; Calvo, C; Rey-Cao, S; Moreno-Docon, A; Martinez-Rienda, I; Otero, A; Trallero, G. Molecular Epidemiology of Enterovirus and Parechovirus Infections According to Patient Age Over a 4-Year Period in Spain. JOURNAL OF MEDICAL VIROLOGY. 2017; 89(3):435-442.Article. IF -1,935</v>
      </c>
      <c r="B8" s="37" t="s">
        <v>1611</v>
      </c>
      <c r="C8" s="37" t="s">
        <v>1612</v>
      </c>
      <c r="D8" s="17" t="s">
        <v>1613</v>
      </c>
      <c r="E8" s="18" t="s">
        <v>10</v>
      </c>
      <c r="F8" s="18">
        <f>VLOOKUP(N8,Revistas!$B$2:$H$63996,2,FALSE)</f>
        <v>1.9350000000000001</v>
      </c>
      <c r="G8" s="18" t="str">
        <f>VLOOKUP(N8,Revistas!$B$2:$H$63996,3,FALSE)</f>
        <v>Q3</v>
      </c>
      <c r="H8" s="18" t="str">
        <f>VLOOKUP(N8,Revistas!$B$2:$H$63996,4,FALSE)</f>
        <v>VIROLOGY - SCIE</v>
      </c>
      <c r="I8" s="18" t="str">
        <f>VLOOKUP(N8,Revistas!$B$2:$H$63996,5,FALSE)</f>
        <v>24 DE 34</v>
      </c>
      <c r="J8" s="18" t="str">
        <f>VLOOKUP(N8,Revistas!$B$2:$H$63996,6,FALSE)</f>
        <v>NO</v>
      </c>
      <c r="K8" s="18" t="s">
        <v>1614</v>
      </c>
      <c r="L8" s="18" t="s">
        <v>1615</v>
      </c>
      <c r="M8" s="18">
        <v>3</v>
      </c>
      <c r="N8" s="18" t="s">
        <v>1616</v>
      </c>
      <c r="O8" s="18" t="s">
        <v>300</v>
      </c>
      <c r="P8" s="18">
        <v>2017</v>
      </c>
      <c r="Q8" s="18">
        <v>89</v>
      </c>
      <c r="R8" s="18">
        <v>3</v>
      </c>
      <c r="S8" s="18">
        <v>435</v>
      </c>
      <c r="T8" s="18">
        <v>442</v>
      </c>
      <c r="U8" s="23">
        <v>27505281</v>
      </c>
    </row>
    <row r="9" spans="1:49" ht="60">
      <c r="A9" s="31" t="str">
        <f t="shared" si="0"/>
        <v>Cabrerizo, M; Garcia-Iniguez, JP; Munell, F; Amado, A; Madurga-Revilla, P; Rodrigo, C; Perez, S; Martinez-Sapina, A; Anton, A; Suarez, G; Rabella, N; del Campo, V; Otero, A; Masa-Calles, J. First Cases of Severe Flaccid Paralysis Associated With Enterovirus D68 Infection in Spain, 2015-2016. PEDIATRIC INFECTIOUS DISEASE JOURNAL. 2017; 36(12):1214-1216.Article. IF -2,486</v>
      </c>
      <c r="B9" s="37" t="s">
        <v>2404</v>
      </c>
      <c r="C9" s="37" t="s">
        <v>2405</v>
      </c>
      <c r="D9" s="17" t="s">
        <v>2406</v>
      </c>
      <c r="E9" s="18" t="s">
        <v>10</v>
      </c>
      <c r="F9" s="18">
        <f>VLOOKUP(N9,Revistas!$B$2:$H$63996,2,FALSE)</f>
        <v>2.4860000000000002</v>
      </c>
      <c r="G9" s="18" t="str">
        <f>VLOOKUP(N9,Revistas!$B$2:$H$63996,3,FALSE)</f>
        <v>Q1</v>
      </c>
      <c r="H9" s="18" t="str">
        <f>VLOOKUP(N9,Revistas!$B$2:$H$63996,4,FALSE)</f>
        <v>PEDIATRICS - SCIE;</v>
      </c>
      <c r="I9" s="18" t="str">
        <f>VLOOKUP(N9,Revistas!$B$2:$H$63996,5,FALSE)</f>
        <v>27/121</v>
      </c>
      <c r="J9" s="18" t="str">
        <f>VLOOKUP(N9,Revistas!$B$2:$H$63996,6,FALSE)</f>
        <v>NO</v>
      </c>
      <c r="K9" s="18" t="s">
        <v>2407</v>
      </c>
      <c r="L9" s="18" t="s">
        <v>2408</v>
      </c>
      <c r="M9" s="18">
        <v>0</v>
      </c>
      <c r="N9" s="18" t="s">
        <v>2409</v>
      </c>
      <c r="O9" s="18" t="s">
        <v>14</v>
      </c>
      <c r="P9" s="18">
        <v>2017</v>
      </c>
      <c r="Q9" s="18">
        <v>36</v>
      </c>
      <c r="R9" s="18">
        <v>12</v>
      </c>
      <c r="S9" s="18">
        <v>1214</v>
      </c>
      <c r="T9" s="18">
        <v>1216</v>
      </c>
      <c r="U9" s="23">
        <v>28661963</v>
      </c>
    </row>
    <row r="10" spans="1:49" ht="30">
      <c r="A10" s="31" t="str">
        <f t="shared" si="0"/>
        <v>Calvo, C; de Ceano-Vivas, M. Fever without source in infants less than 3 months of age. What's new?. ANALES DE PEDIATRIA. 2017; 87(1):1-2.Editorial Material. IF -1,14</v>
      </c>
      <c r="B10" s="37" t="s">
        <v>2441</v>
      </c>
      <c r="C10" s="37" t="s">
        <v>2442</v>
      </c>
      <c r="D10" s="17" t="s">
        <v>195</v>
      </c>
      <c r="E10" s="18" t="s">
        <v>571</v>
      </c>
      <c r="F10" s="18">
        <f>VLOOKUP(N10,Revistas!$B$2:$H$63996,2,FALSE)</f>
        <v>1.1399999999999999</v>
      </c>
      <c r="G10" s="18" t="str">
        <f>VLOOKUP(N10,Revistas!$B$2:$H$63996,3,FALSE)</f>
        <v>Q3</v>
      </c>
      <c r="H10" s="18" t="str">
        <f>VLOOKUP(N10,Revistas!$B$2:$H$63996,4,FALSE)</f>
        <v>PEDIATRICS - SCIE</v>
      </c>
      <c r="I10" s="18" t="str">
        <f>VLOOKUP(N10,Revistas!$B$2:$H$63996,5,FALSE)</f>
        <v>88/121/</v>
      </c>
      <c r="J10" s="18" t="str">
        <f>VLOOKUP(N10,Revistas!$B$2:$H$63996,6,FALSE)</f>
        <v>NO</v>
      </c>
      <c r="K10" s="18" t="s">
        <v>2443</v>
      </c>
      <c r="L10" s="18" t="s">
        <v>2444</v>
      </c>
      <c r="M10" s="18">
        <v>0</v>
      </c>
      <c r="N10" s="18" t="s">
        <v>198</v>
      </c>
      <c r="O10" s="18" t="s">
        <v>29</v>
      </c>
      <c r="P10" s="18">
        <v>2017</v>
      </c>
      <c r="Q10" s="18">
        <v>87</v>
      </c>
      <c r="R10" s="18">
        <v>1</v>
      </c>
      <c r="S10" s="18">
        <v>1</v>
      </c>
      <c r="T10" s="18">
        <v>2</v>
      </c>
      <c r="U10" s="23">
        <v>28366697</v>
      </c>
    </row>
    <row r="11" spans="1:49" ht="75">
      <c r="A11" s="31" t="str">
        <f t="shared" si="0"/>
        <v>Casas-Alba, D; de Sevilla, MF; Valero-Rello, A; Fortuny, C; Garcia-Garcia, JJ; Ortez, C; Muchart, J; Armangue, T; Jordan, I; Luaces, C; Barrabeig, I; Gonzalez-Sanz, R; Cabrerizo, M; Munoz-Almagro, C; Launes, C. Outbreak of brainstem encephalitis associated with enterovirus-A71 in Catalonia, Spain (2016): a clinical observational study in a children's reference centre in Catalonia. CLINICAL MICROBIOLOGY AND INFECTION. 2017; 23(11):874-881.Article. IF -5,292</v>
      </c>
      <c r="B11" s="37" t="s">
        <v>2415</v>
      </c>
      <c r="C11" s="37" t="s">
        <v>2416</v>
      </c>
      <c r="D11" s="17" t="s">
        <v>1561</v>
      </c>
      <c r="E11" s="18" t="s">
        <v>10</v>
      </c>
      <c r="F11" s="18">
        <f>VLOOKUP(N11,Revistas!$B$2:$H$63996,2,FALSE)</f>
        <v>5.2919999999999998</v>
      </c>
      <c r="G11" s="18" t="str">
        <f>VLOOKUP(N11,Revistas!$B$2:$H$63996,3,FALSE)</f>
        <v>Q1</v>
      </c>
      <c r="H11" s="18" t="str">
        <f>VLOOKUP(N11,Revistas!$B$2:$H$63996,4,FALSE)</f>
        <v>INFECTIOUS DISEASES - SCIE;</v>
      </c>
      <c r="I11" s="18" t="str">
        <f>VLOOKUP(N11,Revistas!$B$2:$H$63996,5,FALSE)</f>
        <v>8 DE 84</v>
      </c>
      <c r="J11" s="18" t="str">
        <f>VLOOKUP(N11,Revistas!$B$2:$H$63996,6,FALSE)</f>
        <v>SI</v>
      </c>
      <c r="K11" s="18" t="s">
        <v>2417</v>
      </c>
      <c r="L11" s="18" t="s">
        <v>2418</v>
      </c>
      <c r="M11" s="18">
        <v>0</v>
      </c>
      <c r="N11" s="18" t="s">
        <v>1564</v>
      </c>
      <c r="O11" s="18" t="s">
        <v>94</v>
      </c>
      <c r="P11" s="18">
        <v>2017</v>
      </c>
      <c r="Q11" s="18">
        <v>23</v>
      </c>
      <c r="R11" s="18">
        <v>11</v>
      </c>
      <c r="S11" s="18">
        <v>874</v>
      </c>
      <c r="T11" s="18">
        <v>881</v>
      </c>
      <c r="U11" s="23">
        <v>28344164</v>
      </c>
    </row>
    <row r="12" spans="1:49" ht="30">
      <c r="A12" s="31" t="str">
        <f t="shared" si="0"/>
        <v>de la Mata, S; Escobar, M; Cabrerizo, M; Gomez, M; Gonzalez, R; Cid, JLH. Pediatric and neonatal transport in Spain, Portugal and Latin America. MEDICINA INTENSIVA. 2017; 41(3):143-152.Article. IF -1,231</v>
      </c>
      <c r="B12" s="37" t="s">
        <v>2465</v>
      </c>
      <c r="C12" s="37" t="s">
        <v>2466</v>
      </c>
      <c r="D12" s="17" t="s">
        <v>2467</v>
      </c>
      <c r="E12" s="18" t="s">
        <v>10</v>
      </c>
      <c r="F12" s="18">
        <f>VLOOKUP(N12,Revistas!$B$2:$H$63996,2,FALSE)</f>
        <v>1.2310000000000001</v>
      </c>
      <c r="G12" s="18" t="str">
        <f>VLOOKUP(N12,Revistas!$B$2:$H$63996,3,FALSE)</f>
        <v>Q4</v>
      </c>
      <c r="H12" s="18" t="str">
        <f>VLOOKUP(N12,Revistas!$B$2:$H$63996,4,FALSE)</f>
        <v>CRITICAL CARE MEDICINE - SCIE</v>
      </c>
      <c r="I12" s="18" t="str">
        <f>VLOOKUP(N12,Revistas!$B$2:$H$63996,5,FALSE)</f>
        <v>31/33</v>
      </c>
      <c r="J12" s="18" t="str">
        <f>VLOOKUP(N12,Revistas!$B$2:$H$63996,6,FALSE)</f>
        <v>NO</v>
      </c>
      <c r="K12" s="18" t="s">
        <v>2468</v>
      </c>
      <c r="L12" s="18" t="s">
        <v>2469</v>
      </c>
      <c r="M12" s="18">
        <v>0</v>
      </c>
      <c r="N12" s="18" t="s">
        <v>2470</v>
      </c>
      <c r="O12" s="18" t="s">
        <v>35</v>
      </c>
      <c r="P12" s="18">
        <v>2017</v>
      </c>
      <c r="Q12" s="18">
        <v>41</v>
      </c>
      <c r="R12" s="18">
        <v>3</v>
      </c>
      <c r="S12" s="18">
        <v>143</v>
      </c>
      <c r="T12" s="18">
        <v>152</v>
      </c>
      <c r="U12" s="23">
        <v>27697396</v>
      </c>
    </row>
    <row r="13" spans="1:49" ht="30">
      <c r="A13" s="31" t="str">
        <f t="shared" si="0"/>
        <v>Garcia-Garcia, ML; Calvo, C; Ruiz, S; Pozo, F; del Pozo, V; Remedios, L; Exposito, N; Tellez, A; Casas, I. Role of viral coinfections in asthma development. PLOS ONE. 2017; 12(12):-189083.Article. IF -2,806</v>
      </c>
      <c r="B13" s="37" t="s">
        <v>2400</v>
      </c>
      <c r="C13" s="37" t="s">
        <v>2401</v>
      </c>
      <c r="D13" s="17" t="s">
        <v>217</v>
      </c>
      <c r="E13" s="18" t="s">
        <v>10</v>
      </c>
      <c r="F13" s="18">
        <f>VLOOKUP(N13,Revistas!$B$2:$H$63996,2,FALSE)</f>
        <v>2.806</v>
      </c>
      <c r="G13" s="18" t="str">
        <f>VLOOKUP(N13,Revistas!$B$2:$H$63996,3,FALSE)</f>
        <v>Q1</v>
      </c>
      <c r="H13" s="18" t="str">
        <f>VLOOKUP(N13,Revistas!$B$2:$H$63996,4,FALSE)</f>
        <v>MULTIDISCIPLINARY SCIENCES</v>
      </c>
      <c r="I13" s="18" t="str">
        <f>VLOOKUP(N13,Revistas!$B$2:$H$63996,5,FALSE)</f>
        <v>15/64</v>
      </c>
      <c r="J13" s="18" t="str">
        <f>VLOOKUP(N13,Revistas!$B$2:$H$63996,6,FALSE)</f>
        <v>NO</v>
      </c>
      <c r="K13" s="18" t="s">
        <v>2402</v>
      </c>
      <c r="L13" s="18" t="s">
        <v>2403</v>
      </c>
      <c r="M13" s="18">
        <v>0</v>
      </c>
      <c r="N13" s="18" t="s">
        <v>220</v>
      </c>
      <c r="O13" s="18" t="s">
        <v>943</v>
      </c>
      <c r="P13" s="18">
        <v>2017</v>
      </c>
      <c r="Q13" s="18">
        <v>12</v>
      </c>
      <c r="R13" s="18">
        <v>12</v>
      </c>
      <c r="S13" s="18"/>
      <c r="T13" s="18">
        <v>189083</v>
      </c>
    </row>
    <row r="14" spans="1:49" ht="75">
      <c r="A14" s="31" t="str">
        <f t="shared" si="0"/>
        <v>Goycochea-Valdivia, WA; Baquero-Artigao, F; del Rosal, T; Frick, MA; Rojo, P; Echeverra, MJ; Noguera-Julian, A; Bringue, X; Saavedra-Lozano, J; Vives-Onos, I; Moliner, E; Cilleruelo, MJ; Cuadrado, I; Colino, E; Castells, L; Tagarro, A; Vilas, J; Soler-Palacin, P; Blazquez-Gamero, D. Cytomegalovirus DNA Detection by Polymerase Chain Reaction in Cerebrospinal Fluid of Infants With Congenital Infection: Associations With Clinical Evaluation at Birth and Implications for Follow-up. CLINICAL INFECTIOUS DISEASES. 2017; 64(10):1335-1342.Article. IF -8,216</v>
      </c>
      <c r="B14" s="37" t="s">
        <v>2449</v>
      </c>
      <c r="C14" s="37" t="s">
        <v>2450</v>
      </c>
      <c r="D14" s="17" t="s">
        <v>1376</v>
      </c>
      <c r="E14" s="18" t="s">
        <v>10</v>
      </c>
      <c r="F14" s="18">
        <f>VLOOKUP(N14,Revistas!$B$2:$H$63996,2,FALSE)</f>
        <v>8.2159999999999993</v>
      </c>
      <c r="G14" s="18" t="str">
        <f>VLOOKUP(N14,Revistas!$B$2:$H$63996,3,FALSE)</f>
        <v>Q1</v>
      </c>
      <c r="H14" s="18" t="str">
        <f>VLOOKUP(N14,Revistas!$B$2:$H$63996,4,FALSE)</f>
        <v>IMMUNOLOGY - SCIE;</v>
      </c>
      <c r="I14" s="18" t="str">
        <f>VLOOKUP(N14,Revistas!$B$2:$H$63996,5,FALSE)</f>
        <v>15/150</v>
      </c>
      <c r="J14" s="18" t="str">
        <f>VLOOKUP(N14,Revistas!$B$2:$H$63996,6,FALSE)</f>
        <v>SI</v>
      </c>
      <c r="K14" s="18" t="s">
        <v>2451</v>
      </c>
      <c r="L14" s="18" t="s">
        <v>2452</v>
      </c>
      <c r="M14" s="18">
        <v>1</v>
      </c>
      <c r="N14" s="18" t="s">
        <v>1379</v>
      </c>
      <c r="O14" s="28">
        <v>42125</v>
      </c>
      <c r="P14" s="18">
        <v>2017</v>
      </c>
      <c r="Q14" s="18">
        <v>64</v>
      </c>
      <c r="R14" s="18">
        <v>10</v>
      </c>
      <c r="S14" s="18">
        <v>1335</v>
      </c>
      <c r="T14" s="18">
        <v>1342</v>
      </c>
      <c r="U14" s="23">
        <v>28158709</v>
      </c>
    </row>
    <row r="15" spans="1:49" ht="45">
      <c r="A15" s="31" t="str">
        <f t="shared" si="0"/>
        <v>Launes, C; Casas-Alba, D; Fortuny, C; Valero-Rello, A; Cabrerizo, M; Munoz-Almagro, C. Utility of FilmArray Meningitis/Encephalitis Panel during Outbreak of Brainstem Encephalitis Caused by Enterovirus in Catalonia in 2016. JOURNAL OF CLINICAL MICROBIOLOGY. 2017; 55(1):336-338.Letter. IF -3,712</v>
      </c>
      <c r="B15" s="37" t="s">
        <v>2488</v>
      </c>
      <c r="C15" s="37" t="s">
        <v>2489</v>
      </c>
      <c r="D15" s="17" t="s">
        <v>2490</v>
      </c>
      <c r="E15" s="18" t="s">
        <v>274</v>
      </c>
      <c r="F15" s="18">
        <f>VLOOKUP(N15,Revistas!$B$2:$H$63996,2,FALSE)</f>
        <v>3.7120000000000002</v>
      </c>
      <c r="G15" s="18" t="str">
        <f>VLOOKUP(N15,Revistas!$B$2:$H$63996,3,FALSE)</f>
        <v>Q2</v>
      </c>
      <c r="H15" s="18" t="str">
        <f>VLOOKUP(N15,Revistas!$B$2:$H$63996,4,FALSE)</f>
        <v>MICROBIOLOGY - SCIE</v>
      </c>
      <c r="I15" s="18" t="str">
        <f>VLOOKUP(N15,Revistas!$B$2:$H$63996,5,FALSE)</f>
        <v>34/125</v>
      </c>
      <c r="J15" s="18" t="str">
        <f>VLOOKUP(N15,Revistas!$B$2:$H$63996,6,FALSE)</f>
        <v>NO</v>
      </c>
      <c r="K15" s="18" t="s">
        <v>2491</v>
      </c>
      <c r="L15" s="18" t="s">
        <v>2492</v>
      </c>
      <c r="M15" s="18">
        <v>1</v>
      </c>
      <c r="N15" s="18" t="s">
        <v>2493</v>
      </c>
      <c r="O15" s="18" t="s">
        <v>344</v>
      </c>
      <c r="P15" s="18">
        <v>2017</v>
      </c>
      <c r="Q15" s="18">
        <v>55</v>
      </c>
      <c r="R15" s="18">
        <v>1</v>
      </c>
      <c r="S15" s="18">
        <v>336</v>
      </c>
      <c r="T15" s="18">
        <v>338</v>
      </c>
      <c r="U15" s="23">
        <v>27795349</v>
      </c>
    </row>
    <row r="16" spans="1:49" ht="90">
      <c r="A16" s="31" t="str">
        <f t="shared" si="0"/>
        <v>Martin Del Valle, Fernando; Calvo, Cristina; Martinez-Rienda, Ines; Cilla, Amaia; Romero, Maria P; Menasalvas, Ana Isabel; Reis-Iglesias, Leticia; Roda, Diana; Pena, Maria J; Rabella, Nuria; Portugues de la Red, Maria Del Mar; Megias, Gregoria; Moreno-Docon, Antonio; Otero, Almudena; Cabrerizo, Maria. Epidemiological and clinical characteristics of infants admitted to hospital due to human parechovirus infections: A prospective study in Spain. Anales de pediatria (Barcelona, Spain : 2003). 2017; ():-.Article. IF -1,14</v>
      </c>
      <c r="B16" s="37" t="s">
        <v>2511</v>
      </c>
      <c r="C16" s="37" t="s">
        <v>2516</v>
      </c>
      <c r="D16" s="17" t="s">
        <v>2512</v>
      </c>
      <c r="E16" s="18" t="s">
        <v>10</v>
      </c>
      <c r="F16" s="18">
        <f>VLOOKUP(N16,Revistas!$B$2:$H$63996,2,FALSE)</f>
        <v>1.1399999999999999</v>
      </c>
      <c r="G16" s="18" t="str">
        <f>VLOOKUP(N16,Revistas!$B$2:$H$63996,3,FALSE)</f>
        <v>Q3</v>
      </c>
      <c r="H16" s="18" t="str">
        <f>VLOOKUP(N16,Revistas!$B$2:$H$63996,4,FALSE)</f>
        <v>PEDIATRICS - SCIE</v>
      </c>
      <c r="I16" s="18" t="str">
        <f>VLOOKUP(N16,Revistas!$B$2:$H$63996,5,FALSE)</f>
        <v>88/121/</v>
      </c>
      <c r="J16" s="18" t="str">
        <f>VLOOKUP(N16,Revistas!$B$2:$H$63996,6,FALSE)</f>
        <v>NO</v>
      </c>
      <c r="K16" s="18" t="s">
        <v>2514</v>
      </c>
      <c r="L16" s="18"/>
      <c r="M16" s="18" t="s">
        <v>586</v>
      </c>
      <c r="N16" s="18" t="s">
        <v>2515</v>
      </c>
      <c r="O16" s="18" t="s">
        <v>2513</v>
      </c>
      <c r="P16" s="18">
        <v>2017</v>
      </c>
      <c r="Q16" s="18"/>
      <c r="R16" s="18"/>
      <c r="S16" s="18"/>
      <c r="T16" s="18"/>
      <c r="U16" s="23">
        <v>28365283</v>
      </c>
      <c r="AW16" s="25"/>
    </row>
    <row r="17" spans="1:49" ht="30">
      <c r="A17" s="31" t="str">
        <f t="shared" si="0"/>
        <v>Mendez-Echevarria, A; Amador, JB; Fernandez-Miranda, MD. Immunization of pregnant women against pertussis. Are we using the best approach?. MEDICINA CLINICA. 2017; 148(10):475-476.Letter. IF -1,125</v>
      </c>
      <c r="B17" s="37" t="s">
        <v>2445</v>
      </c>
      <c r="C17" s="37" t="s">
        <v>2446</v>
      </c>
      <c r="D17" s="17" t="s">
        <v>736</v>
      </c>
      <c r="E17" s="18" t="s">
        <v>274</v>
      </c>
      <c r="F17" s="18">
        <f>VLOOKUP(N17,Revistas!$B$2:$H$63996,2,FALSE)</f>
        <v>1.125</v>
      </c>
      <c r="G17" s="18" t="str">
        <f>VLOOKUP(N17,Revistas!$B$2:$H$63996,3,FALSE)</f>
        <v>Q3</v>
      </c>
      <c r="H17" s="18" t="str">
        <f>VLOOKUP(N17,Revistas!$B$2:$H$63996,4,FALSE)</f>
        <v>MEDICINA, GENERAL &amp; INTERNAL</v>
      </c>
      <c r="I17" s="18" t="str">
        <f>VLOOKUP(N17,Revistas!$B$2:$H$63996,5,FALSE)</f>
        <v>91/154</v>
      </c>
      <c r="J17" s="18" t="str">
        <f>VLOOKUP(N17,Revistas!$B$2:$H$63996,6,FALSE)</f>
        <v>NO</v>
      </c>
      <c r="K17" s="18" t="s">
        <v>2447</v>
      </c>
      <c r="L17" s="18" t="s">
        <v>2448</v>
      </c>
      <c r="M17" s="18">
        <v>0</v>
      </c>
      <c r="N17" s="18" t="s">
        <v>739</v>
      </c>
      <c r="O17" s="28">
        <v>45047</v>
      </c>
      <c r="P17" s="18">
        <v>2017</v>
      </c>
      <c r="Q17" s="18">
        <v>148</v>
      </c>
      <c r="R17" s="18">
        <v>10</v>
      </c>
      <c r="S17" s="18">
        <v>475</v>
      </c>
      <c r="T17" s="18">
        <v>476</v>
      </c>
      <c r="U17" s="23">
        <v>28236473</v>
      </c>
    </row>
    <row r="18" spans="1:49" ht="45">
      <c r="A18" s="31" t="str">
        <f t="shared" si="0"/>
        <v>Mendez-Echevarria, A; Coronado-Poggio, M; Baquero-Artigao, F; Del Rosal, T; Rodado-Marina, S; Calvo, C; Dominguez-Gadea, L. Septic pulmonary emboli detected by F-18-FDG PET/CT in children with S-aureus catheter-related bacteremia. INFECTION. 2017; 45(5):691-696.Article. IF -2,468</v>
      </c>
      <c r="B18" s="37" t="s">
        <v>2423</v>
      </c>
      <c r="C18" s="37" t="s">
        <v>2424</v>
      </c>
      <c r="D18" s="17" t="s">
        <v>2425</v>
      </c>
      <c r="E18" s="18" t="s">
        <v>10</v>
      </c>
      <c r="F18" s="18">
        <f>VLOOKUP(N18,Revistas!$B$2:$H$63996,2,FALSE)</f>
        <v>2.468</v>
      </c>
      <c r="G18" s="18" t="str">
        <f>VLOOKUP(N18,Revistas!$B$2:$H$63996,3,FALSE)</f>
        <v>Q3</v>
      </c>
      <c r="H18" s="18" t="str">
        <f>VLOOKUP(N18,Revistas!$B$2:$H$63996,4,FALSE)</f>
        <v>INFECTIOUS DISEASES - SCIE</v>
      </c>
      <c r="I18" s="18" t="str">
        <f>VLOOKUP(N18,Revistas!$B$2:$H$63996,5,FALSE)</f>
        <v>44/84</v>
      </c>
      <c r="J18" s="18" t="str">
        <f>VLOOKUP(N18,Revistas!$B$2:$H$63996,6,FALSE)</f>
        <v>NO</v>
      </c>
      <c r="K18" s="18" t="s">
        <v>2426</v>
      </c>
      <c r="L18" s="18" t="s">
        <v>2427</v>
      </c>
      <c r="M18" s="18">
        <v>0</v>
      </c>
      <c r="N18" s="18" t="s">
        <v>2428</v>
      </c>
      <c r="O18" s="18" t="s">
        <v>129</v>
      </c>
      <c r="P18" s="18">
        <v>2017</v>
      </c>
      <c r="Q18" s="18">
        <v>45</v>
      </c>
      <c r="R18" s="18">
        <v>5</v>
      </c>
      <c r="S18" s="18">
        <v>691</v>
      </c>
      <c r="T18" s="18">
        <v>696</v>
      </c>
      <c r="U18" s="23">
        <v>28243995</v>
      </c>
    </row>
    <row r="19" spans="1:49" ht="30">
      <c r="A19" s="31" t="str">
        <f t="shared" si="0"/>
        <v>Mendez-Echevarria, A; Ferreira, E; Del Rosal, T; Romero, M P; Baquero-Artigao, F. Difficulties in establishing the source of infection in recurrent neonatal group B streptococcal disease.. Infection. 2017; ():-.Letter. IF -2,468</v>
      </c>
      <c r="B19" s="37" t="s">
        <v>2499</v>
      </c>
      <c r="C19" s="37" t="s">
        <v>2498</v>
      </c>
      <c r="D19" s="17" t="s">
        <v>2500</v>
      </c>
      <c r="E19" s="18" t="s">
        <v>274</v>
      </c>
      <c r="F19" s="18">
        <f>VLOOKUP(N19,Revistas!$B$2:$H$63996,2,FALSE)</f>
        <v>2.468</v>
      </c>
      <c r="G19" s="18" t="str">
        <f>VLOOKUP(N19,Revistas!$B$2:$H$63996,3,FALSE)</f>
        <v>Q3</v>
      </c>
      <c r="H19" s="18" t="str">
        <f>VLOOKUP(N19,Revistas!$B$2:$H$63996,4,FALSE)</f>
        <v>INFECTIOUS DISEASES - SCIE</v>
      </c>
      <c r="I19" s="18" t="str">
        <f>VLOOKUP(N19,Revistas!$B$2:$H$63996,5,FALSE)</f>
        <v>44/84</v>
      </c>
      <c r="J19" s="18" t="str">
        <f>VLOOKUP(N19,Revistas!$B$2:$H$63996,6,FALSE)</f>
        <v>NO</v>
      </c>
      <c r="K19" s="18" t="s">
        <v>2502</v>
      </c>
      <c r="L19" s="18"/>
      <c r="M19" s="18" t="s">
        <v>586</v>
      </c>
      <c r="N19" s="18" t="s">
        <v>2429</v>
      </c>
      <c r="O19" s="18" t="s">
        <v>2501</v>
      </c>
      <c r="P19" s="18">
        <v>2017</v>
      </c>
      <c r="Q19" s="18"/>
      <c r="R19" s="18"/>
      <c r="S19" s="18"/>
      <c r="T19" s="18"/>
      <c r="U19" s="23">
        <v>28905249</v>
      </c>
      <c r="AW19" s="25"/>
    </row>
    <row r="20" spans="1:49" ht="30">
      <c r="A20" s="31" t="str">
        <f t="shared" si="0"/>
        <v>Quesada, U; Cabello, J; Moran, GG; Calvo, C. Neuropathic physeal injury: Differential diagnosis with osteomyelitis. ANALES DE PEDIATRIA. 2017; 87(4):240-241.Editorial Material. IF -1,14</v>
      </c>
      <c r="B20" s="37" t="s">
        <v>2419</v>
      </c>
      <c r="C20" s="37" t="s">
        <v>2420</v>
      </c>
      <c r="D20" s="17" t="s">
        <v>195</v>
      </c>
      <c r="E20" s="18" t="s">
        <v>571</v>
      </c>
      <c r="F20" s="18">
        <f>VLOOKUP(N20,Revistas!$B$2:$H$63996,2,FALSE)</f>
        <v>1.1399999999999999</v>
      </c>
      <c r="G20" s="18" t="str">
        <f>VLOOKUP(N20,Revistas!$B$2:$H$63996,3,FALSE)</f>
        <v>Q3</v>
      </c>
      <c r="H20" s="18" t="str">
        <f>VLOOKUP(N20,Revistas!$B$2:$H$63996,4,FALSE)</f>
        <v>PEDIATRICS - SCIE</v>
      </c>
      <c r="I20" s="18" t="str">
        <f>VLOOKUP(N20,Revistas!$B$2:$H$63996,5,FALSE)</f>
        <v>88/121/</v>
      </c>
      <c r="J20" s="18" t="str">
        <f>VLOOKUP(N20,Revistas!$B$2:$H$63996,6,FALSE)</f>
        <v>NO</v>
      </c>
      <c r="K20" s="18" t="s">
        <v>2421</v>
      </c>
      <c r="L20" s="18" t="s">
        <v>2422</v>
      </c>
      <c r="M20" s="18">
        <v>0</v>
      </c>
      <c r="N20" s="18" t="s">
        <v>198</v>
      </c>
      <c r="O20" s="18" t="s">
        <v>129</v>
      </c>
      <c r="P20" s="18">
        <v>2017</v>
      </c>
      <c r="Q20" s="18">
        <v>87</v>
      </c>
      <c r="R20" s="18">
        <v>4</v>
      </c>
      <c r="S20" s="18">
        <v>240</v>
      </c>
      <c r="T20" s="18">
        <v>241</v>
      </c>
      <c r="U20" s="23">
        <v>27899237</v>
      </c>
    </row>
    <row r="21" spans="1:49" ht="30">
      <c r="A21" s="31" t="str">
        <f t="shared" si="0"/>
        <v>Rabes, TD; Baquero-Artigao, F; Mendez-Echevarria, AM; Pena, MJM. Tuberculosis in infants less than 3 months of age. ENFERMEDADES INFECCIOSAS Y MICROBIOLOGIA CLINICA. 2017; 35(4):243-245.Article. IF -1,714</v>
      </c>
      <c r="B21" s="37" t="s">
        <v>2461</v>
      </c>
      <c r="C21" s="37" t="s">
        <v>2462</v>
      </c>
      <c r="D21" s="17" t="s">
        <v>1459</v>
      </c>
      <c r="E21" s="18" t="s">
        <v>10</v>
      </c>
      <c r="F21" s="18">
        <f>VLOOKUP(N21,Revistas!$B$2:$H$63996,2,FALSE)</f>
        <v>1.714</v>
      </c>
      <c r="G21" s="18" t="str">
        <f>VLOOKUP(N21,Revistas!$B$2:$H$63996,3,FALSE)</f>
        <v>Q3</v>
      </c>
      <c r="H21" s="18" t="str">
        <f>VLOOKUP(N21,Revistas!$B$2:$H$63996,4,FALSE)</f>
        <v>MICROBIOLOGY</v>
      </c>
      <c r="I21" s="18" t="str">
        <f>VLOOKUP(N21,Revistas!$B$2:$H$63996,5,FALSE)</f>
        <v>88/124</v>
      </c>
      <c r="J21" s="18" t="str">
        <f>VLOOKUP(N21,Revistas!$B$2:$H$63996,6,FALSE)</f>
        <v>NO</v>
      </c>
      <c r="K21" s="18" t="s">
        <v>2463</v>
      </c>
      <c r="L21" s="18" t="s">
        <v>2464</v>
      </c>
      <c r="M21" s="18">
        <v>1</v>
      </c>
      <c r="N21" s="18" t="s">
        <v>1462</v>
      </c>
      <c r="O21" s="18" t="s">
        <v>35</v>
      </c>
      <c r="P21" s="18">
        <v>2017</v>
      </c>
      <c r="Q21" s="18">
        <v>35</v>
      </c>
      <c r="R21" s="18">
        <v>4</v>
      </c>
      <c r="S21" s="18">
        <v>243</v>
      </c>
      <c r="T21" s="18">
        <v>245</v>
      </c>
    </row>
    <row r="22" spans="1:49" ht="45">
      <c r="A22" s="31" t="str">
        <f t="shared" si="0"/>
        <v>Rabes, TDR; Baquero-Artigao, F; Mendez-Echevarria, AM; Pena, MJM. Reply to "Tuberculosis in infants less than 3 months of age of Risaralda, Colombim". ENFERMEDADES INFECCIOSAS Y MICROBIOLOGIA CLINICA. 2017; 35(5):328-329.Letter. IF -1,714</v>
      </c>
      <c r="B22" s="37" t="s">
        <v>2453</v>
      </c>
      <c r="C22" s="37" t="s">
        <v>2454</v>
      </c>
      <c r="D22" s="17" t="s">
        <v>1459</v>
      </c>
      <c r="E22" s="18" t="s">
        <v>274</v>
      </c>
      <c r="F22" s="18">
        <f>VLOOKUP(N22,Revistas!$B$2:$H$63996,2,FALSE)</f>
        <v>1.714</v>
      </c>
      <c r="G22" s="18" t="str">
        <f>VLOOKUP(N22,Revistas!$B$2:$H$63996,3,FALSE)</f>
        <v>Q3</v>
      </c>
      <c r="H22" s="18" t="str">
        <f>VLOOKUP(N22,Revistas!$B$2:$H$63996,4,FALSE)</f>
        <v>MICROBIOLOGY</v>
      </c>
      <c r="I22" s="18" t="str">
        <f>VLOOKUP(N22,Revistas!$B$2:$H$63996,5,FALSE)</f>
        <v>88/124</v>
      </c>
      <c r="J22" s="18" t="str">
        <f>VLOOKUP(N22,Revistas!$B$2:$H$63996,6,FALSE)</f>
        <v>NO</v>
      </c>
      <c r="K22" s="18" t="s">
        <v>2455</v>
      </c>
      <c r="L22" s="18" t="s">
        <v>2456</v>
      </c>
      <c r="M22" s="18">
        <v>0</v>
      </c>
      <c r="N22" s="18" t="s">
        <v>1462</v>
      </c>
      <c r="O22" s="18" t="s">
        <v>250</v>
      </c>
      <c r="P22" s="18">
        <v>2017</v>
      </c>
      <c r="Q22" s="18">
        <v>35</v>
      </c>
      <c r="R22" s="18">
        <v>5</v>
      </c>
      <c r="S22" s="18">
        <v>328</v>
      </c>
      <c r="T22" s="18">
        <v>329</v>
      </c>
    </row>
    <row r="23" spans="1:49" ht="30">
      <c r="A23" s="31" t="str">
        <f t="shared" si="0"/>
        <v>Reina, J; Cabrerizo, M; Aliaga, F. Community acute respiratory infections caused by enterovirus in the paediatric population. ENFERMEDADES INFECCIOSAS Y MICROBIOLOGIA CLINICA. 2017; 35(2):133-135.Letter. IF -1,714</v>
      </c>
      <c r="B23" s="37" t="s">
        <v>2474</v>
      </c>
      <c r="C23" s="37" t="s">
        <v>2475</v>
      </c>
      <c r="D23" s="17" t="s">
        <v>1459</v>
      </c>
      <c r="E23" s="18" t="s">
        <v>274</v>
      </c>
      <c r="F23" s="18">
        <f>VLOOKUP(N23,Revistas!$B$2:$H$63996,2,FALSE)</f>
        <v>1.714</v>
      </c>
      <c r="G23" s="18" t="str">
        <f>VLOOKUP(N23,Revistas!$B$2:$H$63996,3,FALSE)</f>
        <v>Q3</v>
      </c>
      <c r="H23" s="18" t="str">
        <f>VLOOKUP(N23,Revistas!$B$2:$H$63996,4,FALSE)</f>
        <v>MICROBIOLOGY</v>
      </c>
      <c r="I23" s="18" t="str">
        <f>VLOOKUP(N23,Revistas!$B$2:$H$63996,5,FALSE)</f>
        <v>88/124</v>
      </c>
      <c r="J23" s="18" t="str">
        <f>VLOOKUP(N23,Revistas!$B$2:$H$63996,6,FALSE)</f>
        <v>NO</v>
      </c>
      <c r="K23" s="18" t="s">
        <v>2476</v>
      </c>
      <c r="L23" s="18" t="s">
        <v>2477</v>
      </c>
      <c r="M23" s="18">
        <v>0</v>
      </c>
      <c r="N23" s="18" t="s">
        <v>1462</v>
      </c>
      <c r="O23" s="18" t="s">
        <v>62</v>
      </c>
      <c r="P23" s="18">
        <v>2017</v>
      </c>
      <c r="Q23" s="18">
        <v>35</v>
      </c>
      <c r="R23" s="18">
        <v>2</v>
      </c>
      <c r="S23" s="18">
        <v>133</v>
      </c>
      <c r="T23" s="18">
        <v>135</v>
      </c>
      <c r="U23" s="23">
        <v>27345950</v>
      </c>
    </row>
    <row r="24" spans="1:49" ht="30">
      <c r="A24" s="31" t="str">
        <f t="shared" si="0"/>
        <v>Reina, J; Cabrerizo, M; Ferres, F. Analysis of the clinical features of infections caused by enterovirus A71 (EV-A71) in Balearic Islands. ANALES DE PEDIATRIA. 2017; 87(5):289-290.Letter. IF -1,14</v>
      </c>
      <c r="B24" s="37" t="s">
        <v>2411</v>
      </c>
      <c r="C24" s="37" t="s">
        <v>2412</v>
      </c>
      <c r="D24" s="17" t="s">
        <v>195</v>
      </c>
      <c r="E24" s="18" t="s">
        <v>274</v>
      </c>
      <c r="F24" s="18">
        <f>VLOOKUP(N24,Revistas!$B$2:$H$63996,2,FALSE)</f>
        <v>1.1399999999999999</v>
      </c>
      <c r="G24" s="18" t="str">
        <f>VLOOKUP(N24,Revistas!$B$2:$H$63996,3,FALSE)</f>
        <v>Q3</v>
      </c>
      <c r="H24" s="18" t="str">
        <f>VLOOKUP(N24,Revistas!$B$2:$H$63996,4,FALSE)</f>
        <v>PEDIATRICS - SCIE</v>
      </c>
      <c r="I24" s="18" t="str">
        <f>VLOOKUP(N24,Revistas!$B$2:$H$63996,5,FALSE)</f>
        <v>88/121/</v>
      </c>
      <c r="J24" s="18" t="str">
        <f>VLOOKUP(N24,Revistas!$B$2:$H$63996,6,FALSE)</f>
        <v>NO</v>
      </c>
      <c r="K24" s="18" t="s">
        <v>2413</v>
      </c>
      <c r="L24" s="18" t="s">
        <v>2414</v>
      </c>
      <c r="M24" s="18">
        <v>0</v>
      </c>
      <c r="N24" s="18" t="s">
        <v>198</v>
      </c>
      <c r="O24" s="18" t="s">
        <v>94</v>
      </c>
      <c r="P24" s="18">
        <v>2017</v>
      </c>
      <c r="Q24" s="18">
        <v>87</v>
      </c>
      <c r="R24" s="18">
        <v>5</v>
      </c>
      <c r="S24" s="18">
        <v>289</v>
      </c>
      <c r="T24" s="18">
        <v>290</v>
      </c>
      <c r="U24" s="23">
        <v>28215717</v>
      </c>
    </row>
    <row r="25" spans="1:49" ht="30">
      <c r="A25" s="31" t="str">
        <f t="shared" si="0"/>
        <v>Reina, J; Cabrerizo, M; Ferres, F. Infecciones respiratorias agudas comunitarias causadas por enterovirus D68 (EV-D68). ANALES DE PEDIATRIA. 2017; 86(3):158-159.Letter. IF -1,14</v>
      </c>
      <c r="B25" s="37" t="s">
        <v>2411</v>
      </c>
      <c r="C25" s="37" t="s">
        <v>2471</v>
      </c>
      <c r="D25" s="17" t="s">
        <v>195</v>
      </c>
      <c r="E25" s="18" t="s">
        <v>274</v>
      </c>
      <c r="F25" s="18">
        <f>VLOOKUP(N25,Revistas!$B$2:$H$63996,2,FALSE)</f>
        <v>1.1399999999999999</v>
      </c>
      <c r="G25" s="18" t="str">
        <f>VLOOKUP(N25,Revistas!$B$2:$H$63996,3,FALSE)</f>
        <v>Q3</v>
      </c>
      <c r="H25" s="18" t="str">
        <f>VLOOKUP(N25,Revistas!$B$2:$H$63996,4,FALSE)</f>
        <v>PEDIATRICS - SCIE</v>
      </c>
      <c r="I25" s="18" t="str">
        <f>VLOOKUP(N25,Revistas!$B$2:$H$63996,5,FALSE)</f>
        <v>88/121/</v>
      </c>
      <c r="J25" s="18" t="str">
        <f>VLOOKUP(N25,Revistas!$B$2:$H$63996,6,FALSE)</f>
        <v>NO</v>
      </c>
      <c r="K25" s="18" t="s">
        <v>2472</v>
      </c>
      <c r="L25" s="18" t="s">
        <v>2473</v>
      </c>
      <c r="M25" s="18">
        <v>0</v>
      </c>
      <c r="N25" s="18" t="s">
        <v>198</v>
      </c>
      <c r="O25" s="18" t="s">
        <v>300</v>
      </c>
      <c r="P25" s="18">
        <v>2017</v>
      </c>
      <c r="Q25" s="18">
        <v>86</v>
      </c>
      <c r="R25" s="18">
        <v>3</v>
      </c>
      <c r="S25" s="18">
        <v>158</v>
      </c>
      <c r="T25" s="18">
        <v>159</v>
      </c>
      <c r="U25" s="23">
        <v>27321712</v>
      </c>
    </row>
    <row r="26" spans="1:49" ht="45">
      <c r="A26" s="31" t="str">
        <f t="shared" si="0"/>
        <v>Salas-Mera, D; Sainz, T; Mira, MRGG; Mendez-Echevarria, A. Gentamicin resistant E. coil as a cause of urinary tract infections in children. ENFERMEDADES INFECCIOSAS Y MICROBIOLOGIA CLINICA. 2017; 35(7):465-466.Letter. IF -1,714</v>
      </c>
      <c r="B26" s="37" t="s">
        <v>2436</v>
      </c>
      <c r="C26" s="37" t="s">
        <v>2437</v>
      </c>
      <c r="D26" s="17" t="s">
        <v>1459</v>
      </c>
      <c r="E26" s="18" t="s">
        <v>274</v>
      </c>
      <c r="F26" s="18">
        <f>VLOOKUP(N26,Revistas!$B$2:$H$63996,2,FALSE)</f>
        <v>1.714</v>
      </c>
      <c r="G26" s="18" t="str">
        <f>VLOOKUP(N26,Revistas!$B$2:$H$63996,3,FALSE)</f>
        <v>Q3</v>
      </c>
      <c r="H26" s="18" t="str">
        <f>VLOOKUP(N26,Revistas!$B$2:$H$63996,4,FALSE)</f>
        <v>MICROBIOLOGY</v>
      </c>
      <c r="I26" s="18" t="str">
        <f>VLOOKUP(N26,Revistas!$B$2:$H$63996,5,FALSE)</f>
        <v>88/124</v>
      </c>
      <c r="J26" s="18" t="str">
        <f>VLOOKUP(N26,Revistas!$B$2:$H$63996,6,FALSE)</f>
        <v>NO</v>
      </c>
      <c r="K26" s="18" t="s">
        <v>2438</v>
      </c>
      <c r="L26" s="18" t="s">
        <v>2439</v>
      </c>
      <c r="M26" s="18">
        <v>0</v>
      </c>
      <c r="N26" s="18" t="s">
        <v>1462</v>
      </c>
      <c r="O26" s="18" t="s">
        <v>2440</v>
      </c>
      <c r="P26" s="18">
        <v>2017</v>
      </c>
      <c r="Q26" s="18">
        <v>35</v>
      </c>
      <c r="R26" s="18">
        <v>7</v>
      </c>
      <c r="S26" s="18">
        <v>465</v>
      </c>
      <c r="T26" s="18">
        <v>466</v>
      </c>
      <c r="U26" s="23">
        <v>27979437</v>
      </c>
    </row>
    <row r="27" spans="1:49" ht="30">
      <c r="A27" s="31" t="str">
        <f t="shared" si="0"/>
        <v>Vacas, B; Rosal, T; Mendez-Echevarria, A; Royo, A. Asymmetry of the tongue. ANALES DE PEDIATRIA. 2017; 86(5):290-291.Editorial Material. IF -1,14</v>
      </c>
      <c r="B27" s="37" t="s">
        <v>2457</v>
      </c>
      <c r="C27" s="37" t="s">
        <v>2458</v>
      </c>
      <c r="D27" s="17" t="s">
        <v>195</v>
      </c>
      <c r="E27" s="18" t="s">
        <v>571</v>
      </c>
      <c r="F27" s="18">
        <f>VLOOKUP(N27,Revistas!$B$2:$H$63996,2,FALSE)</f>
        <v>1.1399999999999999</v>
      </c>
      <c r="G27" s="18" t="str">
        <f>VLOOKUP(N27,Revistas!$B$2:$H$63996,3,FALSE)</f>
        <v>Q3</v>
      </c>
      <c r="H27" s="18" t="str">
        <f>VLOOKUP(N27,Revistas!$B$2:$H$63996,4,FALSE)</f>
        <v>PEDIATRICS - SCIE</v>
      </c>
      <c r="I27" s="18" t="str">
        <f>VLOOKUP(N27,Revistas!$B$2:$H$63996,5,FALSE)</f>
        <v>88/121/</v>
      </c>
      <c r="J27" s="18" t="str">
        <f>VLOOKUP(N27,Revistas!$B$2:$H$63996,6,FALSE)</f>
        <v>NO</v>
      </c>
      <c r="K27" s="18" t="s">
        <v>2459</v>
      </c>
      <c r="L27" s="18" t="s">
        <v>2460</v>
      </c>
      <c r="M27" s="18">
        <v>0</v>
      </c>
      <c r="N27" s="18" t="s">
        <v>198</v>
      </c>
      <c r="O27" s="18" t="s">
        <v>250</v>
      </c>
      <c r="P27" s="18">
        <v>2017</v>
      </c>
      <c r="Q27" s="18">
        <v>86</v>
      </c>
      <c r="R27" s="18">
        <v>5</v>
      </c>
      <c r="S27" s="18">
        <v>290</v>
      </c>
      <c r="T27" s="18">
        <v>291</v>
      </c>
      <c r="U27" s="23">
        <v>27155787</v>
      </c>
    </row>
    <row r="28" spans="1:49">
      <c r="A28" s="31"/>
    </row>
    <row r="29" spans="1:49" hidden="1">
      <c r="A29" s="31" t="str">
        <f t="shared" si="0"/>
        <v>. . . ; ():-.. IF -</v>
      </c>
    </row>
    <row r="30" spans="1:49" hidden="1">
      <c r="A30" s="31" t="str">
        <f t="shared" si="0"/>
        <v>. . . ; ():-.. IF -</v>
      </c>
    </row>
    <row r="31" spans="1:49" hidden="1">
      <c r="A31" s="31" t="str">
        <f t="shared" si="0"/>
        <v>. . . ; ():-.. IF -</v>
      </c>
    </row>
    <row r="32" spans="1:49"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14</v>
      </c>
      <c r="D1092" s="20" t="s">
        <v>10</v>
      </c>
      <c r="E1092" s="23">
        <f>DSUM(B1:T1088,F1,D1091:D1092)</f>
        <v>36.638000000000005</v>
      </c>
      <c r="F1092" s="23" t="s">
        <v>10</v>
      </c>
      <c r="G1092" s="23" t="s">
        <v>5470</v>
      </c>
      <c r="H1092" s="23">
        <f>DCOUNTA(B1:T1088,G1091,F1091:G1092)</f>
        <v>6</v>
      </c>
      <c r="I1092" s="23" t="s">
        <v>10</v>
      </c>
      <c r="J1092" s="23" t="s">
        <v>2680</v>
      </c>
      <c r="K1092" s="23">
        <f>DCOUNTA(B1:T1088,J1,I1091:J1092)</f>
        <v>2</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8</v>
      </c>
      <c r="D1095" s="20" t="s">
        <v>274</v>
      </c>
      <c r="E1095" s="23">
        <f>DSUM(B1:T1088,F1,D1094:D1095)</f>
        <v>14.727000000000002</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4</v>
      </c>
      <c r="D1101" s="20" t="s">
        <v>571</v>
      </c>
      <c r="E1101" s="23">
        <f>DSUM(B1:T1088,F1,D1100:D1101)</f>
        <v>5.1339999999999995</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14</v>
      </c>
      <c r="D1111" s="26" t="s">
        <v>7262</v>
      </c>
      <c r="E1111" s="21">
        <f>E1092</f>
        <v>36.638000000000005</v>
      </c>
      <c r="F1111" s="21">
        <f>H1092</f>
        <v>6</v>
      </c>
      <c r="G1111" s="21">
        <f>K1092</f>
        <v>2</v>
      </c>
      <c r="O1111" s="24"/>
    </row>
    <row r="1112" spans="2:52" ht="15.75">
      <c r="C1112" s="21">
        <f>C1095</f>
        <v>8</v>
      </c>
      <c r="D1112" s="26" t="s">
        <v>7263</v>
      </c>
      <c r="E1112" s="21">
        <f>E1095</f>
        <v>14.727000000000002</v>
      </c>
      <c r="F1112" s="21">
        <f>H1095</f>
        <v>0</v>
      </c>
      <c r="G1112" s="21">
        <f>K1095</f>
        <v>0</v>
      </c>
      <c r="O1112" s="24"/>
    </row>
    <row r="1113" spans="2:52" ht="15.75">
      <c r="C1113" s="21">
        <f>C1101</f>
        <v>4</v>
      </c>
      <c r="D1113" s="26" t="s">
        <v>7265</v>
      </c>
      <c r="E1113" s="21">
        <f>E1101</f>
        <v>5.1339999999999995</v>
      </c>
      <c r="F1113" s="21">
        <f>H1101</f>
        <v>0</v>
      </c>
      <c r="G1113" s="21">
        <f>K1101</f>
        <v>0</v>
      </c>
      <c r="O1113" s="24"/>
    </row>
    <row r="1114" spans="2:52" ht="15.75">
      <c r="C1114" s="22"/>
      <c r="D1114" s="19" t="s">
        <v>7267</v>
      </c>
      <c r="E1114" s="19">
        <f>E1111</f>
        <v>36.638000000000005</v>
      </c>
      <c r="F1114" s="22"/>
      <c r="O1114" s="24"/>
    </row>
    <row r="1115" spans="2:52" ht="15.75">
      <c r="C1115" s="22"/>
      <c r="D1115" s="19" t="s">
        <v>7268</v>
      </c>
      <c r="E1115" s="19">
        <f>E1111+E1112+E1113</f>
        <v>56.499000000000009</v>
      </c>
    </row>
  </sheetData>
  <sortState ref="B2:AZ27">
    <sortCondition ref="B2:B27"/>
  </sortState>
  <pageMargins left="0.7" right="0.7" top="0.75" bottom="0.75" header="0.3" footer="0.3"/>
</worksheet>
</file>

<file path=xl/worksheets/sheet21.xml><?xml version="1.0" encoding="utf-8"?>
<worksheet xmlns="http://schemas.openxmlformats.org/spreadsheetml/2006/main" xmlns:r="http://schemas.openxmlformats.org/officeDocument/2006/relationships">
  <sheetPr>
    <tabColor rgb="FF92D050"/>
  </sheetPr>
  <dimension ref="A1:AZ1116"/>
  <sheetViews>
    <sheetView tabSelected="1" topLeftCell="B1" workbookViewId="0">
      <selection activeCell="B2" sqref="B2"/>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5"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5" ht="45">
      <c r="A2" s="31" t="str">
        <f>CONCATENATE(B2,". ",C2,". ",D2,". ",P2,"; ",Q2,"(",R2,"):",S2,"-",T2,".",E2,". ","IF -",F2)</f>
        <v>Aguilera-Alonso, David; Del Rosal, Teresa; Perez Munoz, Sara; Baquero-Artigao, Fernando. Neonatal epididymo-orchitis with pyocele caused by Escherichia coli: Successful treatment with antimicrobial therapy alone.. Enfermedades infecciosas y microbiologia clinica. 2017; ():-.Article. IF -1,714</v>
      </c>
      <c r="B2" s="37" t="s">
        <v>2495</v>
      </c>
      <c r="C2" s="37" t="s">
        <v>2494</v>
      </c>
      <c r="D2" s="17" t="s">
        <v>1645</v>
      </c>
      <c r="E2" s="18" t="s">
        <v>10</v>
      </c>
      <c r="F2" s="18">
        <f>VLOOKUP(N2,Revistas!$B$2:$H$63996,2,FALSE)</f>
        <v>1.714</v>
      </c>
      <c r="G2" s="18" t="str">
        <f>VLOOKUP(N2,Revistas!$B$2:$H$63996,3,FALSE)</f>
        <v>Q3</v>
      </c>
      <c r="H2" s="18" t="str">
        <f>VLOOKUP(N2,Revistas!$B$2:$H$63996,4,FALSE)</f>
        <v>MICROBIOLOGY</v>
      </c>
      <c r="I2" s="18" t="str">
        <f>VLOOKUP(N2,Revistas!$B$2:$H$63996,5,FALSE)</f>
        <v>88/124</v>
      </c>
      <c r="J2" s="18" t="str">
        <f>VLOOKUP(N2,Revistas!$B$2:$H$63996,6,FALSE)</f>
        <v>NO</v>
      </c>
      <c r="K2" s="18" t="s">
        <v>2497</v>
      </c>
      <c r="L2" s="18"/>
      <c r="M2" s="18" t="s">
        <v>586</v>
      </c>
      <c r="N2" s="18" t="s">
        <v>1463</v>
      </c>
      <c r="O2" s="18" t="s">
        <v>2496</v>
      </c>
      <c r="P2" s="18">
        <v>2017</v>
      </c>
      <c r="Q2" s="18"/>
      <c r="R2" s="18"/>
      <c r="S2" s="18"/>
      <c r="T2" s="18"/>
      <c r="U2" s="23">
        <v>29224998</v>
      </c>
    </row>
    <row r="3" spans="1:25" ht="45">
      <c r="A3" s="31" t="str">
        <f t="shared" ref="A3:A59" si="0">CONCATENATE(B3,". ",C3,". ",D3,". ",P3,"; ",Q3,"(",R3,"):",S3,"-",T3,".",E3,". ","IF -",F3)</f>
        <v>Aguilera-Alonso, David; Medina, Eva Maria Lopez; Del Rosal, Teresa; Arrieta, Julian Villota; Escosa-Garcia, Luis; Hortelano, Milagros Garcia. Acalculous Cholecystitis in a Pediatric Patient with Plasmodium falciparum Infection: A Case Report and Literature Review.. Pediatric infectious disease journal. 2017; ():-.Article. IF -2,486</v>
      </c>
      <c r="B3" s="37" t="s">
        <v>2504</v>
      </c>
      <c r="C3" s="37" t="s">
        <v>2503</v>
      </c>
      <c r="D3" s="17" t="s">
        <v>2517</v>
      </c>
      <c r="E3" s="18" t="s">
        <v>10</v>
      </c>
      <c r="F3" s="18">
        <f>VLOOKUP(N3,Revistas!$B$2:$H$63996,2,FALSE)</f>
        <v>2.4860000000000002</v>
      </c>
      <c r="G3" s="18" t="str">
        <f>VLOOKUP(N3,Revistas!$B$2:$H$63996,3,FALSE)</f>
        <v>Q1</v>
      </c>
      <c r="H3" s="18" t="str">
        <f>VLOOKUP(N3,Revistas!$B$2:$H$63996,4,FALSE)</f>
        <v>PEDIATRICS - SCIE;</v>
      </c>
      <c r="I3" s="18" t="str">
        <f>VLOOKUP(N3,Revistas!$B$2:$H$63996,5,FALSE)</f>
        <v>27/121</v>
      </c>
      <c r="J3" s="18" t="str">
        <f>VLOOKUP(N3,Revistas!$B$2:$H$63996,6,FALSE)</f>
        <v>NO</v>
      </c>
      <c r="K3" s="18" t="s">
        <v>2506</v>
      </c>
      <c r="L3" s="18"/>
      <c r="M3" s="18" t="s">
        <v>586</v>
      </c>
      <c r="N3" s="18" t="s">
        <v>2410</v>
      </c>
      <c r="O3" s="18" t="s">
        <v>2505</v>
      </c>
      <c r="P3" s="18">
        <v>2017</v>
      </c>
      <c r="Q3" s="18"/>
      <c r="R3" s="18"/>
      <c r="S3" s="18"/>
      <c r="T3" s="18"/>
      <c r="U3" s="23">
        <v>28787387</v>
      </c>
    </row>
    <row r="4" spans="1:25" ht="75">
      <c r="A4" s="31" t="str">
        <f t="shared" si="0"/>
        <v>Asmuth, DM; Thompson, CG; Chun, TW; Ma, ZM; Mann, S; Sainz, T; Serrano-Villar, S; Utay, NS; Garcia, JC; Troia-Cancio, P; Pollard, RB; Miller, CJ; Landay, A; Kashuba, AD. Tissue Pharmacologic and Virologic Determinants of Duodenal and Rectal Gastrointestinal-Associated Lymphoid Tissue Immune Reconstitution in HIV-Infected Patients Initiating Antiretroviral Therapy. JOURNAL OF INFECTIOUS DISEASES. 2017; 216(7):813-818.Article. IF -6,273</v>
      </c>
      <c r="B4" s="37" t="s">
        <v>2530</v>
      </c>
      <c r="C4" s="37" t="s">
        <v>2531</v>
      </c>
      <c r="D4" s="17" t="s">
        <v>1383</v>
      </c>
      <c r="E4" s="18" t="s">
        <v>10</v>
      </c>
      <c r="F4" s="18">
        <f>VLOOKUP(N4,Revistas!$B$2:$H$63996,2,FALSE)</f>
        <v>6.2729999999999997</v>
      </c>
      <c r="G4" s="18" t="str">
        <f>VLOOKUP(N4,Revistas!$B$2:$H$63996,3,FALSE)</f>
        <v>Q1</v>
      </c>
      <c r="H4" s="18" t="str">
        <f>VLOOKUP(N4,Revistas!$B$2:$H$63996,4,FALSE)</f>
        <v>INFECTIOUS DISEASES - SCIE;</v>
      </c>
      <c r="I4" s="18" t="str">
        <f>VLOOKUP(N4,Revistas!$B$2:$H$63996,5,FALSE)</f>
        <v>7 DE 84</v>
      </c>
      <c r="J4" s="18" t="str">
        <f>VLOOKUP(N4,Revistas!$B$2:$H$63996,6,FALSE)</f>
        <v>SI</v>
      </c>
      <c r="K4" s="18" t="s">
        <v>2532</v>
      </c>
      <c r="L4" s="18" t="s">
        <v>2533</v>
      </c>
      <c r="M4" s="18">
        <v>0</v>
      </c>
      <c r="N4" s="18" t="s">
        <v>1386</v>
      </c>
      <c r="O4" s="28">
        <v>37165</v>
      </c>
      <c r="P4" s="18">
        <v>2017</v>
      </c>
      <c r="Q4" s="18">
        <v>216</v>
      </c>
      <c r="R4" s="18">
        <v>7</v>
      </c>
      <c r="S4" s="18">
        <v>813</v>
      </c>
      <c r="T4" s="18">
        <v>818</v>
      </c>
      <c r="U4" s="23">
        <v>28968888</v>
      </c>
    </row>
    <row r="5" spans="1:25" ht="30">
      <c r="A5" s="31" t="str">
        <f t="shared" si="0"/>
        <v>Baquero-Artigao, F. Update on congenital and neonatal herpes infections: infection due to cytomegalovirus and herpes simplex. REVISTA DE NEUROLOGIA. 2017; 64():S29-S33.Article. IF -0,743</v>
      </c>
      <c r="B5" s="37" t="s">
        <v>2596</v>
      </c>
      <c r="C5" s="37" t="s">
        <v>2597</v>
      </c>
      <c r="D5" s="17" t="s">
        <v>174</v>
      </c>
      <c r="E5" s="18" t="s">
        <v>10</v>
      </c>
      <c r="F5" s="18">
        <f>VLOOKUP(N5,Revistas!$B$2:$H$63996,2,FALSE)</f>
        <v>0.74299999999999999</v>
      </c>
      <c r="G5" s="18" t="str">
        <f>VLOOKUP(N5,Revistas!$B$2:$H$63996,3,FALSE)</f>
        <v>Q4</v>
      </c>
      <c r="H5" s="18" t="str">
        <f>VLOOKUP(N5,Revistas!$B$2:$H$63996,4,FALSE)</f>
        <v>CLINICAL NEUROLOGY</v>
      </c>
      <c r="I5" s="18" t="str">
        <f>VLOOKUP(N5,Revistas!$B$2:$H$63996,5,FALSE)</f>
        <v>177/194</v>
      </c>
      <c r="J5" s="18" t="str">
        <f>VLOOKUP(N5,Revistas!$B$2:$H$63996,6,FALSE)</f>
        <v>NO</v>
      </c>
      <c r="K5" s="18" t="s">
        <v>2598</v>
      </c>
      <c r="L5" s="18" t="s">
        <v>2599</v>
      </c>
      <c r="M5" s="18">
        <v>0</v>
      </c>
      <c r="N5" s="18" t="s">
        <v>177</v>
      </c>
      <c r="O5" s="18"/>
      <c r="P5" s="18">
        <v>2017</v>
      </c>
      <c r="Q5" s="18">
        <v>64</v>
      </c>
      <c r="R5" s="18"/>
      <c r="S5" s="18" t="s">
        <v>2600</v>
      </c>
      <c r="T5" s="18" t="s">
        <v>2601</v>
      </c>
      <c r="U5" s="23">
        <v>28524216</v>
      </c>
      <c r="Y5" s="34"/>
    </row>
    <row r="6" spans="1:25" ht="75">
      <c r="A6" s="31" t="str">
        <f t="shared" si="0"/>
        <v>Baquero-Artigao, Fernando; Michavila, Antonio; Suarez-Rodriguez, Angeles; Hernandez, Anselmo; Martinez-Campos, Leticia; Calvo, Cristina. Spanish Society of Pediatric Infectious Diseases, Spanish Society of Paediatric Clinical Immunology and Allergy, Spanish Association of Paediatric Primary Care, and the Spanish Society of Extra-hospital Paediatrics and Primary Health Care consensus document on antibiotic treatment in penicillin or amoxicillin allergy].. Anales de pediatria . 2017; 86(2):99.e1-99.e9-.Article. IF -1,14</v>
      </c>
      <c r="B6" s="37" t="s">
        <v>2621</v>
      </c>
      <c r="C6" s="37" t="s">
        <v>2631</v>
      </c>
      <c r="D6" s="17" t="s">
        <v>2628</v>
      </c>
      <c r="E6" s="18" t="s">
        <v>10</v>
      </c>
      <c r="F6" s="18">
        <f>VLOOKUP(N6,Revistas!$B$2:$H$63996,2,FALSE)</f>
        <v>1.1399999999999999</v>
      </c>
      <c r="G6" s="18" t="str">
        <f>VLOOKUP(N6,Revistas!$B$2:$H$63996,3,FALSE)</f>
        <v>Q3</v>
      </c>
      <c r="H6" s="18" t="str">
        <f>VLOOKUP(N6,Revistas!$B$2:$H$63996,4,FALSE)</f>
        <v>PEDIATRICS - SCIE</v>
      </c>
      <c r="I6" s="18" t="str">
        <f>VLOOKUP(N6,Revistas!$B$2:$H$63996,5,FALSE)</f>
        <v>88/121/</v>
      </c>
      <c r="J6" s="18" t="str">
        <f>VLOOKUP(N6,Revistas!$B$2:$H$63996,6,FALSE)</f>
        <v>NO</v>
      </c>
      <c r="K6" s="18" t="s">
        <v>2624</v>
      </c>
      <c r="L6" s="18"/>
      <c r="M6" s="18" t="s">
        <v>586</v>
      </c>
      <c r="N6" s="18" t="s">
        <v>2515</v>
      </c>
      <c r="O6" s="18" t="s">
        <v>2623</v>
      </c>
      <c r="P6" s="18">
        <v>2017</v>
      </c>
      <c r="Q6" s="18">
        <v>86</v>
      </c>
      <c r="R6" s="18">
        <v>2</v>
      </c>
      <c r="S6" s="18" t="s">
        <v>2622</v>
      </c>
      <c r="T6" s="18"/>
      <c r="U6" s="23">
        <v>27427544</v>
      </c>
    </row>
    <row r="7" spans="1:25" ht="45">
      <c r="A7" s="31" t="str">
        <f t="shared" si="0"/>
        <v>Blanco-Sanchez, AI; Mendez-Echevarria, A; Alonso-Quintela, P; Garcia-Perea, A; Baquero-Artigao, F. Fever, parotid swelling, otorrhea and retroauricular fistula in a child. ENFERMEDADES INFECCIOSAS Y MICROBIOLOGIA CLINICA. 2017; 35(1):54-55.Editorial Material. IF -1,714</v>
      </c>
      <c r="B7" s="37" t="s">
        <v>2484</v>
      </c>
      <c r="C7" s="37" t="s">
        <v>2485</v>
      </c>
      <c r="D7" s="17" t="s">
        <v>1459</v>
      </c>
      <c r="E7" s="18" t="s">
        <v>571</v>
      </c>
      <c r="F7" s="18">
        <f>VLOOKUP(N7,Revistas!$B$2:$H$63996,2,FALSE)</f>
        <v>1.714</v>
      </c>
      <c r="G7" s="18" t="str">
        <f>VLOOKUP(N7,Revistas!$B$2:$H$63996,3,FALSE)</f>
        <v>Q3</v>
      </c>
      <c r="H7" s="18" t="str">
        <f>VLOOKUP(N7,Revistas!$B$2:$H$63996,4,FALSE)</f>
        <v>MICROBIOLOGY</v>
      </c>
      <c r="I7" s="18" t="str">
        <f>VLOOKUP(N7,Revistas!$B$2:$H$63996,5,FALSE)</f>
        <v>88/124</v>
      </c>
      <c r="J7" s="18" t="str">
        <f>VLOOKUP(N7,Revistas!$B$2:$H$63996,6,FALSE)</f>
        <v>NO</v>
      </c>
      <c r="K7" s="18" t="s">
        <v>2486</v>
      </c>
      <c r="L7" s="18" t="s">
        <v>2487</v>
      </c>
      <c r="M7" s="18">
        <v>1</v>
      </c>
      <c r="N7" s="18" t="s">
        <v>1462</v>
      </c>
      <c r="O7" s="18" t="s">
        <v>344</v>
      </c>
      <c r="P7" s="18">
        <v>2017</v>
      </c>
      <c r="Q7" s="18">
        <v>35</v>
      </c>
      <c r="R7" s="18">
        <v>1</v>
      </c>
      <c r="S7" s="18">
        <v>54</v>
      </c>
      <c r="T7" s="18">
        <v>55</v>
      </c>
    </row>
    <row r="8" spans="1:25" ht="90">
      <c r="A8" s="31" t="str">
        <f t="shared" si="0"/>
        <v>Blazquez-Gamero, Daniel; Galindo Izquierdo, Alberto; Del Rosal, Teresa; Baquero-Artigao, Fernando; Izquierdo Mendez, Nuria; Soriano-Ramos, Maria; Rojo Conejo, Pablo; Gonzalez-Tome, Maria Isabel; Garcia-Burguillo, Antonio; Perez Perez, Noelia; Sanchez, Virginia; Ramos-Amador, Jose Tomas; De la Calle, Maria. Prevention and treatment of fetal cytomegalovirus infection with cytomegalovirus hyperimmune globulin: a multicenter study in Madrid..  journal of maternal-fetal &amp; neonatal medicine. 2017; ():43344-.Article. IF -1,826</v>
      </c>
      <c r="B8" s="37" t="s">
        <v>2603</v>
      </c>
      <c r="C8" s="37" t="s">
        <v>2602</v>
      </c>
      <c r="D8" s="17" t="s">
        <v>2625</v>
      </c>
      <c r="E8" s="18" t="s">
        <v>10</v>
      </c>
      <c r="F8" s="18">
        <f>VLOOKUP(N8,Revistas!$B$2:$H$63996,2,FALSE)</f>
        <v>1.8260000000000001</v>
      </c>
      <c r="G8" s="18" t="str">
        <f>VLOOKUP(N8,Revistas!$B$2:$H$63996,3,FALSE)</f>
        <v>Q3</v>
      </c>
      <c r="H8" s="18" t="str">
        <f>VLOOKUP(N8,Revistas!$B$2:$H$63996,4,FALSE)</f>
        <v>OBSTETRICS &amp; GYNECOLOGY - SCIE</v>
      </c>
      <c r="I8" s="18" t="str">
        <f>VLOOKUP(N8,Revistas!$B$2:$H$63996,5,FALSE)</f>
        <v>45/80</v>
      </c>
      <c r="J8" s="18" t="str">
        <f>VLOOKUP(N8,Revistas!$B$2:$H$63996,6,FALSE)</f>
        <v>NO</v>
      </c>
      <c r="K8" s="18" t="s">
        <v>2605</v>
      </c>
      <c r="L8" s="18"/>
      <c r="M8" s="18" t="s">
        <v>586</v>
      </c>
      <c r="N8" s="18" t="s">
        <v>2606</v>
      </c>
      <c r="O8" s="18" t="s">
        <v>2604</v>
      </c>
      <c r="P8" s="18">
        <v>2017</v>
      </c>
      <c r="Q8" s="18"/>
      <c r="R8" s="18"/>
      <c r="S8" s="27">
        <v>43344</v>
      </c>
      <c r="T8" s="18"/>
      <c r="U8" s="23">
        <v>28978246</v>
      </c>
    </row>
    <row r="9" spans="1:25" ht="45">
      <c r="A9" s="31" t="str">
        <f t="shared" si="0"/>
        <v>Bustamante, J; Calzado, I; Sainz, T; Calvo, C; Del Rosal, T; Mendez-Echevarria, A. Epidemiological factors related to hospitalization due to influenza in children below 6 months of age. EUROPEAN JOURNAL OF PEDIATRICS. 2017; 176(10):1425-1428.Article. IF -1,921</v>
      </c>
      <c r="B9" s="37" t="s">
        <v>2430</v>
      </c>
      <c r="C9" s="37" t="s">
        <v>2431</v>
      </c>
      <c r="D9" s="17" t="s">
        <v>2432</v>
      </c>
      <c r="E9" s="18" t="s">
        <v>10</v>
      </c>
      <c r="F9" s="18">
        <f>VLOOKUP(N9,Revistas!$B$2:$H$63996,2,FALSE)</f>
        <v>1.921</v>
      </c>
      <c r="G9" s="18" t="str">
        <f>VLOOKUP(N9,Revistas!$B$2:$H$63996,3,FALSE)</f>
        <v>Q2</v>
      </c>
      <c r="H9" s="18" t="str">
        <f>VLOOKUP(N9,Revistas!$B$2:$H$63996,4,FALSE)</f>
        <v>PEDIATRICS - SCIE</v>
      </c>
      <c r="I9" s="18" t="str">
        <f>VLOOKUP(N9,Revistas!$B$2:$H$63996,5,FALSE)</f>
        <v>53/121</v>
      </c>
      <c r="J9" s="18" t="str">
        <f>VLOOKUP(N9,Revistas!$B$2:$H$63996,6,FALSE)</f>
        <v>NO</v>
      </c>
      <c r="K9" s="18" t="s">
        <v>2433</v>
      </c>
      <c r="L9" s="18" t="s">
        <v>2434</v>
      </c>
      <c r="M9" s="18">
        <v>0</v>
      </c>
      <c r="N9" s="18" t="s">
        <v>2435</v>
      </c>
      <c r="O9" s="18" t="s">
        <v>129</v>
      </c>
      <c r="P9" s="18">
        <v>2017</v>
      </c>
      <c r="Q9" s="18">
        <v>176</v>
      </c>
      <c r="R9" s="18">
        <v>10</v>
      </c>
      <c r="S9" s="18">
        <v>1425</v>
      </c>
      <c r="T9" s="18">
        <v>1428</v>
      </c>
    </row>
    <row r="10" spans="1:25" ht="45">
      <c r="A10" s="31" t="str">
        <f t="shared" si="0"/>
        <v>Climent Alcala, Francisco Jose; Garcia Fernandez de Villalta, Marta; Escosa Garcia, Luis; Rodriguez Alonso, Aroa; Albajara Velasco, Luis Adolfo. Children's medically complex diseases unit. A model required in all our hospitals].. Anales de pediatria. 2017; ():-.Article. IF -1,14</v>
      </c>
      <c r="B10" s="37" t="s">
        <v>2613</v>
      </c>
      <c r="C10" s="37" t="s">
        <v>2629</v>
      </c>
      <c r="D10" s="17" t="s">
        <v>2626</v>
      </c>
      <c r="E10" s="18" t="s">
        <v>10</v>
      </c>
      <c r="F10" s="18">
        <f>VLOOKUP(N10,Revistas!$B$2:$H$63996,2,FALSE)</f>
        <v>1.1399999999999999</v>
      </c>
      <c r="G10" s="18" t="str">
        <f>VLOOKUP(N10,Revistas!$B$2:$H$63996,3,FALSE)</f>
        <v>Q3</v>
      </c>
      <c r="H10" s="18" t="str">
        <f>VLOOKUP(N10,Revistas!$B$2:$H$63996,4,FALSE)</f>
        <v>PEDIATRICS - SCIE</v>
      </c>
      <c r="I10" s="18" t="str">
        <f>VLOOKUP(N10,Revistas!$B$2:$H$63996,5,FALSE)</f>
        <v>88/121/</v>
      </c>
      <c r="J10" s="18" t="str">
        <f>VLOOKUP(N10,Revistas!$B$2:$H$63996,6,FALSE)</f>
        <v>NO</v>
      </c>
      <c r="K10" s="18" t="s">
        <v>2615</v>
      </c>
      <c r="L10" s="18"/>
      <c r="M10" s="18" t="s">
        <v>586</v>
      </c>
      <c r="N10" s="18" t="s">
        <v>2515</v>
      </c>
      <c r="O10" s="18" t="s">
        <v>2614</v>
      </c>
      <c r="P10" s="18">
        <v>2017</v>
      </c>
      <c r="Q10" s="18"/>
      <c r="R10" s="18"/>
      <c r="S10" s="18"/>
      <c r="T10" s="18"/>
      <c r="U10" s="23">
        <v>28499736</v>
      </c>
    </row>
    <row r="11" spans="1:25" ht="60">
      <c r="A11" s="31" t="str">
        <f t="shared" si="0"/>
        <v>De la Calle, M; Baquero, F; Rodriguez, R; Gonzalez, M; Fernandez, A; Omenaca, F; Bartha, J L. Successful treatment of intrauterine cytomegalovirus infection with an intraventricular cyst in a dichorionic diamniotic twin gestation using cytomegalovirus immunoglobulin.. journal of maternal-fetal &amp; neonatal medicine. 2017; ():43191-.Article. IF -1,826</v>
      </c>
      <c r="B11" s="37" t="s">
        <v>2611</v>
      </c>
      <c r="C11" s="37" t="s">
        <v>2610</v>
      </c>
      <c r="D11" s="17" t="s">
        <v>2627</v>
      </c>
      <c r="E11" s="18" t="s">
        <v>10</v>
      </c>
      <c r="F11" s="18">
        <f>VLOOKUP(N11,Revistas!$B$2:$H$63996,2,FALSE)</f>
        <v>1.8260000000000001</v>
      </c>
      <c r="G11" s="18" t="str">
        <f>VLOOKUP(N11,Revistas!$B$2:$H$63996,3,FALSE)</f>
        <v>Q3</v>
      </c>
      <c r="H11" s="18" t="str">
        <f>VLOOKUP(N11,Revistas!$B$2:$H$63996,4,FALSE)</f>
        <v>OBSTETRICS &amp; GYNECOLOGY - SCIE</v>
      </c>
      <c r="I11" s="18" t="str">
        <f>VLOOKUP(N11,Revistas!$B$2:$H$63996,5,FALSE)</f>
        <v>45/80</v>
      </c>
      <c r="J11" s="18" t="str">
        <f>VLOOKUP(N11,Revistas!$B$2:$H$63996,6,FALSE)</f>
        <v>NO</v>
      </c>
      <c r="K11" s="18" t="s">
        <v>2612</v>
      </c>
      <c r="L11" s="18"/>
      <c r="M11" s="18" t="s">
        <v>586</v>
      </c>
      <c r="N11" s="18" t="s">
        <v>2606</v>
      </c>
      <c r="O11" s="18" t="s">
        <v>400</v>
      </c>
      <c r="P11" s="18">
        <v>2017</v>
      </c>
      <c r="Q11" s="18"/>
      <c r="R11" s="18"/>
      <c r="S11" s="27">
        <v>43191</v>
      </c>
      <c r="T11" s="18"/>
      <c r="U11" s="23">
        <v>28573940</v>
      </c>
    </row>
    <row r="12" spans="1:25" ht="45">
      <c r="A12" s="31" t="str">
        <f t="shared" si="0"/>
        <v>de Ory, SJ; Gonzalez-Tome, MI; Fortuny, C; Mellado, MJ; Soler-Palacin, P; Bustillo, M; Ramos, JT; Munoz-Fernandez, MA; Navarro, ML. New diagnoses of human immunodeficiency virus infection in the Spanish pediatric HIV Cohort (CoRISpe) from 2004 to 2013. MEDICINE. 2017; 96(39):-e7858.Article. IF -1,804</v>
      </c>
      <c r="B12" s="37" t="s">
        <v>2539</v>
      </c>
      <c r="C12" s="37" t="s">
        <v>2540</v>
      </c>
      <c r="D12" s="17" t="s">
        <v>125</v>
      </c>
      <c r="E12" s="18" t="s">
        <v>10</v>
      </c>
      <c r="F12" s="18">
        <f>VLOOKUP(N12,Revistas!$B$2:$H$63996,2,FALSE)</f>
        <v>1.804</v>
      </c>
      <c r="G12" s="18" t="str">
        <f>VLOOKUP(N12,Revistas!$B$2:$H$63996,3,FALSE)</f>
        <v>Q2</v>
      </c>
      <c r="H12" s="18" t="str">
        <f>VLOOKUP(N12,Revistas!$B$2:$H$63996,4,FALSE)</f>
        <v>MEDICINE, GENERAL &amp; INTERNAL - SCIE</v>
      </c>
      <c r="I12" s="18" t="str">
        <f>VLOOKUP(N12,Revistas!$B$2:$H$63996,5,FALSE)</f>
        <v>58/154</v>
      </c>
      <c r="J12" s="18" t="str">
        <f>VLOOKUP(N12,Revistas!$B$2:$H$63996,6,FALSE)</f>
        <v>NO</v>
      </c>
      <c r="K12" s="18" t="s">
        <v>2541</v>
      </c>
      <c r="L12" s="18" t="s">
        <v>2542</v>
      </c>
      <c r="M12" s="18">
        <v>0</v>
      </c>
      <c r="N12" s="18" t="s">
        <v>128</v>
      </c>
      <c r="O12" s="18" t="s">
        <v>154</v>
      </c>
      <c r="P12" s="18">
        <v>2017</v>
      </c>
      <c r="Q12" s="18">
        <v>96</v>
      </c>
      <c r="R12" s="18">
        <v>39</v>
      </c>
      <c r="S12" s="18"/>
      <c r="T12" s="18" t="s">
        <v>2543</v>
      </c>
      <c r="U12" s="23">
        <v>28852864</v>
      </c>
    </row>
    <row r="13" spans="1:25" ht="45">
      <c r="A13" s="31" t="str">
        <f t="shared" si="0"/>
        <v>Duran, MJP; Sanz-Gadea, BM; Raves, TD; Pena, MJM; Baquero-Artigao, F. Osteoarticular tuberculosis in paediatrics: A review of 20 years of cases in a tertiary hospital. ANALES DE PEDIATRIA. 2017; 87(5):291-292.Letter. IF -1,14</v>
      </c>
      <c r="B13" s="37" t="s">
        <v>2526</v>
      </c>
      <c r="C13" s="37" t="s">
        <v>2527</v>
      </c>
      <c r="D13" s="17" t="s">
        <v>195</v>
      </c>
      <c r="E13" s="18" t="s">
        <v>274</v>
      </c>
      <c r="F13" s="18">
        <f>VLOOKUP(N13,Revistas!$B$2:$H$63996,2,FALSE)</f>
        <v>1.1399999999999999</v>
      </c>
      <c r="G13" s="18" t="str">
        <f>VLOOKUP(N13,Revistas!$B$2:$H$63996,3,FALSE)</f>
        <v>Q3</v>
      </c>
      <c r="H13" s="18" t="str">
        <f>VLOOKUP(N13,Revistas!$B$2:$H$63996,4,FALSE)</f>
        <v>PEDIATRICS - SCIE</v>
      </c>
      <c r="I13" s="18" t="str">
        <f>VLOOKUP(N13,Revistas!$B$2:$H$63996,5,FALSE)</f>
        <v>88/121/</v>
      </c>
      <c r="J13" s="18" t="str">
        <f>VLOOKUP(N13,Revistas!$B$2:$H$63996,6,FALSE)</f>
        <v>NO</v>
      </c>
      <c r="K13" s="18" t="s">
        <v>2528</v>
      </c>
      <c r="L13" s="18" t="s">
        <v>2529</v>
      </c>
      <c r="M13" s="18">
        <v>0</v>
      </c>
      <c r="N13" s="18" t="s">
        <v>198</v>
      </c>
      <c r="O13" s="18" t="s">
        <v>94</v>
      </c>
      <c r="P13" s="18">
        <v>2017</v>
      </c>
      <c r="Q13" s="18">
        <v>87</v>
      </c>
      <c r="R13" s="18">
        <v>5</v>
      </c>
      <c r="S13" s="18">
        <v>291</v>
      </c>
      <c r="T13" s="18">
        <v>292</v>
      </c>
      <c r="U13" s="23">
        <v>28684093</v>
      </c>
    </row>
    <row r="14" spans="1:25" ht="45">
      <c r="A14" s="31" t="str">
        <f t="shared" si="0"/>
        <v>Falces-Romero, Iker; Troyano-Hernaez, Paloma; Garcia-Bujalance, Silvia; Baquero-Artigao, Fernando; Mellado-Pena, Maria Jose; Garcia-Rodriguez, Julio. Detection of toxigenic Clostridium difficile in paediatric patients.. Enfermedades infecciosas y microbiologia clinica. 2017; ():-.Article. IF -1,714</v>
      </c>
      <c r="B14" s="37" t="s">
        <v>1644</v>
      </c>
      <c r="C14" s="37" t="s">
        <v>1643</v>
      </c>
      <c r="D14" s="17" t="s">
        <v>1645</v>
      </c>
      <c r="E14" s="18" t="s">
        <v>10</v>
      </c>
      <c r="F14" s="18">
        <f>VLOOKUP(N14,Revistas!$B$2:$H$63996,2,FALSE)</f>
        <v>1.714</v>
      </c>
      <c r="G14" s="18" t="str">
        <f>VLOOKUP(N14,Revistas!$B$2:$H$63996,3,FALSE)</f>
        <v>Q3</v>
      </c>
      <c r="H14" s="18" t="str">
        <f>VLOOKUP(N14,Revistas!$B$2:$H$63996,4,FALSE)</f>
        <v>MICROBIOLOGY</v>
      </c>
      <c r="I14" s="18" t="str">
        <f>VLOOKUP(N14,Revistas!$B$2:$H$63996,5,FALSE)</f>
        <v>88/124</v>
      </c>
      <c r="J14" s="18" t="str">
        <f>VLOOKUP(N14,Revistas!$B$2:$H$63996,6,FALSE)</f>
        <v>NO</v>
      </c>
      <c r="K14" s="18" t="s">
        <v>1646</v>
      </c>
      <c r="L14" s="18"/>
      <c r="M14" s="18" t="s">
        <v>586</v>
      </c>
      <c r="N14" s="18" t="s">
        <v>1463</v>
      </c>
      <c r="O14" s="18" t="s">
        <v>400</v>
      </c>
      <c r="P14" s="18">
        <v>2017</v>
      </c>
      <c r="Q14" s="18"/>
      <c r="R14" s="18"/>
      <c r="S14" s="18"/>
      <c r="T14" s="18"/>
      <c r="U14" s="23">
        <v>28689671</v>
      </c>
    </row>
    <row r="15" spans="1:25" ht="30">
      <c r="A15" s="31" t="str">
        <f t="shared" si="0"/>
        <v>Gomez, BG; Perez, MV; Rabes, TD; Santos, FJA; Baquero-Artigao, F. Pyomyositis in a non-tropical area. 12 years of cased-based experience. ANALES DE PEDIATRIA. 2017; 87(6):350-351.Letter. IF -1,14</v>
      </c>
      <c r="B15" s="37" t="s">
        <v>2518</v>
      </c>
      <c r="C15" s="37" t="s">
        <v>2519</v>
      </c>
      <c r="D15" s="17" t="s">
        <v>195</v>
      </c>
      <c r="E15" s="18" t="s">
        <v>274</v>
      </c>
      <c r="F15" s="18">
        <f>VLOOKUP(N15,Revistas!$B$2:$H$63996,2,FALSE)</f>
        <v>1.1399999999999999</v>
      </c>
      <c r="G15" s="18" t="str">
        <f>VLOOKUP(N15,Revistas!$B$2:$H$63996,3,FALSE)</f>
        <v>Q3</v>
      </c>
      <c r="H15" s="18" t="str">
        <f>VLOOKUP(N15,Revistas!$B$2:$H$63996,4,FALSE)</f>
        <v>PEDIATRICS - SCIE</v>
      </c>
      <c r="I15" s="18" t="str">
        <f>VLOOKUP(N15,Revistas!$B$2:$H$63996,5,FALSE)</f>
        <v>88/121/</v>
      </c>
      <c r="J15" s="18" t="str">
        <f>VLOOKUP(N15,Revistas!$B$2:$H$63996,6,FALSE)</f>
        <v>NO</v>
      </c>
      <c r="K15" s="18" t="s">
        <v>2520</v>
      </c>
      <c r="L15" s="18" t="s">
        <v>2521</v>
      </c>
      <c r="M15" s="18">
        <v>0</v>
      </c>
      <c r="N15" s="18" t="s">
        <v>198</v>
      </c>
      <c r="O15" s="18" t="s">
        <v>14</v>
      </c>
      <c r="P15" s="18">
        <v>2017</v>
      </c>
      <c r="Q15" s="18">
        <v>87</v>
      </c>
      <c r="R15" s="18">
        <v>6</v>
      </c>
      <c r="S15" s="18">
        <v>350</v>
      </c>
      <c r="T15" s="18">
        <v>351</v>
      </c>
      <c r="U15" s="23">
        <v>28479006</v>
      </c>
    </row>
    <row r="16" spans="1:25" ht="75">
      <c r="A16" s="31" t="str">
        <f t="shared" si="0"/>
        <v>Goycochea-Valdivia, WA; Baquero-Artigao, F; del Rosal, T; Frick, MA; Rojo, P; Echeverra, MJ; Noguera-Julian, A; Bringue, X; Saavedra-Lozano, J; Vives-Onos, I; Moliner, E; Cilleruelo, MJ; Cuadrado, I; Colino, E; Castells, L; Tagarro, A; Vilas, J; Soler-Palacin, P; Blazquez-Gamero, D. Cytomegalovirus DNA Detection by Polymerase Chain Reaction in Cerebrospinal Fluid of Infants With Congenital Infection: Associations With Clinical Evaluation at Birth and Implications for Follow-up. CLINICAL INFECTIOUS DISEASES. 2017; 64(10):1335-1342.Article. IF -8,216</v>
      </c>
      <c r="B16" s="37" t="s">
        <v>2449</v>
      </c>
      <c r="C16" s="37" t="s">
        <v>2450</v>
      </c>
      <c r="D16" s="17" t="s">
        <v>1376</v>
      </c>
      <c r="E16" s="18" t="s">
        <v>10</v>
      </c>
      <c r="F16" s="18">
        <f>VLOOKUP(N16,Revistas!$B$2:$H$63996,2,FALSE)</f>
        <v>8.2159999999999993</v>
      </c>
      <c r="G16" s="18" t="str">
        <f>VLOOKUP(N16,Revistas!$B$2:$H$63996,3,FALSE)</f>
        <v>Q1</v>
      </c>
      <c r="H16" s="18" t="str">
        <f>VLOOKUP(N16,Revistas!$B$2:$H$63996,4,FALSE)</f>
        <v>IMMUNOLOGY - SCIE;</v>
      </c>
      <c r="I16" s="18" t="str">
        <f>VLOOKUP(N16,Revistas!$B$2:$H$63996,5,FALSE)</f>
        <v>15/150</v>
      </c>
      <c r="J16" s="18" t="str">
        <f>VLOOKUP(N16,Revistas!$B$2:$H$63996,6,FALSE)</f>
        <v>SI</v>
      </c>
      <c r="K16" s="18" t="s">
        <v>2451</v>
      </c>
      <c r="L16" s="18" t="s">
        <v>2452</v>
      </c>
      <c r="M16" s="18">
        <v>1</v>
      </c>
      <c r="N16" s="18" t="s">
        <v>1379</v>
      </c>
      <c r="O16" s="28">
        <v>42125</v>
      </c>
      <c r="P16" s="18">
        <v>2017</v>
      </c>
      <c r="Q16" s="18">
        <v>64</v>
      </c>
      <c r="R16" s="18">
        <v>10</v>
      </c>
      <c r="S16" s="18">
        <v>1335</v>
      </c>
      <c r="T16" s="18">
        <v>1342</v>
      </c>
      <c r="U16" s="23">
        <v>28158709</v>
      </c>
    </row>
    <row r="17" spans="1:23" ht="60">
      <c r="A17" s="31" t="str">
        <f t="shared" si="0"/>
        <v>Goycochea-Valdivia, WA; Moreno-Ramos, F; Pano-Pardo, JR; Aracil-Santos, FJ; Baquero-Artigao, F; del Rosal-Rabes, T; Mellado-Pena, MJ; Escosa-Garcia, L. Identifying priorities to improve.paediatric in-hospital antimicrobial use by cross-sectional evaluation of prevalence and appropriateness of prescription. ENFERMEDADES INFECCIOSAS Y MICROBIOLOGIA CLINICA. 2017; 35(9):556-562.Article. IF -1,714</v>
      </c>
      <c r="B17" s="37" t="s">
        <v>2522</v>
      </c>
      <c r="C17" s="37" t="s">
        <v>2523</v>
      </c>
      <c r="D17" s="17" t="s">
        <v>1459</v>
      </c>
      <c r="E17" s="18" t="s">
        <v>10</v>
      </c>
      <c r="F17" s="18">
        <f>VLOOKUP(N17,Revistas!$B$2:$H$63996,2,FALSE)</f>
        <v>1.714</v>
      </c>
      <c r="G17" s="18" t="str">
        <f>VLOOKUP(N17,Revistas!$B$2:$H$63996,3,FALSE)</f>
        <v>Q3</v>
      </c>
      <c r="H17" s="18" t="str">
        <f>VLOOKUP(N17,Revistas!$B$2:$H$63996,4,FALSE)</f>
        <v>MICROBIOLOGY</v>
      </c>
      <c r="I17" s="18" t="str">
        <f>VLOOKUP(N17,Revistas!$B$2:$H$63996,5,FALSE)</f>
        <v>88/124</v>
      </c>
      <c r="J17" s="18" t="str">
        <f>VLOOKUP(N17,Revistas!$B$2:$H$63996,6,FALSE)</f>
        <v>NO</v>
      </c>
      <c r="K17" s="18" t="s">
        <v>2524</v>
      </c>
      <c r="L17" s="18" t="s">
        <v>2525</v>
      </c>
      <c r="M17" s="18">
        <v>0</v>
      </c>
      <c r="N17" s="18" t="s">
        <v>1462</v>
      </c>
      <c r="O17" s="18" t="s">
        <v>94</v>
      </c>
      <c r="P17" s="18">
        <v>2017</v>
      </c>
      <c r="Q17" s="18">
        <v>35</v>
      </c>
      <c r="R17" s="18">
        <v>9</v>
      </c>
      <c r="S17" s="18">
        <v>556</v>
      </c>
      <c r="T17" s="18">
        <v>562</v>
      </c>
      <c r="U17" s="23">
        <v>28284685</v>
      </c>
    </row>
    <row r="18" spans="1:23" ht="45">
      <c r="A18" s="31" t="str">
        <f t="shared" si="0"/>
        <v>Jimenez, B; Sainz, T; Diaz, L; Mellado, MJ; Navarro, ML; Rojo, P; Gonzalez-Tome, MI; Prieto, L; Martinez, J; de Jose, MI; Ramos, JT; Munoz-Fernandez, MA. Low Bone Mineral Density in Vertically HIV-infected Children and Adolescents. PEDIATRIC INFECTIOUS DISEASE JOURNAL. 2017; 36(6):578-583.Article. IF -2,486</v>
      </c>
      <c r="B18" s="37" t="s">
        <v>2568</v>
      </c>
      <c r="C18" s="37" t="s">
        <v>2569</v>
      </c>
      <c r="D18" s="17" t="s">
        <v>2406</v>
      </c>
      <c r="E18" s="18" t="s">
        <v>10</v>
      </c>
      <c r="F18" s="18">
        <f>VLOOKUP(N18,Revistas!$B$2:$H$63996,2,FALSE)</f>
        <v>2.4860000000000002</v>
      </c>
      <c r="G18" s="18" t="str">
        <f>VLOOKUP(N18,Revistas!$B$2:$H$63996,3,FALSE)</f>
        <v>Q1</v>
      </c>
      <c r="H18" s="18" t="str">
        <f>VLOOKUP(N18,Revistas!$B$2:$H$63996,4,FALSE)</f>
        <v>PEDIATRICS - SCIE;</v>
      </c>
      <c r="I18" s="18" t="str">
        <f>VLOOKUP(N18,Revistas!$B$2:$H$63996,5,FALSE)</f>
        <v>27/121</v>
      </c>
      <c r="J18" s="18" t="str">
        <f>VLOOKUP(N18,Revistas!$B$2:$H$63996,6,FALSE)</f>
        <v>NO</v>
      </c>
      <c r="K18" s="18" t="s">
        <v>2570</v>
      </c>
      <c r="L18" s="18" t="s">
        <v>2571</v>
      </c>
      <c r="M18" s="18">
        <v>0</v>
      </c>
      <c r="N18" s="18" t="s">
        <v>2409</v>
      </c>
      <c r="O18" s="18" t="s">
        <v>226</v>
      </c>
      <c r="P18" s="18">
        <v>2017</v>
      </c>
      <c r="Q18" s="18">
        <v>36</v>
      </c>
      <c r="R18" s="18">
        <v>6</v>
      </c>
      <c r="S18" s="18">
        <v>578</v>
      </c>
      <c r="T18" s="18">
        <v>583</v>
      </c>
      <c r="U18" s="23">
        <v>28005690</v>
      </c>
    </row>
    <row r="19" spans="1:23" ht="60">
      <c r="A19" s="31" t="str">
        <f t="shared" si="0"/>
        <v>Mellado Pena, Maria Jose; Santiago Garcia, Begona; Baquero-Artigao, Fernando; Moreno Perez, David; Pineiro Perez, Roi; Mendez Echevarria, Ana; Ramos Amador, Jose Tomas; Gomez-Pastrana Duran, David; Noguera Julian, Antoni. Tuberculosis treatment for children: An update].. Anales de pediatria. 2017; ():-.Article. IF -1,14</v>
      </c>
      <c r="B19" s="37" t="s">
        <v>2607</v>
      </c>
      <c r="C19" s="37" t="s">
        <v>2630</v>
      </c>
      <c r="D19" s="17" t="s">
        <v>2626</v>
      </c>
      <c r="E19" s="18" t="s">
        <v>10</v>
      </c>
      <c r="F19" s="18">
        <f>VLOOKUP(N19,Revistas!$B$2:$H$63996,2,FALSE)</f>
        <v>1.1399999999999999</v>
      </c>
      <c r="G19" s="18" t="str">
        <f>VLOOKUP(N19,Revistas!$B$2:$H$63996,3,FALSE)</f>
        <v>Q3</v>
      </c>
      <c r="H19" s="18" t="str">
        <f>VLOOKUP(N19,Revistas!$B$2:$H$63996,4,FALSE)</f>
        <v>PEDIATRICS - SCIE</v>
      </c>
      <c r="I19" s="18" t="str">
        <f>VLOOKUP(N19,Revistas!$B$2:$H$63996,5,FALSE)</f>
        <v>88/121/</v>
      </c>
      <c r="J19" s="18" t="str">
        <f>VLOOKUP(N19,Revistas!$B$2:$H$63996,6,FALSE)</f>
        <v>NO</v>
      </c>
      <c r="K19" s="18" t="s">
        <v>2609</v>
      </c>
      <c r="L19" s="18"/>
      <c r="M19" s="18" t="s">
        <v>586</v>
      </c>
      <c r="N19" s="18" t="s">
        <v>2515</v>
      </c>
      <c r="O19" s="18" t="s">
        <v>2608</v>
      </c>
      <c r="P19" s="18">
        <v>2017</v>
      </c>
      <c r="Q19" s="18"/>
      <c r="R19" s="18"/>
      <c r="S19" s="18"/>
      <c r="T19" s="18"/>
      <c r="U19" s="23">
        <v>28729186</v>
      </c>
    </row>
    <row r="20" spans="1:23" ht="45">
      <c r="A20" s="31" t="str">
        <f t="shared" si="0"/>
        <v>Mendez-Echevarria, A; Coronado-Poggio, M; Baquero-Artigao, F; Del Rosal, T; Rodado-Marina, S; Calvo, C; Dominguez-Gadea, L. Septic pulmonary emboli detected by F-18-FDG PET/CT in children with S-aureus catheter-related bacteremia. INFECTION. 2017; 45(5):691-696.Article. IF -2,468</v>
      </c>
      <c r="B20" s="37" t="s">
        <v>2423</v>
      </c>
      <c r="C20" s="37" t="s">
        <v>2424</v>
      </c>
      <c r="D20" s="17" t="s">
        <v>2425</v>
      </c>
      <c r="E20" s="18" t="s">
        <v>10</v>
      </c>
      <c r="F20" s="18">
        <f>VLOOKUP(N20,Revistas!$B$2:$H$63996,2,FALSE)</f>
        <v>2.468</v>
      </c>
      <c r="G20" s="18" t="str">
        <f>VLOOKUP(N20,Revistas!$B$2:$H$63996,3,FALSE)</f>
        <v>Q3</v>
      </c>
      <c r="H20" s="18" t="str">
        <f>VLOOKUP(N20,Revistas!$B$2:$H$63996,4,FALSE)</f>
        <v>INFECTIOUS DISEASES - SCIE</v>
      </c>
      <c r="I20" s="18" t="str">
        <f>VLOOKUP(N20,Revistas!$B$2:$H$63996,5,FALSE)</f>
        <v>44/84</v>
      </c>
      <c r="J20" s="18" t="str">
        <f>VLOOKUP(N20,Revistas!$B$2:$H$63996,6,FALSE)</f>
        <v>NO</v>
      </c>
      <c r="K20" s="18" t="s">
        <v>2426</v>
      </c>
      <c r="L20" s="18" t="s">
        <v>2427</v>
      </c>
      <c r="M20" s="18">
        <v>0</v>
      </c>
      <c r="N20" s="18" t="s">
        <v>2428</v>
      </c>
      <c r="O20" s="18" t="s">
        <v>129</v>
      </c>
      <c r="P20" s="18">
        <v>2017</v>
      </c>
      <c r="Q20" s="18">
        <v>45</v>
      </c>
      <c r="R20" s="18">
        <v>5</v>
      </c>
      <c r="S20" s="18">
        <v>691</v>
      </c>
      <c r="T20" s="18">
        <v>696</v>
      </c>
      <c r="U20" s="23">
        <v>28243995</v>
      </c>
    </row>
    <row r="21" spans="1:23" ht="30">
      <c r="A21" s="31" t="str">
        <f t="shared" si="0"/>
        <v>Mendez-Echevarria, A; Ferreira, E; Del Rosal, T; Romero, M P; Baquero-Artigao, F. Difficulties in establishing the source of infection in recurrent neonatal group B streptococcal disease.. Infection. 2017; ():-.Letter. IF -2,468</v>
      </c>
      <c r="B21" s="37" t="s">
        <v>2499</v>
      </c>
      <c r="C21" s="37" t="s">
        <v>2498</v>
      </c>
      <c r="D21" s="17" t="s">
        <v>2500</v>
      </c>
      <c r="E21" s="18" t="s">
        <v>274</v>
      </c>
      <c r="F21" s="18">
        <f>VLOOKUP(N21,Revistas!$B$2:$H$63996,2,FALSE)</f>
        <v>2.468</v>
      </c>
      <c r="G21" s="18" t="str">
        <f>VLOOKUP(N21,Revistas!$B$2:$H$63996,3,FALSE)</f>
        <v>Q3</v>
      </c>
      <c r="H21" s="18" t="str">
        <f>VLOOKUP(N21,Revistas!$B$2:$H$63996,4,FALSE)</f>
        <v>INFECTIOUS DISEASES - SCIE</v>
      </c>
      <c r="I21" s="18" t="str">
        <f>VLOOKUP(N21,Revistas!$B$2:$H$63996,5,FALSE)</f>
        <v>44/84</v>
      </c>
      <c r="J21" s="18" t="str">
        <f>VLOOKUP(N21,Revistas!$B$2:$H$63996,6,FALSE)</f>
        <v>NO</v>
      </c>
      <c r="K21" s="18" t="s">
        <v>2502</v>
      </c>
      <c r="L21" s="18"/>
      <c r="M21" s="18" t="s">
        <v>586</v>
      </c>
      <c r="N21" s="18" t="s">
        <v>2429</v>
      </c>
      <c r="O21" s="18" t="s">
        <v>2501</v>
      </c>
      <c r="P21" s="18">
        <v>2017</v>
      </c>
      <c r="Q21" s="18"/>
      <c r="R21" s="18"/>
      <c r="S21" s="18"/>
      <c r="T21" s="18"/>
      <c r="U21" s="23">
        <v>28905249</v>
      </c>
      <c r="W21" s="32"/>
    </row>
    <row r="22" spans="1:23" ht="30">
      <c r="A22" s="31" t="str">
        <f t="shared" si="0"/>
        <v>Perez, RP; Sainz-Costa, T; Mellado-Pena, MJ. It May Be Too Early to Try to Prove the Effect of Deworming on Tuberculin Reactivity. PEDIATRIC INFECTIOUS DISEASE JOURNAL. 2017; 36(2):241-241.Letter. IF -2,486</v>
      </c>
      <c r="B22" s="37" t="s">
        <v>2583</v>
      </c>
      <c r="C22" s="37" t="s">
        <v>2584</v>
      </c>
      <c r="D22" s="17" t="s">
        <v>2406</v>
      </c>
      <c r="E22" s="18" t="s">
        <v>274</v>
      </c>
      <c r="F22" s="18">
        <f>VLOOKUP(N22,Revistas!$B$2:$H$63996,2,FALSE)</f>
        <v>2.4860000000000002</v>
      </c>
      <c r="G22" s="18" t="str">
        <f>VLOOKUP(N22,Revistas!$B$2:$H$63996,3,FALSE)</f>
        <v>Q1</v>
      </c>
      <c r="H22" s="18" t="str">
        <f>VLOOKUP(N22,Revistas!$B$2:$H$63996,4,FALSE)</f>
        <v>PEDIATRICS - SCIE;</v>
      </c>
      <c r="I22" s="18" t="str">
        <f>VLOOKUP(N22,Revistas!$B$2:$H$63996,5,FALSE)</f>
        <v>27/121</v>
      </c>
      <c r="J22" s="18" t="str">
        <f>VLOOKUP(N22,Revistas!$B$2:$H$63996,6,FALSE)</f>
        <v>NO</v>
      </c>
      <c r="K22" s="18" t="s">
        <v>2585</v>
      </c>
      <c r="L22" s="18" t="s">
        <v>2586</v>
      </c>
      <c r="M22" s="18">
        <v>0</v>
      </c>
      <c r="N22" s="18" t="s">
        <v>2409</v>
      </c>
      <c r="O22" s="18" t="s">
        <v>62</v>
      </c>
      <c r="P22" s="18">
        <v>2017</v>
      </c>
      <c r="Q22" s="18">
        <v>36</v>
      </c>
      <c r="R22" s="18">
        <v>2</v>
      </c>
      <c r="S22" s="18">
        <v>241</v>
      </c>
      <c r="T22" s="18">
        <v>241</v>
      </c>
      <c r="U22" s="23">
        <v>28079837</v>
      </c>
    </row>
    <row r="23" spans="1:23" ht="60">
      <c r="A23" s="31" t="str">
        <f t="shared" si="0"/>
        <v>Picazo, J; Ruiz-Contreras, J; Casado-Flores, J; Negreira, S; Baquero, F; Hernandez-Sampelayo, T; Otheo, E; Mendez, C. Effect of the different 13-valent pneumococcal conjugate vaccination uptakes on the invasive pneumococcal disease in children: Analysis of a hospital-based and population-based surveillance study in Madrid, Spain, 2007-2015. PLOS ONE. 2017; 12(2):-e0172222.Article. IF -2,806</v>
      </c>
      <c r="B23" s="37" t="s">
        <v>2578</v>
      </c>
      <c r="C23" s="37" t="s">
        <v>2579</v>
      </c>
      <c r="D23" s="17" t="s">
        <v>217</v>
      </c>
      <c r="E23" s="18" t="s">
        <v>10</v>
      </c>
      <c r="F23" s="18">
        <f>VLOOKUP(N23,Revistas!$B$2:$H$63996,2,FALSE)</f>
        <v>2.806</v>
      </c>
      <c r="G23" s="18" t="str">
        <f>VLOOKUP(N23,Revistas!$B$2:$H$63996,3,FALSE)</f>
        <v>Q1</v>
      </c>
      <c r="H23" s="18" t="str">
        <f>VLOOKUP(N23,Revistas!$B$2:$H$63996,4,FALSE)</f>
        <v>MULTIDISCIPLINARY SCIENCES</v>
      </c>
      <c r="I23" s="18" t="str">
        <f>VLOOKUP(N23,Revistas!$B$2:$H$63996,5,FALSE)</f>
        <v>15/64</v>
      </c>
      <c r="J23" s="18" t="str">
        <f>VLOOKUP(N23,Revistas!$B$2:$H$63996,6,FALSE)</f>
        <v>NO</v>
      </c>
      <c r="K23" s="18" t="s">
        <v>2580</v>
      </c>
      <c r="L23" s="18" t="s">
        <v>2581</v>
      </c>
      <c r="M23" s="18">
        <v>5</v>
      </c>
      <c r="N23" s="18" t="s">
        <v>220</v>
      </c>
      <c r="O23" s="28">
        <v>42401</v>
      </c>
      <c r="P23" s="18">
        <v>2017</v>
      </c>
      <c r="Q23" s="18">
        <v>12</v>
      </c>
      <c r="R23" s="18">
        <v>2</v>
      </c>
      <c r="S23" s="18"/>
      <c r="T23" s="18" t="s">
        <v>2582</v>
      </c>
      <c r="U23" s="23">
        <v>28207888</v>
      </c>
    </row>
    <row r="24" spans="1:23" ht="45">
      <c r="A24" s="31" t="str">
        <f t="shared" si="0"/>
        <v>Prieto, LM; McPhee, CF; Rojas, P; Mazariegos, D; Munoz, E; Mellado, MJ; Holguin, A; Navarro, ML; Gonzalez-Tome, M; Ramos, JT. Pregnancy outcomes in perinatally HIV-infected young women in Madrid, Spain: 2000-2015. PLOS ONE. 2017; 12(8):-e0183558.Article. IF -2,806</v>
      </c>
      <c r="B24" s="37" t="s">
        <v>2550</v>
      </c>
      <c r="C24" s="37" t="s">
        <v>2551</v>
      </c>
      <c r="D24" s="17" t="s">
        <v>217</v>
      </c>
      <c r="E24" s="18" t="s">
        <v>10</v>
      </c>
      <c r="F24" s="18">
        <f>VLOOKUP(N24,Revistas!$B$2:$H$63996,2,FALSE)</f>
        <v>2.806</v>
      </c>
      <c r="G24" s="18" t="str">
        <f>VLOOKUP(N24,Revistas!$B$2:$H$63996,3,FALSE)</f>
        <v>Q1</v>
      </c>
      <c r="H24" s="18" t="str">
        <f>VLOOKUP(N24,Revistas!$B$2:$H$63996,4,FALSE)</f>
        <v>MULTIDISCIPLINARY SCIENCES</v>
      </c>
      <c r="I24" s="18" t="str">
        <f>VLOOKUP(N24,Revistas!$B$2:$H$63996,5,FALSE)</f>
        <v>15/64</v>
      </c>
      <c r="J24" s="18" t="str">
        <f>VLOOKUP(N24,Revistas!$B$2:$H$63996,6,FALSE)</f>
        <v>NO</v>
      </c>
      <c r="K24" s="18" t="s">
        <v>2552</v>
      </c>
      <c r="L24" s="18" t="s">
        <v>2553</v>
      </c>
      <c r="M24" s="18">
        <v>0</v>
      </c>
      <c r="N24" s="18" t="s">
        <v>220</v>
      </c>
      <c r="O24" s="18" t="s">
        <v>185</v>
      </c>
      <c r="P24" s="18">
        <v>2017</v>
      </c>
      <c r="Q24" s="18">
        <v>12</v>
      </c>
      <c r="R24" s="18">
        <v>8</v>
      </c>
      <c r="S24" s="18"/>
      <c r="T24" s="18" t="s">
        <v>2554</v>
      </c>
      <c r="U24" s="23">
        <v>28841701</v>
      </c>
    </row>
    <row r="25" spans="1:23" ht="30">
      <c r="A25" s="31" t="str">
        <f t="shared" si="0"/>
        <v>Rabes, TD; Baquero-Artigao, F; Mendez-Echevarria, AM; Pena, MJM. Tuberculosis in infants less than 3 months of age. ENFERMEDADES INFECCIOSAS Y MICROBIOLOGIA CLINICA. 2017; 35(4):243-245.Article. IF -1,714</v>
      </c>
      <c r="B25" s="37" t="s">
        <v>2461</v>
      </c>
      <c r="C25" s="37" t="s">
        <v>2462</v>
      </c>
      <c r="D25" s="17" t="s">
        <v>1459</v>
      </c>
      <c r="E25" s="18" t="s">
        <v>10</v>
      </c>
      <c r="F25" s="18">
        <f>VLOOKUP(N25,Revistas!$B$2:$H$63996,2,FALSE)</f>
        <v>1.714</v>
      </c>
      <c r="G25" s="18" t="str">
        <f>VLOOKUP(N25,Revistas!$B$2:$H$63996,3,FALSE)</f>
        <v>Q3</v>
      </c>
      <c r="H25" s="18" t="str">
        <f>VLOOKUP(N25,Revistas!$B$2:$H$63996,4,FALSE)</f>
        <v>MICROBIOLOGY</v>
      </c>
      <c r="I25" s="18" t="str">
        <f>VLOOKUP(N25,Revistas!$B$2:$H$63996,5,FALSE)</f>
        <v>88/124</v>
      </c>
      <c r="J25" s="18" t="str">
        <f>VLOOKUP(N25,Revistas!$B$2:$H$63996,6,FALSE)</f>
        <v>NO</v>
      </c>
      <c r="K25" s="18" t="s">
        <v>2463</v>
      </c>
      <c r="L25" s="18" t="s">
        <v>2573</v>
      </c>
      <c r="M25" s="18">
        <v>1</v>
      </c>
      <c r="N25" s="18" t="s">
        <v>1462</v>
      </c>
      <c r="O25" s="18" t="s">
        <v>35</v>
      </c>
      <c r="P25" s="18">
        <v>2017</v>
      </c>
      <c r="Q25" s="18">
        <v>35</v>
      </c>
      <c r="R25" s="18">
        <v>4</v>
      </c>
      <c r="S25" s="18">
        <v>243</v>
      </c>
      <c r="T25" s="18">
        <v>245</v>
      </c>
      <c r="U25" s="23">
        <v>25935598</v>
      </c>
    </row>
    <row r="26" spans="1:23" ht="45">
      <c r="A26" s="31" t="str">
        <f t="shared" si="0"/>
        <v>Rabes, TDR; Baquero-Artigao, F; Mendez-Echevarria, AM; Pena, MJM. Reply to "Tuberculosis in infants less than 3 months of age of Risaralda, Colombim". ENFERMEDADES INFECCIOSAS Y MICROBIOLOGIA CLINICA. 2017; 35(5):328-329.Letter. IF -1,714</v>
      </c>
      <c r="B26" s="37" t="s">
        <v>2453</v>
      </c>
      <c r="C26" s="37" t="s">
        <v>2454</v>
      </c>
      <c r="D26" s="17" t="s">
        <v>1459</v>
      </c>
      <c r="E26" s="18" t="s">
        <v>274</v>
      </c>
      <c r="F26" s="18">
        <f>VLOOKUP(N26,Revistas!$B$2:$H$63996,2,FALSE)</f>
        <v>1.714</v>
      </c>
      <c r="G26" s="18" t="str">
        <f>VLOOKUP(N26,Revistas!$B$2:$H$63996,3,FALSE)</f>
        <v>Q3</v>
      </c>
      <c r="H26" s="18" t="str">
        <f>VLOOKUP(N26,Revistas!$B$2:$H$63996,4,FALSE)</f>
        <v>MICROBIOLOGY</v>
      </c>
      <c r="I26" s="18" t="str">
        <f>VLOOKUP(N26,Revistas!$B$2:$H$63996,5,FALSE)</f>
        <v>88/124</v>
      </c>
      <c r="J26" s="18" t="str">
        <f>VLOOKUP(N26,Revistas!$B$2:$H$63996,6,FALSE)</f>
        <v>NO</v>
      </c>
      <c r="K26" s="18" t="s">
        <v>2455</v>
      </c>
      <c r="L26" s="18" t="s">
        <v>2572</v>
      </c>
      <c r="M26" s="18">
        <v>0</v>
      </c>
      <c r="N26" s="18" t="s">
        <v>1462</v>
      </c>
      <c r="O26" s="18" t="s">
        <v>250</v>
      </c>
      <c r="P26" s="18">
        <v>2017</v>
      </c>
      <c r="Q26" s="18">
        <v>35</v>
      </c>
      <c r="R26" s="18">
        <v>5</v>
      </c>
      <c r="S26" s="18">
        <v>328</v>
      </c>
      <c r="T26" s="18">
        <v>329</v>
      </c>
      <c r="U26" s="23">
        <v>26123127</v>
      </c>
    </row>
    <row r="27" spans="1:23" ht="45">
      <c r="A27" s="31" t="str">
        <f t="shared" si="0"/>
        <v>Ruiz-Contreras, J; Picazo, J; Casado-Flores, J; Baquero-Artigao, F; Hernandez-Sampelayo, T; Otheo, E; Mendez, C; del Amo, M; Balseiro, C. Impact of 1.3-valent pneumococcal conjugate vaccine on pneumococcal meningitis in children. VACCINE. 2017; 35(35):4646-4651.Article. IF -3,235</v>
      </c>
      <c r="B27" s="37" t="s">
        <v>2555</v>
      </c>
      <c r="C27" s="37" t="s">
        <v>2556</v>
      </c>
      <c r="D27" s="17" t="s">
        <v>2557</v>
      </c>
      <c r="E27" s="18" t="s">
        <v>10</v>
      </c>
      <c r="F27" s="18">
        <f>VLOOKUP(N27,Revistas!$B$2:$H$63996,2,FALSE)</f>
        <v>3.2349999999999999</v>
      </c>
      <c r="G27" s="18" t="str">
        <f>VLOOKUP(N27,Revistas!$B$2:$H$63996,3,FALSE)</f>
        <v>Q2</v>
      </c>
      <c r="H27" s="18" t="str">
        <f>VLOOKUP(N27,Revistas!$B$2:$H$63996,4,FALSE)</f>
        <v>IMMUNOLOGY - SCIE;</v>
      </c>
      <c r="I27" s="18" t="str">
        <f>VLOOKUP(N27,Revistas!$B$2:$H$63996,5,FALSE)</f>
        <v>68/151</v>
      </c>
      <c r="J27" s="18" t="str">
        <f>VLOOKUP(N27,Revistas!$B$2:$H$63996,6,FALSE)</f>
        <v>NO</v>
      </c>
      <c r="K27" s="18" t="s">
        <v>2558</v>
      </c>
      <c r="L27" s="18" t="s">
        <v>2559</v>
      </c>
      <c r="M27" s="18">
        <v>0</v>
      </c>
      <c r="N27" s="18" t="s">
        <v>2560</v>
      </c>
      <c r="O27" s="18" t="s">
        <v>2561</v>
      </c>
      <c r="P27" s="18">
        <v>2017</v>
      </c>
      <c r="Q27" s="18">
        <v>35</v>
      </c>
      <c r="R27" s="18">
        <v>35</v>
      </c>
      <c r="S27" s="18">
        <v>4646</v>
      </c>
      <c r="T27" s="18">
        <v>4651</v>
      </c>
      <c r="U27" s="23">
        <v>28711388</v>
      </c>
    </row>
    <row r="28" spans="1:23" ht="30">
      <c r="A28" s="31" t="str">
        <f t="shared" si="0"/>
        <v>Sainz, T; Navarro, ML. HIV-Infected Youths: Transition in Spain Compared to the Netherlands. CLINICAL INFECTIOUS DISEASES. 2017; 64(2):230-230.Letter. IF -8,216</v>
      </c>
      <c r="B28" s="37" t="s">
        <v>2587</v>
      </c>
      <c r="C28" s="37" t="s">
        <v>2588</v>
      </c>
      <c r="D28" s="17" t="s">
        <v>1376</v>
      </c>
      <c r="E28" s="18" t="s">
        <v>274</v>
      </c>
      <c r="F28" s="18">
        <f>VLOOKUP(N28,Revistas!$B$2:$H$63996,2,FALSE)</f>
        <v>8.2159999999999993</v>
      </c>
      <c r="G28" s="18" t="str">
        <f>VLOOKUP(N28,Revistas!$B$2:$H$63996,3,FALSE)</f>
        <v>Q1</v>
      </c>
      <c r="H28" s="18" t="str">
        <f>VLOOKUP(N28,Revistas!$B$2:$H$63996,4,FALSE)</f>
        <v>IMMUNOLOGY - SCIE;</v>
      </c>
      <c r="I28" s="18" t="str">
        <f>VLOOKUP(N28,Revistas!$B$2:$H$63996,5,FALSE)</f>
        <v>15/150</v>
      </c>
      <c r="J28" s="18" t="str">
        <f>VLOOKUP(N28,Revistas!$B$2:$H$63996,6,FALSE)</f>
        <v>SI</v>
      </c>
      <c r="K28" s="18" t="s">
        <v>2589</v>
      </c>
      <c r="L28" s="18" t="s">
        <v>2590</v>
      </c>
      <c r="M28" s="18">
        <v>2</v>
      </c>
      <c r="N28" s="18" t="s">
        <v>1379</v>
      </c>
      <c r="O28" s="18" t="s">
        <v>2107</v>
      </c>
      <c r="P28" s="18">
        <v>2017</v>
      </c>
      <c r="Q28" s="18">
        <v>64</v>
      </c>
      <c r="R28" s="18">
        <v>2</v>
      </c>
      <c r="S28" s="18">
        <v>230</v>
      </c>
      <c r="T28" s="18">
        <v>230</v>
      </c>
      <c r="U28" s="23">
        <v>27986681</v>
      </c>
    </row>
    <row r="29" spans="1:23" ht="45">
      <c r="A29" s="31" t="str">
        <f t="shared" si="0"/>
        <v>Salas-Mera, D; Sainz, T; Mira, MRGG; Mendez-Echevarria, A. Gentamicin resistant E. coil as a cause of urinary tract infections in children. ENFERMEDADES INFECCIOSAS Y MICROBIOLOGIA CLINICA. 2017; 35(7):465-466.Letter. IF -1,714</v>
      </c>
      <c r="B29" s="37" t="s">
        <v>2436</v>
      </c>
      <c r="C29" s="37" t="s">
        <v>2437</v>
      </c>
      <c r="D29" s="17" t="s">
        <v>1459</v>
      </c>
      <c r="E29" s="18" t="s">
        <v>274</v>
      </c>
      <c r="F29" s="18">
        <f>VLOOKUP(N29,Revistas!$B$2:$H$63996,2,FALSE)</f>
        <v>1.714</v>
      </c>
      <c r="G29" s="18" t="str">
        <f>VLOOKUP(N29,Revistas!$B$2:$H$63996,3,FALSE)</f>
        <v>Q3</v>
      </c>
      <c r="H29" s="18" t="str">
        <f>VLOOKUP(N29,Revistas!$B$2:$H$63996,4,FALSE)</f>
        <v>MICROBIOLOGY</v>
      </c>
      <c r="I29" s="18" t="str">
        <f>VLOOKUP(N29,Revistas!$B$2:$H$63996,5,FALSE)</f>
        <v>88/124</v>
      </c>
      <c r="J29" s="18" t="str">
        <f>VLOOKUP(N29,Revistas!$B$2:$H$63996,6,FALSE)</f>
        <v>NO</v>
      </c>
      <c r="K29" s="18" t="s">
        <v>2438</v>
      </c>
      <c r="L29" s="18" t="s">
        <v>2439</v>
      </c>
      <c r="M29" s="18">
        <v>0</v>
      </c>
      <c r="N29" s="18" t="s">
        <v>1462</v>
      </c>
      <c r="O29" s="18" t="s">
        <v>2440</v>
      </c>
      <c r="P29" s="18">
        <v>2017</v>
      </c>
      <c r="Q29" s="18">
        <v>35</v>
      </c>
      <c r="R29" s="18">
        <v>7</v>
      </c>
      <c r="S29" s="18">
        <v>465</v>
      </c>
      <c r="T29" s="18">
        <v>466</v>
      </c>
      <c r="U29" s="23">
        <v>27979437</v>
      </c>
    </row>
    <row r="30" spans="1:23" ht="45">
      <c r="A30" s="31" t="str">
        <f t="shared" si="0"/>
        <v>Serrano-Villar, S; Vasquez-Dominguez, E; Perez-Molina, JA; Sainz, T; de Benito, A; Latorre, A; Moya, A; Gosalbes, MJ; Moreno, S. HIV, HPV, and microbiota: partners in crime?. AIDS. 2017; 31(4):591-594.Letter. IF -5,003</v>
      </c>
      <c r="B30" s="37" t="s">
        <v>2574</v>
      </c>
      <c r="C30" s="37" t="s">
        <v>2575</v>
      </c>
      <c r="D30" s="17" t="s">
        <v>1467</v>
      </c>
      <c r="E30" s="18" t="s">
        <v>274</v>
      </c>
      <c r="F30" s="18">
        <f>VLOOKUP(N30,Revistas!$B$2:$H$63996,2,FALSE)</f>
        <v>5.0030000000000001</v>
      </c>
      <c r="G30" s="18" t="str">
        <f>VLOOKUP(N30,Revistas!$B$2:$H$63996,3,FALSE)</f>
        <v>Q1</v>
      </c>
      <c r="H30" s="18" t="str">
        <f>VLOOKUP(N30,Revistas!$B$2:$H$63996,4,FALSE)</f>
        <v>IMMUNOLOGY</v>
      </c>
      <c r="I30" s="18" t="str">
        <f>VLOOKUP(N30,Revistas!$B$2:$H$63996,5,FALSE)</f>
        <v>32/150</v>
      </c>
      <c r="J30" s="18" t="str">
        <f>VLOOKUP(N30,Revistas!$B$2:$H$63996,6,FALSE)</f>
        <v>NO</v>
      </c>
      <c r="K30" s="18" t="s">
        <v>2576</v>
      </c>
      <c r="L30" s="18" t="s">
        <v>2577</v>
      </c>
      <c r="M30" s="18">
        <v>0</v>
      </c>
      <c r="N30" s="18" t="s">
        <v>1470</v>
      </c>
      <c r="O30" s="28">
        <v>43862</v>
      </c>
      <c r="P30" s="18">
        <v>2017</v>
      </c>
      <c r="Q30" s="18">
        <v>31</v>
      </c>
      <c r="R30" s="18">
        <v>4</v>
      </c>
      <c r="S30" s="18">
        <v>591</v>
      </c>
      <c r="T30" s="18">
        <v>594</v>
      </c>
      <c r="U30" s="23">
        <v>27922858</v>
      </c>
    </row>
    <row r="31" spans="1:23" ht="75">
      <c r="A31" s="31" t="str">
        <f t="shared" si="0"/>
        <v>Serrano-Villar, S; Vazquez-Castellanos, JF; Vallejo, A; Latorre, A; Sainz, T; Ferrando-Martinez, S; Rojo, D; Martinez-Botas, J; del Romero, J; Madrid, N; Leal, M; Mosele, JI; Motilva, MJ; Barbas, C; Ferrer, M; Moya, A; Moreno, S; Gosalbes, MJ; Estrada, V. The effects of prebiotics on microbial dysbiosis, butyrate production and immunity in HIV-infected subjects. MUCOSAL IMMUNOLOGY. 2017; 10(5):1279-1293.Article. IF -7,478</v>
      </c>
      <c r="B31" s="37" t="s">
        <v>2544</v>
      </c>
      <c r="C31" s="37" t="s">
        <v>2545</v>
      </c>
      <c r="D31" s="17" t="s">
        <v>2546</v>
      </c>
      <c r="E31" s="18" t="s">
        <v>10</v>
      </c>
      <c r="F31" s="18">
        <f>VLOOKUP(N31,Revistas!$B$2:$H$63996,2,FALSE)</f>
        <v>7.4779999999999998</v>
      </c>
      <c r="G31" s="18" t="str">
        <f>VLOOKUP(N31,Revistas!$B$2:$H$63996,3,FALSE)</f>
        <v>Q1</v>
      </c>
      <c r="H31" s="18" t="str">
        <f>VLOOKUP(N31,Revistas!$B$2:$H$63996,4,FALSE)</f>
        <v>IMMUNOLOGY - SCIE</v>
      </c>
      <c r="I31" s="18" t="str">
        <f>VLOOKUP(N31,Revistas!$B$2:$H$63996,5,FALSE)</f>
        <v>19/151</v>
      </c>
      <c r="J31" s="18" t="str">
        <f>VLOOKUP(N31,Revistas!$B$2:$H$63996,6,FALSE)</f>
        <v>NO</v>
      </c>
      <c r="K31" s="18" t="s">
        <v>2547</v>
      </c>
      <c r="L31" s="18" t="s">
        <v>2548</v>
      </c>
      <c r="M31" s="18">
        <v>1</v>
      </c>
      <c r="N31" s="18" t="s">
        <v>2549</v>
      </c>
      <c r="O31" s="18" t="s">
        <v>154</v>
      </c>
      <c r="P31" s="18">
        <v>2017</v>
      </c>
      <c r="Q31" s="18">
        <v>10</v>
      </c>
      <c r="R31" s="18">
        <v>5</v>
      </c>
      <c r="S31" s="18">
        <v>1279</v>
      </c>
      <c r="T31" s="18">
        <v>1293</v>
      </c>
      <c r="U31" s="23">
        <v>28000678</v>
      </c>
    </row>
    <row r="32" spans="1:23" ht="90">
      <c r="A32" s="31" t="str">
        <f t="shared" si="0"/>
        <v>Serrano-Villar, Sergio; Sainz, Talia; Ma, Zhong-Min; Utay, Netanya S; Wook-Chun, Tae; Mann, Surinder; Kashuba, Angela D; Siewe, Basile; Albanese, Anthony; Troia-Cancio, Paolo; Sinclair, Elizabeth; Somasunderam, Anoma; Yotter, Tammy; Deeks, Steven G; Landay, Alan; Pollard, Richard B; Miller, Christopher J; Moreno, Santiago; Asmuth, David M. Correction: Effects of Combined CCR5/Integrase Inhibitors-Based Regimen on Mucosal Immunity in HIV-Infected Patients Naive to Antiretroviral Therapy: A Pilot Randomized Trial.. PLoS pathogens. 2017; 13(5):e1006368-.Article. IF -6,608</v>
      </c>
      <c r="B32" s="37" t="s">
        <v>2617</v>
      </c>
      <c r="C32" s="37" t="s">
        <v>2616</v>
      </c>
      <c r="D32" s="17" t="s">
        <v>2618</v>
      </c>
      <c r="E32" s="18" t="s">
        <v>10</v>
      </c>
      <c r="F32" s="18">
        <f>VLOOKUP(N32,Revistas!$B$2:$H$63996,2,FALSE)</f>
        <v>6.6079999999999997</v>
      </c>
      <c r="G32" s="18" t="str">
        <f>VLOOKUP(N32,Revistas!$B$2:$H$63996,3,FALSE)</f>
        <v>Q1</v>
      </c>
      <c r="H32" s="18" t="str">
        <f>VLOOKUP(N32,Revistas!$B$2:$H$63996,4,FALSE)</f>
        <v>PARASITOLOGY - SCIE;</v>
      </c>
      <c r="I32" s="18" t="str">
        <f>VLOOKUP(N32,Revistas!$B$2:$H$63996,5,FALSE)</f>
        <v>2 DE 36</v>
      </c>
      <c r="J32" s="18" t="str">
        <f>VLOOKUP(N32,Revistas!$B$2:$H$63996,6,FALSE)</f>
        <v>SI</v>
      </c>
      <c r="K32" s="18"/>
      <c r="L32" s="18"/>
      <c r="M32" s="18" t="s">
        <v>586</v>
      </c>
      <c r="N32" s="18" t="s">
        <v>1997</v>
      </c>
      <c r="O32" s="18" t="s">
        <v>2620</v>
      </c>
      <c r="P32" s="18">
        <v>2017</v>
      </c>
      <c r="Q32" s="18">
        <v>13</v>
      </c>
      <c r="R32" s="18">
        <v>5</v>
      </c>
      <c r="S32" s="18" t="s">
        <v>2619</v>
      </c>
      <c r="T32" s="18"/>
      <c r="U32" s="23">
        <v>28467485</v>
      </c>
    </row>
    <row r="33" spans="1:21" ht="60">
      <c r="A33" s="31" t="str">
        <f t="shared" si="0"/>
        <v>Soriano-Arandes, A; Lopez-Hortelano, MG; Frick, MA; Tato, LP; Fumado, V; Navarro, ML; Sulleiro, E; Martin-Nalda, A; Mellado, MJ; Soler-Palacin, P. Epidemiological and clinical data of children exposed to zika virus registered in Spanish database - how often is microcephaly?. TROPICAL MEDICINE &amp; INTERNATIONAL HEALTH. 2017; 22():28-28.Meeting Abstract. IF -2,85</v>
      </c>
      <c r="B33" s="37" t="s">
        <v>2534</v>
      </c>
      <c r="C33" s="37" t="s">
        <v>2535</v>
      </c>
      <c r="D33" s="17" t="s">
        <v>2536</v>
      </c>
      <c r="E33" s="18" t="s">
        <v>26</v>
      </c>
      <c r="F33" s="18">
        <f>VLOOKUP(N33,Revistas!$B$2:$H$63996,2,FALSE)</f>
        <v>2.85</v>
      </c>
      <c r="G33" s="18" t="str">
        <f>VLOOKUP(N33,Revistas!$B$2:$H$63996,3,FALSE)</f>
        <v>Q1</v>
      </c>
      <c r="H33" s="18" t="str">
        <f>VLOOKUP(N33,Revistas!$B$2:$H$63996,4,FALSE)</f>
        <v>PUBLIC, ENVIRONMENTAL &amp; OCCUPATIONAL HEALTH - SCIE;</v>
      </c>
      <c r="I33" s="18" t="str">
        <f>VLOOKUP(N33,Revistas!$B$2:$H$63996,5,FALSE)</f>
        <v>39/176</v>
      </c>
      <c r="J33" s="18" t="str">
        <f>VLOOKUP(N33,Revistas!$B$2:$H$63996,6,FALSE)</f>
        <v>NO</v>
      </c>
      <c r="K33" s="18" t="s">
        <v>2537</v>
      </c>
      <c r="L33" s="18"/>
      <c r="M33" s="18">
        <v>0</v>
      </c>
      <c r="N33" s="18" t="s">
        <v>2538</v>
      </c>
      <c r="O33" s="18" t="s">
        <v>129</v>
      </c>
      <c r="P33" s="18">
        <v>2017</v>
      </c>
      <c r="Q33" s="18">
        <v>22</v>
      </c>
      <c r="R33" s="18"/>
      <c r="S33" s="18">
        <v>28</v>
      </c>
      <c r="T33" s="18">
        <v>28</v>
      </c>
    </row>
    <row r="34" spans="1:21" ht="45">
      <c r="A34" s="31" t="str">
        <f t="shared" si="0"/>
        <v>Tagarro, A; Otheo, E; Baquero-Artigao, F; Navarro, ML; Velasco, R; Ruiz, M; Penin, M; Moreno, D; Rojo, P; Madero, R. Dexamethasone for Parapneumonic Pleural Effusion: A Randomized, Double-Blind, Clinical Trial. JOURNAL OF PEDIATRICS. 2017; 185():117-+.Article. IF -3,874</v>
      </c>
      <c r="B34" s="37" t="s">
        <v>2562</v>
      </c>
      <c r="C34" s="37" t="s">
        <v>2563</v>
      </c>
      <c r="D34" s="17" t="s">
        <v>2564</v>
      </c>
      <c r="E34" s="18" t="s">
        <v>10</v>
      </c>
      <c r="F34" s="18">
        <f>VLOOKUP(N34,Revistas!$B$2:$H$63996,2,FALSE)</f>
        <v>3.8740000000000001</v>
      </c>
      <c r="G34" s="18" t="str">
        <f>VLOOKUP(N34,Revistas!$B$2:$H$63996,3,FALSE)</f>
        <v>Q1</v>
      </c>
      <c r="H34" s="18" t="str">
        <f>VLOOKUP(N34,Revistas!$B$2:$H$63996,4,FALSE)</f>
        <v>PEDIATRICS - SCIE</v>
      </c>
      <c r="I34" s="18" t="str">
        <f>VLOOKUP(N34,Revistas!$B$2:$H$63996,5,FALSE)</f>
        <v>6/121</v>
      </c>
      <c r="J34" s="18" t="str">
        <f>VLOOKUP(N34,Revistas!$B$2:$H$63996,6,FALSE)</f>
        <v>SI</v>
      </c>
      <c r="K34" s="18" t="s">
        <v>2565</v>
      </c>
      <c r="L34" s="18" t="s">
        <v>2566</v>
      </c>
      <c r="M34" s="18">
        <v>1</v>
      </c>
      <c r="N34" s="18" t="s">
        <v>2567</v>
      </c>
      <c r="O34" s="18" t="s">
        <v>226</v>
      </c>
      <c r="P34" s="18">
        <v>2017</v>
      </c>
      <c r="Q34" s="18">
        <v>185</v>
      </c>
      <c r="R34" s="18"/>
      <c r="S34" s="18">
        <v>117</v>
      </c>
      <c r="T34" s="18" t="s">
        <v>167</v>
      </c>
      <c r="U34" s="23">
        <v>28363363</v>
      </c>
    </row>
    <row r="35" spans="1:21" ht="240">
      <c r="A35" s="31" t="str">
        <f t="shared" si="0"/>
        <v>Thorne, C; Turkova, A; Indolfi, G; Venturini, E; Giaquinto, C; Goetghebuer, T; Hainaut, M; Van der Kelen, E; Konigs, C; Mantzsch, K; Baumann, U; de Martino, M; Galli, L; Giacomet, V; Nicolini, LA; Del Puente, F; Gabiano, C; Guarino, A; Martinazzi, S; Miniaci, A; Dobsz, S; Marczynska, M; Ene, L; Duiculescu, D; Miloenko, M; Dodonov, K; Latysheva, I; Voronin, E; Rojo, P; Ramos, JT; Navarro, M; de Ory, SJ; Sainz, T; Mellado, MJ; Garcia, M; Perez, C; Moreno, D; Nunez, E; Gracia, M; Terol, P; Neth, O; Falcon, L; Otero, C; Rincon, E; Lopez, C; Santos, JL; Couceiro, J; Noguera-Julian, A; Fortuny, C; Soler-Palacin, P; Espiau, M; Mur, A; Coll, MT; Valmanya, MT; Mayol, L; Mendez, MJ; Rodrigo, C; Escribano, J; Rius, N; Rovira, N; Calavia, O; Garcia, L; Pineda, V; Soriano-Arandes, A; Rudin, C; Duppenthaler, A; Judd, A; Malyuta, R; Volokha, A; Raus, I; Kaleeva, T; Baryshnikova, Y; Soloha, S; Bashkatova, N; Glutshenko, O; Ruban, Z; Primak, N; Kiseleva, G. Coinfection with HIV and hepatitis C virus in 229 children and young adults living in Europe. AIDS. 2017; 31(1):127-135.Article. IF -5,003</v>
      </c>
      <c r="B35" s="37" t="s">
        <v>2591</v>
      </c>
      <c r="C35" s="37" t="s">
        <v>2592</v>
      </c>
      <c r="D35" s="17" t="s">
        <v>1467</v>
      </c>
      <c r="E35" s="18" t="s">
        <v>10</v>
      </c>
      <c r="F35" s="18">
        <f>VLOOKUP(N35,Revistas!$B$2:$H$63996,2,FALSE)</f>
        <v>5.0030000000000001</v>
      </c>
      <c r="G35" s="18" t="str">
        <f>VLOOKUP(N35,Revistas!$B$2:$H$63996,3,FALSE)</f>
        <v>Q1</v>
      </c>
      <c r="H35" s="18" t="str">
        <f>VLOOKUP(N35,Revistas!$B$2:$H$63996,4,FALSE)</f>
        <v>IMMUNOLOGY</v>
      </c>
      <c r="I35" s="18" t="str">
        <f>VLOOKUP(N35,Revistas!$B$2:$H$63996,5,FALSE)</f>
        <v>32/150</v>
      </c>
      <c r="J35" s="18" t="str">
        <f>VLOOKUP(N35,Revistas!$B$2:$H$63996,6,FALSE)</f>
        <v>NO</v>
      </c>
      <c r="K35" s="18" t="s">
        <v>2593</v>
      </c>
      <c r="L35" s="18" t="s">
        <v>2594</v>
      </c>
      <c r="M35" s="18">
        <v>1</v>
      </c>
      <c r="N35" s="18" t="s">
        <v>1470</v>
      </c>
      <c r="O35" s="18" t="s">
        <v>2595</v>
      </c>
      <c r="P35" s="18">
        <v>2017</v>
      </c>
      <c r="Q35" s="18">
        <v>31</v>
      </c>
      <c r="R35" s="18">
        <v>1</v>
      </c>
      <c r="S35" s="18">
        <v>127</v>
      </c>
      <c r="T35" s="18">
        <v>135</v>
      </c>
      <c r="U35" s="23">
        <v>27898593</v>
      </c>
    </row>
    <row r="36" spans="1:21">
      <c r="A36" s="31"/>
      <c r="U36" s="32"/>
    </row>
    <row r="37" spans="1:21" hidden="1">
      <c r="A37" s="31" t="str">
        <f t="shared" si="0"/>
        <v>. . . ; ():-.. IF -</v>
      </c>
    </row>
    <row r="38" spans="1:21" hidden="1">
      <c r="A38" s="31" t="str">
        <f t="shared" si="0"/>
        <v>. . . ; ():-.. IF -</v>
      </c>
    </row>
    <row r="39" spans="1:21" hidden="1">
      <c r="A39" s="31" t="str">
        <f t="shared" si="0"/>
        <v>. . . ; ():-.. IF -</v>
      </c>
    </row>
    <row r="40" spans="1:21" hidden="1">
      <c r="A40" s="31" t="str">
        <f t="shared" si="0"/>
        <v>. . . ; ():-.. IF -</v>
      </c>
    </row>
    <row r="41" spans="1:21" hidden="1">
      <c r="A41" s="31" t="str">
        <f t="shared" si="0"/>
        <v>. . . ; ():-.. IF -</v>
      </c>
    </row>
    <row r="42" spans="1:21" hidden="1">
      <c r="A42" s="31" t="str">
        <f t="shared" si="0"/>
        <v>. . . ; ():-.. IF -</v>
      </c>
    </row>
    <row r="43" spans="1:21" hidden="1">
      <c r="A43" s="31" t="str">
        <f t="shared" si="0"/>
        <v>. . . ; ():-.. IF -</v>
      </c>
    </row>
    <row r="44" spans="1:21" hidden="1">
      <c r="A44" s="31" t="str">
        <f t="shared" si="0"/>
        <v>. . . ; ():-.. IF -</v>
      </c>
    </row>
    <row r="45" spans="1:21" hidden="1">
      <c r="A45" s="31" t="str">
        <f t="shared" si="0"/>
        <v>. . . ; ():-.. IF -</v>
      </c>
    </row>
    <row r="46" spans="1:21" hidden="1">
      <c r="A46" s="31" t="str">
        <f t="shared" si="0"/>
        <v>. . . ; ():-.. IF -</v>
      </c>
    </row>
    <row r="47" spans="1:21" hidden="1">
      <c r="A47" s="31" t="str">
        <f t="shared" si="0"/>
        <v>. . . ; ():-.. IF -</v>
      </c>
    </row>
    <row r="48" spans="1:2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24</v>
      </c>
      <c r="D1092" s="20" t="s">
        <v>10</v>
      </c>
      <c r="E1092" s="23">
        <f>DSUM(B1:T1088,F1,D1091:D1092)</f>
        <v>72.134999999999977</v>
      </c>
      <c r="F1092" s="23" t="s">
        <v>10</v>
      </c>
      <c r="G1092" s="23" t="s">
        <v>5470</v>
      </c>
      <c r="H1092" s="23">
        <f>DCOUNTA(B1:T1088,G1091,F1091:G1092)</f>
        <v>10</v>
      </c>
      <c r="I1092" s="23" t="s">
        <v>10</v>
      </c>
      <c r="J1092" s="23" t="s">
        <v>2680</v>
      </c>
      <c r="K1092" s="23">
        <f>DCOUNTA(B1:T1088,J1,I1091:J1092)</f>
        <v>4</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8</v>
      </c>
      <c r="D1095" s="20" t="s">
        <v>274</v>
      </c>
      <c r="E1095" s="23">
        <f>DSUM(B1:T1088,F1,D1094:D1095)</f>
        <v>23.881</v>
      </c>
      <c r="F1095" s="23" t="s">
        <v>274</v>
      </c>
      <c r="G1095" s="23" t="s">
        <v>5470</v>
      </c>
      <c r="H1095" s="23">
        <f>DCOUNTA(B1:T1088,G1,F1094:G1095)</f>
        <v>3</v>
      </c>
      <c r="I1095" s="23" t="s">
        <v>274</v>
      </c>
      <c r="J1095" s="23" t="s">
        <v>2680</v>
      </c>
      <c r="K1095" s="23">
        <f>DCOUNTA(B1:T1088,J1,I1094:J1095)</f>
        <v>1</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1</v>
      </c>
      <c r="D1101" s="20" t="s">
        <v>571</v>
      </c>
      <c r="E1101" s="23">
        <f>DSUM(B1:T1088,F1,D1100:D1101)</f>
        <v>1.714</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1</v>
      </c>
      <c r="D1105" s="20" t="s">
        <v>26</v>
      </c>
      <c r="E1105" s="23">
        <f>DSUM(B1:T1088,F1,D1104:D1105)</f>
        <v>2.85</v>
      </c>
      <c r="F1105" s="23" t="s">
        <v>26</v>
      </c>
      <c r="G1105" s="23" t="s">
        <v>5470</v>
      </c>
      <c r="H1105" s="23">
        <f>DCOUNTA(B1:T1088,G1,F1104:G1105)</f>
        <v>1</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24</v>
      </c>
      <c r="D1111" s="26" t="s">
        <v>7262</v>
      </c>
      <c r="E1111" s="21">
        <f>E1092</f>
        <v>72.134999999999977</v>
      </c>
      <c r="F1111" s="21">
        <f>H1092</f>
        <v>10</v>
      </c>
      <c r="G1111" s="21">
        <f>K1092</f>
        <v>4</v>
      </c>
      <c r="O1111" s="24"/>
    </row>
    <row r="1112" spans="2:52" ht="15.75">
      <c r="C1112" s="21">
        <f>C1095</f>
        <v>8</v>
      </c>
      <c r="D1112" s="26" t="s">
        <v>7263</v>
      </c>
      <c r="E1112" s="21">
        <f>E1095</f>
        <v>23.881</v>
      </c>
      <c r="F1112" s="21">
        <f>H1095</f>
        <v>3</v>
      </c>
      <c r="G1112" s="21">
        <f>K1095</f>
        <v>1</v>
      </c>
      <c r="O1112" s="24"/>
    </row>
    <row r="1113" spans="2:52" ht="15.75">
      <c r="C1113" s="21">
        <f>C1101</f>
        <v>1</v>
      </c>
      <c r="D1113" s="26" t="s">
        <v>7265</v>
      </c>
      <c r="E1113" s="21">
        <f>E1101</f>
        <v>1.714</v>
      </c>
      <c r="F1113" s="21">
        <f>H1101</f>
        <v>0</v>
      </c>
      <c r="G1113" s="21">
        <f>K1101</f>
        <v>0</v>
      </c>
      <c r="O1113" s="24"/>
    </row>
    <row r="1114" spans="2:52" ht="15.75">
      <c r="C1114" s="21">
        <f>C1105</f>
        <v>1</v>
      </c>
      <c r="D1114" s="26" t="s">
        <v>26</v>
      </c>
      <c r="E1114" s="21">
        <f>E1105</f>
        <v>2.85</v>
      </c>
      <c r="F1114" s="21">
        <f>H1105</f>
        <v>1</v>
      </c>
      <c r="G1114" s="21">
        <f>K1105</f>
        <v>0</v>
      </c>
      <c r="O1114" s="24"/>
    </row>
    <row r="1115" spans="2:52" ht="15.75">
      <c r="C1115" s="22"/>
      <c r="D1115" s="19" t="s">
        <v>7267</v>
      </c>
      <c r="E1115" s="19">
        <f>E1111</f>
        <v>72.134999999999977</v>
      </c>
      <c r="F1115" s="22"/>
      <c r="O1115" s="24"/>
    </row>
    <row r="1116" spans="2:52" ht="15.75">
      <c r="C1116" s="22"/>
      <c r="D1116" s="19" t="s">
        <v>7268</v>
      </c>
      <c r="E1116" s="19">
        <f>E1111+E1112+E1113+E1114</f>
        <v>100.57999999999997</v>
      </c>
    </row>
  </sheetData>
  <sortState ref="B2:AZ35">
    <sortCondition ref="B2:B35"/>
  </sortState>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sheetPr>
    <tabColor rgb="FF92D050"/>
  </sheetPr>
  <dimension ref="A1:AZ1115"/>
  <sheetViews>
    <sheetView topLeftCell="B1" workbookViewId="0">
      <selection activeCell="B2" sqref="B2:C16"/>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90">
      <c r="A2" s="31" t="str">
        <f>CONCATENATE(B2,". ",C2,". ",D2,". ",P2,"; ",Q2,"(",R2,"):",S2,"-",T2,".",E2,". ","IF -",F2)</f>
        <v>Bautista, F; Gallego, S; Canete, A; Mora, J; de Heredia, CD; Cruz, O; Fernandez, JM; Rives, S; Berlanga, P; Hladun, R; Ribelles, AJ; Madero, L; Ramirez, M; Delgado, RF; Perez-Martinez, A; Mata, C; Llort, A; Broto, JM; Cela, ME; Ramirez, G; Sabado, C; Acha, T; Astigarraga, I; Sastre, A; Munoz, A; Guibelalde, M; Moreno, L. Early clinical trials in paediatric oncology in Spain: a nationwide perspective. ANALES DE PEDIATRIA. 2017; 87(3):155-163.Article. IF -1,14</v>
      </c>
      <c r="B2" s="37" t="s">
        <v>2222</v>
      </c>
      <c r="C2" s="37" t="s">
        <v>2223</v>
      </c>
      <c r="D2" s="17" t="s">
        <v>195</v>
      </c>
      <c r="E2" s="18" t="s">
        <v>10</v>
      </c>
      <c r="F2" s="18">
        <f>VLOOKUP(N2,Revistas!$B$2:$H$63996,2,FALSE)</f>
        <v>1.1399999999999999</v>
      </c>
      <c r="G2" s="18" t="str">
        <f>VLOOKUP(N2,Revistas!$B$2:$H$63996,3,FALSE)</f>
        <v>Q3</v>
      </c>
      <c r="H2" s="18" t="str">
        <f>VLOOKUP(N2,Revistas!$B$2:$H$63996,4,FALSE)</f>
        <v>PEDIATRICS - SCIE</v>
      </c>
      <c r="I2" s="18" t="str">
        <f>VLOOKUP(N2,Revistas!$B$2:$H$63996,5,FALSE)</f>
        <v>88/121/</v>
      </c>
      <c r="J2" s="18" t="str">
        <f>VLOOKUP(N2,Revistas!$B$2:$H$63996,6,FALSE)</f>
        <v>NO</v>
      </c>
      <c r="K2" s="18" t="s">
        <v>2224</v>
      </c>
      <c r="L2" s="18" t="s">
        <v>2225</v>
      </c>
      <c r="M2" s="18">
        <v>0</v>
      </c>
      <c r="N2" s="18" t="s">
        <v>198</v>
      </c>
      <c r="O2" s="18" t="s">
        <v>154</v>
      </c>
      <c r="P2" s="18">
        <v>2017</v>
      </c>
      <c r="Q2" s="18">
        <v>87</v>
      </c>
      <c r="R2" s="18">
        <v>3</v>
      </c>
      <c r="S2" s="18">
        <v>155</v>
      </c>
      <c r="T2" s="18">
        <v>163</v>
      </c>
      <c r="U2" s="23">
        <v>28279690</v>
      </c>
    </row>
    <row r="3" spans="1:21" ht="30">
      <c r="A3" s="31" t="str">
        <f t="shared" ref="A3:A59" si="0">CONCATENATE(B3,". ",C3,". ",D3,". ",P3,"; ",Q3,"(",R3,"):",S3,"-",T3,".",E3,". ","IF -",F3)</f>
        <v>Carpio, MC; Alvarez, DN; Marques, CH; Martinez, AP; Atienza, AL; Lopez, LM. Intracranial germ cell tumours: A 21-year review. ANALES DE PEDIATRIA. 2017; 86(1):20-27.Article. IF -1,14</v>
      </c>
      <c r="B3" s="37" t="s">
        <v>2669</v>
      </c>
      <c r="C3" s="37" t="s">
        <v>2670</v>
      </c>
      <c r="D3" s="17" t="s">
        <v>195</v>
      </c>
      <c r="E3" s="18" t="s">
        <v>10</v>
      </c>
      <c r="F3" s="18">
        <f>VLOOKUP(N3,Revistas!$B$2:$H$63996,2,FALSE)</f>
        <v>1.1399999999999999</v>
      </c>
      <c r="G3" s="18" t="str">
        <f>VLOOKUP(N3,Revistas!$B$2:$H$63996,3,FALSE)</f>
        <v>Q3</v>
      </c>
      <c r="H3" s="18" t="str">
        <f>VLOOKUP(N3,Revistas!$B$2:$H$63996,4,FALSE)</f>
        <v>PEDIATRICS - SCIE</v>
      </c>
      <c r="I3" s="18" t="str">
        <f>VLOOKUP(N3,Revistas!$B$2:$H$63996,5,FALSE)</f>
        <v>88/121/</v>
      </c>
      <c r="J3" s="18" t="str">
        <f>VLOOKUP(N3,Revistas!$B$2:$H$63996,6,FALSE)</f>
        <v>NO</v>
      </c>
      <c r="K3" s="18" t="s">
        <v>2671</v>
      </c>
      <c r="L3" s="18" t="s">
        <v>2672</v>
      </c>
      <c r="M3" s="18">
        <v>0</v>
      </c>
      <c r="N3" s="18" t="s">
        <v>198</v>
      </c>
      <c r="O3" s="18" t="s">
        <v>344</v>
      </c>
      <c r="P3" s="18">
        <v>2017</v>
      </c>
      <c r="Q3" s="18">
        <v>86</v>
      </c>
      <c r="R3" s="18">
        <v>1</v>
      </c>
      <c r="S3" s="18">
        <v>20</v>
      </c>
      <c r="T3" s="18">
        <v>27</v>
      </c>
      <c r="U3" s="23">
        <v>27068071</v>
      </c>
    </row>
    <row r="4" spans="1:21" ht="60">
      <c r="A4" s="31" t="str">
        <f t="shared" si="0"/>
        <v>Chamorro-Vina, C; Valentin, J; Fernandez, L; Gonzalez-Vicent, M; Perez-Ruiz, M; Lucia, A; Culos-Reed, SN; Diaz, MA; Perez-Martinez, A. Influence of a Moderate-Intensity Exercise Program on Early NK Cell Immune Recovery in Pediatric Patients After Reduced-Intensity Hematopoietic Stem Cell Transplantation. INTEGRATIVE CANCER THERAPIES. 2017; 16(4):464-472.Article. IF -1,923</v>
      </c>
      <c r="B4" s="37" t="s">
        <v>2632</v>
      </c>
      <c r="C4" s="37" t="s">
        <v>2633</v>
      </c>
      <c r="D4" s="17" t="s">
        <v>2634</v>
      </c>
      <c r="E4" s="18" t="s">
        <v>10</v>
      </c>
      <c r="F4" s="18">
        <f>VLOOKUP(N4,Revistas!$B$2:$H$63996,2,FALSE)</f>
        <v>1.923</v>
      </c>
      <c r="G4" s="18" t="str">
        <f>VLOOKUP(N4,Revistas!$B$2:$H$63996,3,FALSE)</f>
        <v>Q2</v>
      </c>
      <c r="H4" s="18" t="str">
        <f>VLOOKUP(N4,Revistas!$B$2:$H$63996,4,FALSE)</f>
        <v>INTEGRATIVE &amp; COMPLEMENTARY MEDICINE - SCIE;</v>
      </c>
      <c r="I4" s="18" t="str">
        <f>VLOOKUP(N4,Revistas!$B$2:$H$63996,5,FALSE)</f>
        <v>9 DE 26</v>
      </c>
      <c r="J4" s="18" t="str">
        <f>VLOOKUP(N4,Revistas!$B$2:$H$63996,6,FALSE)</f>
        <v>NO</v>
      </c>
      <c r="K4" s="18" t="s">
        <v>2635</v>
      </c>
      <c r="L4" s="18" t="s">
        <v>2636</v>
      </c>
      <c r="M4" s="18">
        <v>1</v>
      </c>
      <c r="N4" s="18" t="s">
        <v>2637</v>
      </c>
      <c r="O4" s="18" t="s">
        <v>14</v>
      </c>
      <c r="P4" s="18">
        <v>2017</v>
      </c>
      <c r="Q4" s="18">
        <v>16</v>
      </c>
      <c r="R4" s="18">
        <v>4</v>
      </c>
      <c r="S4" s="18">
        <v>464</v>
      </c>
      <c r="T4" s="18">
        <v>472</v>
      </c>
      <c r="U4" s="23">
        <v>27903841</v>
      </c>
    </row>
    <row r="5" spans="1:21" ht="45">
      <c r="A5" s="31" t="str">
        <f t="shared" si="0"/>
        <v>Escudero, A; Carrasco, P; Nevado, J; Palomares, M; Vallespin, E; Lapunzina, P; Fernandez, L; Vela, M; Gonzalo, I; Gonzalez, B; Bueno, D; del Pozo, A; Perez-Martinez, A. HIGH RESOLUTION TECHNOLOGIES IN B-CELL ACUTE LYMPHOBLASTIC LEUKEMIA. HAEMATOLOGICA. 2017; 102():659-659.Meeting Abstract. IF -7,702</v>
      </c>
      <c r="B5" s="37" t="s">
        <v>2656</v>
      </c>
      <c r="C5" s="37" t="s">
        <v>2657</v>
      </c>
      <c r="D5" s="17" t="s">
        <v>1171</v>
      </c>
      <c r="E5" s="18" t="s">
        <v>26</v>
      </c>
      <c r="F5" s="18">
        <f>VLOOKUP(N5,Revistas!$B$2:$H$63996,2,FALSE)</f>
        <v>7.702</v>
      </c>
      <c r="G5" s="18" t="str">
        <f>VLOOKUP(N5,Revistas!$B$2:$H$63996,3,FALSE)</f>
        <v>Q1</v>
      </c>
      <c r="H5" s="18" t="str">
        <f>VLOOKUP(N5,Revistas!$B$2:$H$63996,4,FALSE)</f>
        <v>HEMATOLOGY - SCIE</v>
      </c>
      <c r="I5" s="18" t="str">
        <f>VLOOKUP(N5,Revistas!$B$2:$H$63996,5,FALSE)</f>
        <v>4 de 70</v>
      </c>
      <c r="J5" s="18" t="str">
        <f>VLOOKUP(N5,Revistas!$B$2:$H$63996,6,FALSE)</f>
        <v>SI</v>
      </c>
      <c r="K5" s="18" t="s">
        <v>2658</v>
      </c>
      <c r="L5" s="18"/>
      <c r="M5" s="18">
        <v>0</v>
      </c>
      <c r="N5" s="18" t="s">
        <v>1174</v>
      </c>
      <c r="O5" s="28">
        <v>46174</v>
      </c>
      <c r="P5" s="18">
        <v>2017</v>
      </c>
      <c r="Q5" s="18">
        <v>102</v>
      </c>
      <c r="R5" s="18"/>
      <c r="S5" s="18">
        <v>659</v>
      </c>
      <c r="T5" s="18">
        <v>659</v>
      </c>
    </row>
    <row r="6" spans="1:21" ht="45">
      <c r="A6" s="31" t="str">
        <f t="shared" si="0"/>
        <v>Fernandez, L; Metais, JY; Escudero, A; Vela, M; Valentin, J; Vallcorba, I; Leivas, A; Torres, J; Valeri, A; Patino-Garcia, A; Martinez, J; Leung, W; Perez-Martinez, A. Memory T Cells Expressing an NKG2D-CAR Efficiently Target Osteosarcoma Cells. CLINICAL CANCER RESEARCH. 2017; 23(19):5824-5835.Article. IF -9,619</v>
      </c>
      <c r="B6" s="37" t="s">
        <v>2642</v>
      </c>
      <c r="C6" s="37" t="s">
        <v>2643</v>
      </c>
      <c r="D6" s="17" t="s">
        <v>1967</v>
      </c>
      <c r="E6" s="18" t="s">
        <v>10</v>
      </c>
      <c r="F6" s="18">
        <f>VLOOKUP(N6,Revistas!$B$2:$H$63996,2,FALSE)</f>
        <v>9.6189999999999998</v>
      </c>
      <c r="G6" s="18" t="str">
        <f>VLOOKUP(N6,Revistas!$B$2:$H$63996,3,FALSE)</f>
        <v>Q1</v>
      </c>
      <c r="H6" s="18" t="str">
        <f>VLOOKUP(N6,Revistas!$B$2:$H$63996,4,FALSE)</f>
        <v>ONCOLOGY</v>
      </c>
      <c r="I6" s="18" t="str">
        <f>VLOOKUP(N6,Revistas!$B$2:$H$63996,5,FALSE)</f>
        <v>12/217</v>
      </c>
      <c r="J6" s="18" t="str">
        <f>VLOOKUP(N6,Revistas!$B$2:$H$63996,6,FALSE)</f>
        <v>SI</v>
      </c>
      <c r="K6" s="18" t="s">
        <v>2644</v>
      </c>
      <c r="L6" s="18" t="s">
        <v>2645</v>
      </c>
      <c r="M6" s="18">
        <v>0</v>
      </c>
      <c r="N6" s="18" t="s">
        <v>1970</v>
      </c>
      <c r="O6" s="28">
        <v>37165</v>
      </c>
      <c r="P6" s="18">
        <v>2017</v>
      </c>
      <c r="Q6" s="18">
        <v>23</v>
      </c>
      <c r="R6" s="18">
        <v>19</v>
      </c>
      <c r="S6" s="18">
        <v>5824</v>
      </c>
      <c r="T6" s="18">
        <v>5835</v>
      </c>
      <c r="U6" s="23">
        <v>28659311</v>
      </c>
    </row>
    <row r="7" spans="1:21" ht="45">
      <c r="A7" s="31" t="str">
        <f t="shared" si="0"/>
        <v>Fernandez, L; Metais, JY; Valentin, J; Escudero, A; Vela, M; Leivas, A; Martinez, J; Leung, W; Perez-Martinez, A. CD45RA-MEMORY T CELLS EXPRESSING AN NKG2D-CAR TARGET PEDIATRIC ACUTE LEUKEMIA. HAEMATOLOGICA. 2017; 102():194-194.Meeting Abstract. IF -7,702</v>
      </c>
      <c r="B7" s="37" t="s">
        <v>2650</v>
      </c>
      <c r="C7" s="37" t="s">
        <v>2651</v>
      </c>
      <c r="D7" s="17" t="s">
        <v>1171</v>
      </c>
      <c r="E7" s="18" t="s">
        <v>26</v>
      </c>
      <c r="F7" s="18">
        <f>VLOOKUP(N7,Revistas!$B$2:$H$63996,2,FALSE)</f>
        <v>7.702</v>
      </c>
      <c r="G7" s="18" t="str">
        <f>VLOOKUP(N7,Revistas!$B$2:$H$63996,3,FALSE)</f>
        <v>Q1</v>
      </c>
      <c r="H7" s="18" t="str">
        <f>VLOOKUP(N7,Revistas!$B$2:$H$63996,4,FALSE)</f>
        <v>HEMATOLOGY - SCIE</v>
      </c>
      <c r="I7" s="18" t="str">
        <f>VLOOKUP(N7,Revistas!$B$2:$H$63996,5,FALSE)</f>
        <v>4 de 70</v>
      </c>
      <c r="J7" s="18" t="str">
        <f>VLOOKUP(N7,Revistas!$B$2:$H$63996,6,FALSE)</f>
        <v>SI</v>
      </c>
      <c r="K7" s="18" t="s">
        <v>2652</v>
      </c>
      <c r="L7" s="18"/>
      <c r="M7" s="18">
        <v>0</v>
      </c>
      <c r="N7" s="18" t="s">
        <v>1174</v>
      </c>
      <c r="O7" s="28">
        <v>46174</v>
      </c>
      <c r="P7" s="18">
        <v>2017</v>
      </c>
      <c r="Q7" s="18">
        <v>102</v>
      </c>
      <c r="R7" s="18"/>
      <c r="S7" s="18">
        <v>194</v>
      </c>
      <c r="T7" s="18">
        <v>194</v>
      </c>
    </row>
    <row r="8" spans="1:21" ht="60">
      <c r="A8" s="31" t="str">
        <f t="shared" si="0"/>
        <v>Fiuza-Luces, C; Padilla, JR; Soares-Miranda, L; Santana-Sosa, E; Quiroga, JV; Santos-Lozano, A; Pareja-Galeano, H; Sanchis-Gomar, F; Lorenzo-Gonzalez, R; Verde, Z; Lopez-Mojares, LM; Lassaletta, A; Fleck, SJ; Perez, M; Perez-Martinez, A; Lucia, A. Exercise Intervention in Pediatric Patients with Solid Tumors: The Physical Activity in Pediatric Cancer Trial. MEDICINE AND SCIENCE IN SPORTS AND EXERCISE. 2017; 49(2):223-230.Article. IF -4,141</v>
      </c>
      <c r="B8" s="37" t="s">
        <v>2664</v>
      </c>
      <c r="C8" s="37" t="s">
        <v>2665</v>
      </c>
      <c r="D8" s="17" t="s">
        <v>2666</v>
      </c>
      <c r="E8" s="18" t="s">
        <v>10</v>
      </c>
      <c r="F8" s="18">
        <f>VLOOKUP(N8,Revistas!$B$2:$H$63996,2,FALSE)</f>
        <v>4.141</v>
      </c>
      <c r="G8" s="18" t="str">
        <f>VLOOKUP(N8,Revistas!$B$2:$H$63996,3,FALSE)</f>
        <v>Q1</v>
      </c>
      <c r="H8" s="18" t="str">
        <f>VLOOKUP(N8,Revistas!$B$2:$H$63996,4,FALSE)</f>
        <v>SPORT SCIENCES - SCIE</v>
      </c>
      <c r="I8" s="18" t="str">
        <f>VLOOKUP(N8,Revistas!$B$2:$H$63996,5,FALSE)</f>
        <v>6 DE 81</v>
      </c>
      <c r="J8" s="18" t="str">
        <f>VLOOKUP(N8,Revistas!$B$2:$H$63996,6,FALSE)</f>
        <v>SI</v>
      </c>
      <c r="K8" s="18" t="s">
        <v>2667</v>
      </c>
      <c r="L8" s="18" t="s">
        <v>2641</v>
      </c>
      <c r="M8" s="18">
        <v>1</v>
      </c>
      <c r="N8" s="18" t="s">
        <v>2668</v>
      </c>
      <c r="O8" s="18" t="s">
        <v>62</v>
      </c>
      <c r="P8" s="18">
        <v>2017</v>
      </c>
      <c r="Q8" s="18">
        <v>49</v>
      </c>
      <c r="R8" s="18">
        <v>2</v>
      </c>
      <c r="S8" s="18">
        <v>223</v>
      </c>
      <c r="T8" s="18">
        <v>230</v>
      </c>
      <c r="U8" s="23">
        <v>27631396</v>
      </c>
    </row>
    <row r="9" spans="1:21" ht="60">
      <c r="A9" s="31" t="str">
        <f t="shared" si="0"/>
        <v>Fiuza-Luces, C; Padilla, JR; Valentin, J; Santana-Sosa, E; Santos-Lozano, A; Sanchis-Gomar, F; Pareja-Galeano, H; Morales, JS; Fleck, SJ; Perez, M; Lassaletta, A; Soares-Miranda, L; Perez-Martinez, A; Lucia, A. Effects of Exercise on the Immune Function of Pediatric Patients With Solid Tumors Insights From the PAPEC Randomized Trial. AMERICAN JOURNAL OF PHYSICAL MEDICINE &amp; REHABILITATION. 2017; 96(11):831-837.Article. IF -1,734</v>
      </c>
      <c r="B9" s="37" t="s">
        <v>2638</v>
      </c>
      <c r="C9" s="37" t="s">
        <v>2639</v>
      </c>
      <c r="D9" s="17" t="s">
        <v>133</v>
      </c>
      <c r="E9" s="18" t="s">
        <v>10</v>
      </c>
      <c r="F9" s="18">
        <f>VLOOKUP(N9,Revistas!$B$2:$H$63996,2,FALSE)</f>
        <v>1.734</v>
      </c>
      <c r="G9" s="18" t="str">
        <f>VLOOKUP(N9,Revistas!$B$2:$H$63996,3,FALSE)</f>
        <v>Q2</v>
      </c>
      <c r="H9" s="18" t="str">
        <f>VLOOKUP(N9,Revistas!$B$2:$H$63996,4,FALSE)</f>
        <v>SPORT SCIENCES - SCIE;</v>
      </c>
      <c r="I9" s="18" t="str">
        <f>VLOOKUP(N9,Revistas!$B$2:$H$63996,5,FALSE)</f>
        <v>39/81</v>
      </c>
      <c r="J9" s="18" t="str">
        <f>VLOOKUP(N9,Revistas!$B$2:$H$63996,6,FALSE)</f>
        <v>NO</v>
      </c>
      <c r="K9" s="18" t="s">
        <v>2640</v>
      </c>
      <c r="L9" s="18" t="s">
        <v>2641</v>
      </c>
      <c r="M9" s="18">
        <v>0</v>
      </c>
      <c r="N9" s="18" t="s">
        <v>136</v>
      </c>
      <c r="O9" s="18" t="s">
        <v>94</v>
      </c>
      <c r="P9" s="18">
        <v>2017</v>
      </c>
      <c r="Q9" s="18">
        <v>96</v>
      </c>
      <c r="R9" s="18">
        <v>11</v>
      </c>
      <c r="S9" s="18">
        <v>831</v>
      </c>
      <c r="T9" s="18">
        <v>837</v>
      </c>
      <c r="U9" s="23">
        <v>28644246</v>
      </c>
    </row>
    <row r="10" spans="1:21" ht="75">
      <c r="A10" s="31" t="str">
        <f t="shared" si="0"/>
        <v>Hernandez-Jimenez, E; Cubillos-Zapata, C; Toledano, V; de Diego, RP; Fernandez-Navarro, I; Casitas, R; Carpio, C; Casas-Martin, J; Valentin, J; Varela-Serrano, A; Avendano-Ortiz, J; Alvarez, E; Aguirre, LA; Perez-Martinez, A; De Miguel, MP; Belda-Iniesta, C; Garcia-Rio, F; Lopez-Collazo, E. Monocytes inhibit NK activity via TGF-beta in patients with obstructive sleep apnoea. EUROPEAN RESPIRATORY JOURNAL. 2017; 49(6):-1602456.Article. IF -10,569</v>
      </c>
      <c r="B10" s="37" t="s">
        <v>2034</v>
      </c>
      <c r="C10" s="37" t="s">
        <v>2035</v>
      </c>
      <c r="D10" s="17" t="s">
        <v>1983</v>
      </c>
      <c r="E10" s="18" t="s">
        <v>10</v>
      </c>
      <c r="F10" s="18">
        <f>VLOOKUP(N10,Revistas!$B$2:$H$63996,2,FALSE)</f>
        <v>10.569000000000001</v>
      </c>
      <c r="G10" s="18" t="str">
        <f>VLOOKUP(N10,Revistas!$B$2:$H$63996,3,FALSE)</f>
        <v>Q1</v>
      </c>
      <c r="H10" s="18" t="str">
        <f>VLOOKUP(N10,Revistas!$B$2:$H$63996,4,FALSE)</f>
        <v>RESPIRATORY SYSTEM - SCIE</v>
      </c>
      <c r="I10" s="18" t="str">
        <f>VLOOKUP(N10,Revistas!$B$2:$H$63996,5,FALSE)</f>
        <v>3 DE 59</v>
      </c>
      <c r="J10" s="18" t="str">
        <f>VLOOKUP(N10,Revistas!$B$2:$H$63996,6,FALSE)</f>
        <v>SI</v>
      </c>
      <c r="K10" s="18" t="s">
        <v>2036</v>
      </c>
      <c r="L10" s="18" t="s">
        <v>2037</v>
      </c>
      <c r="M10" s="18">
        <v>1</v>
      </c>
      <c r="N10" s="18" t="s">
        <v>1986</v>
      </c>
      <c r="O10" s="18" t="s">
        <v>226</v>
      </c>
      <c r="P10" s="18">
        <v>2017</v>
      </c>
      <c r="Q10" s="18">
        <v>49</v>
      </c>
      <c r="R10" s="18">
        <v>6</v>
      </c>
      <c r="S10" s="18"/>
      <c r="T10" s="18">
        <v>1602456</v>
      </c>
      <c r="U10" s="33">
        <v>28619958</v>
      </c>
    </row>
    <row r="11" spans="1:21" ht="60">
      <c r="A11" s="31" t="str">
        <f t="shared" si="0"/>
        <v>Kabat, MG; Badell, I; Torrent, M; Sisinni, L; Querol, S; Gimeno, R; Soria, L; Bueno, D; Sanroman, S; Plaza, D; De Paz, R; Marcos, A; Torres, J; Granados, EL; Sastre, A; Valentin, J; Perez-Martinez, A. Clinical Outcome and Immune Cell Recovery after C45RA-Depleted Haplodentical Transplantation in Paediatric Patients with High Risk Acute Leukemia. PEDIATRIC BLOOD &amp; CANCER. 2017; 64():S98-S98.Meeting Abstract. IF -2,513</v>
      </c>
      <c r="B11" s="37" t="s">
        <v>2236</v>
      </c>
      <c r="C11" s="37" t="s">
        <v>2237</v>
      </c>
      <c r="D11" s="17" t="s">
        <v>2207</v>
      </c>
      <c r="E11" s="18" t="s">
        <v>26</v>
      </c>
      <c r="F11" s="18">
        <f>VLOOKUP(N11,Revistas!$B$2:$H$63996,2,FALSE)</f>
        <v>2.5129999999999999</v>
      </c>
      <c r="G11" s="18" t="str">
        <f>VLOOKUP(N11,Revistas!$B$2:$H$63996,3,FALSE)</f>
        <v>Q1</v>
      </c>
      <c r="H11" s="18" t="str">
        <f>VLOOKUP(N11,Revistas!$B$2:$H$63996,4,FALSE)</f>
        <v>PEDIATRICS - SCIE;</v>
      </c>
      <c r="I11" s="18" t="str">
        <f>VLOOKUP(N11,Revistas!$B$2:$H$63996,5,FALSE)</f>
        <v>26/121</v>
      </c>
      <c r="J11" s="18" t="str">
        <f>VLOOKUP(N11,Revistas!$B$2:$H$63996,6,FALSE)</f>
        <v>NO</v>
      </c>
      <c r="K11" s="18" t="s">
        <v>2238</v>
      </c>
      <c r="L11" s="18"/>
      <c r="M11" s="18">
        <v>0</v>
      </c>
      <c r="N11" s="18" t="s">
        <v>2209</v>
      </c>
      <c r="O11" s="18" t="s">
        <v>226</v>
      </c>
      <c r="P11" s="18">
        <v>2017</v>
      </c>
      <c r="Q11" s="18">
        <v>64</v>
      </c>
      <c r="R11" s="18"/>
      <c r="S11" s="18" t="s">
        <v>2239</v>
      </c>
      <c r="T11" s="18" t="s">
        <v>2239</v>
      </c>
      <c r="U11" s="32"/>
    </row>
    <row r="12" spans="1:21" ht="45">
      <c r="A12" s="31" t="str">
        <f t="shared" si="0"/>
        <v>Leivas, A; Rapado, I; Fernandez, L; Perez-Martinez, A; Lahuerta, JJ; Martinez-Lopez, J. ACTIVATED AND EXPANDED NATURAL KILLER CELLS FROM MULTIPLE MYELOMA PATIENTS DESTROY TUMOR DRUG RESISTANT CELLS AND CLONOGENIC TUMOR CELLS. HAEMATOLOGICA. 2017; 102():505-506.Meeting Abstract. IF -7,702</v>
      </c>
      <c r="B12" s="37" t="s">
        <v>2653</v>
      </c>
      <c r="C12" s="37" t="s">
        <v>2654</v>
      </c>
      <c r="D12" s="17" t="s">
        <v>1171</v>
      </c>
      <c r="E12" s="18" t="s">
        <v>26</v>
      </c>
      <c r="F12" s="18">
        <f>VLOOKUP(N12,Revistas!$B$2:$H$63996,2,FALSE)</f>
        <v>7.702</v>
      </c>
      <c r="G12" s="18" t="str">
        <f>VLOOKUP(N12,Revistas!$B$2:$H$63996,3,FALSE)</f>
        <v>Q1</v>
      </c>
      <c r="H12" s="18" t="str">
        <f>VLOOKUP(N12,Revistas!$B$2:$H$63996,4,FALSE)</f>
        <v>HEMATOLOGY - SCIE</v>
      </c>
      <c r="I12" s="18" t="str">
        <f>VLOOKUP(N12,Revistas!$B$2:$H$63996,5,FALSE)</f>
        <v>4 de 70</v>
      </c>
      <c r="J12" s="18" t="str">
        <f>VLOOKUP(N12,Revistas!$B$2:$H$63996,6,FALSE)</f>
        <v>SI</v>
      </c>
      <c r="K12" s="18" t="s">
        <v>2655</v>
      </c>
      <c r="L12" s="18"/>
      <c r="M12" s="18">
        <v>0</v>
      </c>
      <c r="N12" s="18" t="s">
        <v>1174</v>
      </c>
      <c r="O12" s="28">
        <v>46174</v>
      </c>
      <c r="P12" s="18">
        <v>2017</v>
      </c>
      <c r="Q12" s="18">
        <v>102</v>
      </c>
      <c r="R12" s="18"/>
      <c r="S12" s="18">
        <v>505</v>
      </c>
      <c r="T12" s="18">
        <v>506</v>
      </c>
    </row>
    <row r="13" spans="1:21" ht="60">
      <c r="A13" s="31" t="str">
        <f t="shared" si="0"/>
        <v>Martinez-Velandia, A; Gasior, M; de Paz, R; Cortez, S; Bueno, D; Sastre, A; Canales, M; Perez-Martinez, A. REDUCED INCIDENCE OF PRIMARY GRAFT FAILURE IN PATIENTS UNDERGOING HAPLOIDENTICAL STEM CELL TRANSPLANTATION: A SINGLE CENTER EXPERIENCE. HAEMATOLOGICA. 2017; 102():636-637.Meeting Abstract. IF -7,702</v>
      </c>
      <c r="B13" s="37" t="s">
        <v>2229</v>
      </c>
      <c r="C13" s="37" t="s">
        <v>2230</v>
      </c>
      <c r="D13" s="17" t="s">
        <v>1171</v>
      </c>
      <c r="E13" s="18" t="s">
        <v>26</v>
      </c>
      <c r="F13" s="18">
        <f>VLOOKUP(N13,Revistas!$B$2:$H$63996,2,FALSE)</f>
        <v>7.702</v>
      </c>
      <c r="G13" s="18" t="str">
        <f>VLOOKUP(N13,Revistas!$B$2:$H$63996,3,FALSE)</f>
        <v>Q1</v>
      </c>
      <c r="H13" s="18" t="str">
        <f>VLOOKUP(N13,Revistas!$B$2:$H$63996,4,FALSE)</f>
        <v>HEMATOLOGY - SCIE</v>
      </c>
      <c r="I13" s="18" t="str">
        <f>VLOOKUP(N13,Revistas!$B$2:$H$63996,5,FALSE)</f>
        <v>4 de 70</v>
      </c>
      <c r="J13" s="18" t="str">
        <f>VLOOKUP(N13,Revistas!$B$2:$H$63996,6,FALSE)</f>
        <v>SI</v>
      </c>
      <c r="K13" s="18" t="s">
        <v>2231</v>
      </c>
      <c r="L13" s="18"/>
      <c r="M13" s="18">
        <v>0</v>
      </c>
      <c r="N13" s="18" t="s">
        <v>1174</v>
      </c>
      <c r="O13" s="28">
        <v>46174</v>
      </c>
      <c r="P13" s="18">
        <v>2017</v>
      </c>
      <c r="Q13" s="18">
        <v>102</v>
      </c>
      <c r="R13" s="18"/>
      <c r="S13" s="18">
        <v>636</v>
      </c>
      <c r="T13" s="18">
        <v>637</v>
      </c>
    </row>
    <row r="14" spans="1:21" ht="90">
      <c r="A14" s="31" t="str">
        <f t="shared" si="0"/>
        <v>Ruiz-Pinto, Sara; Pita, Guillermo; Patino-Garcia, Ana; Alonso, Javier; Perez-Martinez, Antonio; Carton, Antonio J; Gutierrez-Larraya, Federico; Alonso, Maria R; Barnes, Daniel R; Dennis, Joe; Michailidou, Kyriaki; Gomez-Santos, Carmen; Thompson, Deborah J; Easton, Douglas F; Benitez, Javier; Gonzalez-Neira, Anna. Exome array analysis identifies GPR35 as a novel susceptibility gene for anthracycline-induced cardiotoxicity in childhood cancer.. Pharmacogenetics and genomics. 2017; 27(12):445-453-.Article. IF -2,184</v>
      </c>
      <c r="B14" s="37" t="s">
        <v>2674</v>
      </c>
      <c r="C14" s="37" t="s">
        <v>2673</v>
      </c>
      <c r="D14" s="17" t="s">
        <v>2675</v>
      </c>
      <c r="E14" s="18" t="s">
        <v>10</v>
      </c>
      <c r="F14" s="18">
        <f>VLOOKUP(N14,Revistas!$B$2:$H$63996,2,FALSE)</f>
        <v>2.1840000000000002</v>
      </c>
      <c r="G14" s="18" t="str">
        <f>VLOOKUP(N14,Revistas!$B$2:$H$63996,3,FALSE)</f>
        <v>Q2</v>
      </c>
      <c r="H14" s="18" t="str">
        <f>VLOOKUP(N14,Revistas!$B$2:$H$63996,4,FALSE)</f>
        <v>BIOTECHNOLOGY &amp; APPLIED MICROBIOLOGY - SCIE;</v>
      </c>
      <c r="I14" s="18" t="str">
        <f>VLOOKUP(N14,Revistas!$B$2:$H$63996,5,FALSE)</f>
        <v>76/158</v>
      </c>
      <c r="J14" s="18" t="str">
        <f>VLOOKUP(N14,Revistas!$B$2:$H$63996,6,FALSE)</f>
        <v>NO</v>
      </c>
      <c r="K14" s="18" t="s">
        <v>2678</v>
      </c>
      <c r="L14" s="18"/>
      <c r="M14" s="18" t="s">
        <v>586</v>
      </c>
      <c r="N14" s="18" t="s">
        <v>2679</v>
      </c>
      <c r="O14" s="18" t="s">
        <v>2677</v>
      </c>
      <c r="P14" s="18">
        <v>2017</v>
      </c>
      <c r="Q14" s="18">
        <v>27</v>
      </c>
      <c r="R14" s="18">
        <v>12</v>
      </c>
      <c r="S14" s="18" t="s">
        <v>2676</v>
      </c>
      <c r="T14" s="18"/>
      <c r="U14" s="23">
        <v>28961156</v>
      </c>
    </row>
    <row r="15" spans="1:21" ht="30">
      <c r="A15" s="31" t="str">
        <f t="shared" si="0"/>
        <v>Salas, PC; Lapunzina, P; Perez-Martinez, A. Genetic predisposition to childhood cancer. ANALES DE PEDIATRIA. 2017; 87(3):125-127.Editorial Material. IF -1,14</v>
      </c>
      <c r="B15" s="37" t="s">
        <v>2646</v>
      </c>
      <c r="C15" s="37" t="s">
        <v>2647</v>
      </c>
      <c r="D15" s="17" t="s">
        <v>195</v>
      </c>
      <c r="E15" s="18" t="s">
        <v>571</v>
      </c>
      <c r="F15" s="18">
        <f>VLOOKUP(N15,Revistas!$B$2:$H$63996,2,FALSE)</f>
        <v>1.1399999999999999</v>
      </c>
      <c r="G15" s="18" t="str">
        <f>VLOOKUP(N15,Revistas!$B$2:$H$63996,3,FALSE)</f>
        <v>Q3</v>
      </c>
      <c r="H15" s="18" t="str">
        <f>VLOOKUP(N15,Revistas!$B$2:$H$63996,4,FALSE)</f>
        <v>PEDIATRICS - SCIE</v>
      </c>
      <c r="I15" s="18" t="str">
        <f>VLOOKUP(N15,Revistas!$B$2:$H$63996,5,FALSE)</f>
        <v>88/121/</v>
      </c>
      <c r="J15" s="18" t="str">
        <f>VLOOKUP(N15,Revistas!$B$2:$H$63996,6,FALSE)</f>
        <v>NO</v>
      </c>
      <c r="K15" s="18" t="s">
        <v>2648</v>
      </c>
      <c r="L15" s="18" t="s">
        <v>2649</v>
      </c>
      <c r="M15" s="18">
        <v>1</v>
      </c>
      <c r="N15" s="18" t="s">
        <v>198</v>
      </c>
      <c r="O15" s="18" t="s">
        <v>154</v>
      </c>
      <c r="P15" s="18">
        <v>2017</v>
      </c>
      <c r="Q15" s="18">
        <v>87</v>
      </c>
      <c r="R15" s="18">
        <v>3</v>
      </c>
      <c r="S15" s="18">
        <v>125</v>
      </c>
      <c r="T15" s="18">
        <v>127</v>
      </c>
      <c r="U15" s="23">
        <v>28283310</v>
      </c>
    </row>
    <row r="16" spans="1:21" ht="45">
      <c r="A16" s="31" t="str">
        <f t="shared" si="0"/>
        <v>Valentin, J; Vela, M; Fernandez, L; Escudero, A; Gonzalo, I; Perez-Martinez, A. Improving Kinetic Expansion of Human Natural Killer Cells Used for Adoptive Immunotherapy. PEDIATRIC BLOOD &amp; CANCER. 2017; 64():S99-S100.Meeting Abstract. IF -2,513</v>
      </c>
      <c r="B16" s="37" t="s">
        <v>2659</v>
      </c>
      <c r="C16" s="37" t="s">
        <v>2660</v>
      </c>
      <c r="D16" s="17" t="s">
        <v>2207</v>
      </c>
      <c r="E16" s="18" t="s">
        <v>26</v>
      </c>
      <c r="F16" s="18">
        <f>VLOOKUP(N16,Revistas!$B$2:$H$63996,2,FALSE)</f>
        <v>2.5129999999999999</v>
      </c>
      <c r="G16" s="18" t="str">
        <f>VLOOKUP(N16,Revistas!$B$2:$H$63996,3,FALSE)</f>
        <v>Q1</v>
      </c>
      <c r="H16" s="18" t="str">
        <f>VLOOKUP(N16,Revistas!$B$2:$H$63996,4,FALSE)</f>
        <v>PEDIATRICS - SCIE;</v>
      </c>
      <c r="I16" s="18" t="str">
        <f>VLOOKUP(N16,Revistas!$B$2:$H$63996,5,FALSE)</f>
        <v>26/121</v>
      </c>
      <c r="J16" s="18" t="str">
        <f>VLOOKUP(N16,Revistas!$B$2:$H$63996,6,FALSE)</f>
        <v>NO</v>
      </c>
      <c r="K16" s="18" t="s">
        <v>2661</v>
      </c>
      <c r="L16" s="18"/>
      <c r="M16" s="18">
        <v>0</v>
      </c>
      <c r="N16" s="18" t="s">
        <v>2209</v>
      </c>
      <c r="O16" s="18" t="s">
        <v>226</v>
      </c>
      <c r="P16" s="18">
        <v>2017</v>
      </c>
      <c r="Q16" s="18">
        <v>64</v>
      </c>
      <c r="R16" s="18"/>
      <c r="S16" s="18" t="s">
        <v>2662</v>
      </c>
      <c r="T16" s="18" t="s">
        <v>2663</v>
      </c>
    </row>
    <row r="17" spans="1:1">
      <c r="A17" s="31"/>
    </row>
    <row r="18" spans="1:1" hidden="1">
      <c r="A18" s="31" t="str">
        <f t="shared" si="0"/>
        <v>. . . ; ():-.. IF -</v>
      </c>
    </row>
    <row r="19" spans="1:1" hidden="1">
      <c r="A19" s="31" t="str">
        <f t="shared" si="0"/>
        <v>. . . ; ():-.. IF -</v>
      </c>
    </row>
    <row r="20" spans="1:1" hidden="1">
      <c r="A20" s="31" t="str">
        <f t="shared" si="0"/>
        <v>. . . ; ():-.. IF -</v>
      </c>
    </row>
    <row r="21" spans="1:1" hidden="1">
      <c r="A21" s="31" t="str">
        <f t="shared" si="0"/>
        <v>. . . ; ():-.. IF -</v>
      </c>
    </row>
    <row r="22" spans="1:1" hidden="1">
      <c r="A22" s="31" t="str">
        <f t="shared" si="0"/>
        <v>. . . ; ():-.. IF -</v>
      </c>
    </row>
    <row r="23" spans="1:1" hidden="1">
      <c r="A23" s="31" t="str">
        <f t="shared" si="0"/>
        <v>. . . ; ():-.. IF -</v>
      </c>
    </row>
    <row r="24" spans="1:1" hidden="1">
      <c r="A24" s="31" t="str">
        <f t="shared" si="0"/>
        <v>. . . ; ():-.. IF -</v>
      </c>
    </row>
    <row r="25" spans="1:1" hidden="1">
      <c r="A25" s="31" t="str">
        <f t="shared" si="0"/>
        <v>. . . ; ():-.. IF -</v>
      </c>
    </row>
    <row r="26" spans="1:1" hidden="1">
      <c r="A26" s="31" t="str">
        <f t="shared" si="0"/>
        <v>. . . ; ():-.. IF -</v>
      </c>
    </row>
    <row r="27" spans="1:1" hidden="1">
      <c r="A27" s="31" t="str">
        <f t="shared" si="0"/>
        <v>. . . ; ():-.. IF -</v>
      </c>
    </row>
    <row r="28" spans="1:1" hidden="1">
      <c r="A28" s="31" t="str">
        <f t="shared" si="0"/>
        <v>. . . ; ():-.. IF -</v>
      </c>
    </row>
    <row r="29" spans="1:1" hidden="1">
      <c r="A29" s="31" t="str">
        <f t="shared" si="0"/>
        <v>. . . ; ():-.. IF -</v>
      </c>
    </row>
    <row r="30" spans="1:1" hidden="1">
      <c r="A30" s="31" t="str">
        <f t="shared" si="0"/>
        <v>. . . ; ():-.. IF -</v>
      </c>
    </row>
    <row r="31" spans="1:1" hidden="1">
      <c r="A31" s="31" t="str">
        <f t="shared" si="0"/>
        <v>. . . ; ():-.. IF -</v>
      </c>
    </row>
    <row r="32" spans="1: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8</v>
      </c>
      <c r="D1092" s="20" t="s">
        <v>10</v>
      </c>
      <c r="E1092" s="23">
        <f>DSUM(B1:T1088,F1,D1091:D1092)</f>
        <v>32.450000000000003</v>
      </c>
      <c r="F1092" s="23" t="s">
        <v>10</v>
      </c>
      <c r="G1092" s="23" t="s">
        <v>5470</v>
      </c>
      <c r="H1092" s="23">
        <f>DCOUNTA(B1:T1088,G1091,F1091:G1092)</f>
        <v>3</v>
      </c>
      <c r="I1092" s="23" t="s">
        <v>10</v>
      </c>
      <c r="J1092" s="23" t="s">
        <v>2680</v>
      </c>
      <c r="K1092" s="23">
        <f>DCOUNTA(B1:T1088,J1,I1091:J1092)</f>
        <v>3</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1</v>
      </c>
      <c r="D1101" s="20" t="s">
        <v>571</v>
      </c>
      <c r="E1101" s="23">
        <f>DSUM(B1:T1088,F1,D1100:D1101)</f>
        <v>1.1399999999999999</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6</v>
      </c>
      <c r="D1105" s="20" t="s">
        <v>26</v>
      </c>
      <c r="E1105" s="23">
        <f>DSUM(B1:T1088,F1,D1104:D1105)</f>
        <v>35.833999999999996</v>
      </c>
      <c r="F1105" s="23" t="s">
        <v>26</v>
      </c>
      <c r="G1105" s="23" t="s">
        <v>5470</v>
      </c>
      <c r="H1105" s="23">
        <f>DCOUNTA(B1:T1088,G1,F1104:G1105)</f>
        <v>6</v>
      </c>
      <c r="I1105" s="23" t="s">
        <v>26</v>
      </c>
      <c r="J1105" s="23" t="s">
        <v>2680</v>
      </c>
      <c r="K1105" s="23">
        <f>DCOUNTA(B1:T1088,J1,I1104:J1105)</f>
        <v>4</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8</v>
      </c>
      <c r="D1111" s="26" t="s">
        <v>7262</v>
      </c>
      <c r="E1111" s="21">
        <f>E1092</f>
        <v>32.450000000000003</v>
      </c>
      <c r="F1111" s="21">
        <f>H1092</f>
        <v>3</v>
      </c>
      <c r="G1111" s="21">
        <f>K1092</f>
        <v>3</v>
      </c>
      <c r="O1111" s="24"/>
    </row>
    <row r="1112" spans="2:52" ht="15.75">
      <c r="C1112" s="21">
        <f>C1101</f>
        <v>1</v>
      </c>
      <c r="D1112" s="26" t="s">
        <v>7265</v>
      </c>
      <c r="E1112" s="21">
        <f>E1101</f>
        <v>1.1399999999999999</v>
      </c>
      <c r="F1112" s="21">
        <f>H1101</f>
        <v>0</v>
      </c>
      <c r="G1112" s="21">
        <f>K1101</f>
        <v>0</v>
      </c>
      <c r="O1112" s="24"/>
    </row>
    <row r="1113" spans="2:52" ht="15.75">
      <c r="C1113" s="21">
        <f>C1105</f>
        <v>6</v>
      </c>
      <c r="D1113" s="26" t="s">
        <v>26</v>
      </c>
      <c r="E1113" s="21">
        <f>E1105</f>
        <v>35.833999999999996</v>
      </c>
      <c r="F1113" s="21">
        <f>H1105</f>
        <v>6</v>
      </c>
      <c r="G1113" s="21">
        <f>K1105</f>
        <v>4</v>
      </c>
      <c r="O1113" s="24"/>
    </row>
    <row r="1114" spans="2:52" ht="15.75">
      <c r="C1114" s="22"/>
      <c r="D1114" s="19" t="s">
        <v>7267</v>
      </c>
      <c r="E1114" s="19">
        <f>E1111</f>
        <v>32.450000000000003</v>
      </c>
      <c r="F1114" s="22"/>
      <c r="O1114" s="24"/>
    </row>
    <row r="1115" spans="2:52" ht="15.75">
      <c r="C1115" s="22"/>
      <c r="D1115" s="19" t="s">
        <v>7268</v>
      </c>
      <c r="E1115" s="19">
        <f>E1111+E1112+E1113</f>
        <v>69.424000000000007</v>
      </c>
    </row>
  </sheetData>
  <sortState ref="B2:AZ16">
    <sortCondition ref="B2:B16"/>
  </sortState>
  <pageMargins left="0.7" right="0.7" top="0.75" bottom="0.75" header="0.3" footer="0.3"/>
</worksheet>
</file>

<file path=xl/worksheets/sheet23.xml><?xml version="1.0" encoding="utf-8"?>
<worksheet xmlns="http://schemas.openxmlformats.org/spreadsheetml/2006/main" xmlns:r="http://schemas.openxmlformats.org/officeDocument/2006/relationships">
  <sheetPr>
    <tabColor rgb="FF7030A0"/>
  </sheetPr>
  <dimension ref="A1:AZ1117"/>
  <sheetViews>
    <sheetView topLeftCell="B1" workbookViewId="0">
      <selection activeCell="C3" sqref="C3"/>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c r="A2" s="31" t="str">
        <f>CONCATENATE(B2,". ",C2,". ",D2,". ",P2,"; ",Q2,"(",R2,"):",S2,"-",T2,".",E2,". ","IF -",F2)</f>
        <v>Alonso-Fernandez, A; De la Pena, M; Carrera, M; Suquia, AG; Casitas, R; Garcia-Rio, F; Martinez-Ceron, E; Pierola, J; Barcelo, A; Soriano, JB; Fernandez-Capitan, C. OSA and Recurrent VTE Causality or Cause? Response. CHEST. 2017; 151(2):515-516.Letter. IF -6,044</v>
      </c>
      <c r="B2" s="37" t="s">
        <v>2737</v>
      </c>
      <c r="C2" s="37" t="s">
        <v>2738</v>
      </c>
      <c r="D2" s="17" t="s">
        <v>2733</v>
      </c>
      <c r="E2" s="18" t="s">
        <v>274</v>
      </c>
      <c r="F2" s="18">
        <f>VLOOKUP(N2,Revistas!$B$2:$H$63996,2,FALSE)</f>
        <v>6.0439999999999996</v>
      </c>
      <c r="G2" s="18" t="str">
        <f>VLOOKUP(N2,Revistas!$B$2:$H$63996,3,FALSE)</f>
        <v>Q1</v>
      </c>
      <c r="H2" s="18" t="str">
        <f>VLOOKUP(N2,Revistas!$B$2:$H$63996,4,FALSE)</f>
        <v>RESPIRATORY SYSTEM - SCIE;</v>
      </c>
      <c r="I2" s="18" t="str">
        <f>VLOOKUP(N2,Revistas!$B$2:$H$63996,5,FALSE)</f>
        <v>7 DE  59</v>
      </c>
      <c r="J2" s="18" t="str">
        <f>VLOOKUP(N2,Revistas!$B$2:$H$63996,6,FALSE)</f>
        <v>NO</v>
      </c>
      <c r="K2" s="18" t="s">
        <v>2739</v>
      </c>
      <c r="L2" s="18" t="s">
        <v>2740</v>
      </c>
      <c r="M2" s="18">
        <v>0</v>
      </c>
      <c r="N2" s="18" t="s">
        <v>2736</v>
      </c>
      <c r="O2" s="18" t="s">
        <v>62</v>
      </c>
      <c r="P2" s="18">
        <v>2017</v>
      </c>
      <c r="Q2" s="18">
        <v>151</v>
      </c>
      <c r="R2" s="18">
        <v>2</v>
      </c>
      <c r="S2" s="18">
        <v>515</v>
      </c>
      <c r="T2" s="18">
        <v>516</v>
      </c>
      <c r="U2" s="23">
        <v>28183493</v>
      </c>
    </row>
    <row r="3" spans="1:21" ht="60">
      <c r="A3" s="31" t="str">
        <f t="shared" ref="A3:A59" si="0">CONCATENATE(B3,". ",C3,". ",D3,". ",P3,"; ",Q3,"(",R3,"):",S3,"-",T3,".",E3,". ","IF -",F3)</f>
        <v>Alvarez, E; Toledano, V; Morilla, F; Hernandez-Jimenez, E; Cubillos-Zapata, C; Varela-Serrano, A; Casas-Martin, J; Avendano-Ortiz, J; Aguirre, LA; Arnalich, F; Maroun-Eid, C; Martin-Quiros, A; Diaz, MQ; Lopez-Collazo, E. A System Dynamics Model to Predict the Human Monocyte Response to Endotoxins. FRONTIERS IN IMMUNOLOGY. 2017; 8():-915.Article. IF -6,429</v>
      </c>
      <c r="B3" s="37" t="s">
        <v>2007</v>
      </c>
      <c r="C3" s="37" t="s">
        <v>2008</v>
      </c>
      <c r="D3" s="17" t="s">
        <v>2009</v>
      </c>
      <c r="E3" s="18" t="s">
        <v>10</v>
      </c>
      <c r="F3" s="18">
        <f>VLOOKUP(N3,Revistas!$B$2:$H$63996,2,FALSE)</f>
        <v>6.4290000000000003</v>
      </c>
      <c r="G3" s="18" t="str">
        <f>VLOOKUP(N3,Revistas!$B$2:$H$63996,3,FALSE)</f>
        <v>Q1</v>
      </c>
      <c r="H3" s="18" t="str">
        <f>VLOOKUP(N3,Revistas!$B$2:$H$63996,4,FALSE)</f>
        <v>IMMUNOLOGY - SCIE</v>
      </c>
      <c r="I3" s="18" t="str">
        <f>VLOOKUP(N3,Revistas!$B$2:$H$63996,5,FALSE)</f>
        <v>21/150</v>
      </c>
      <c r="J3" s="18" t="str">
        <f>VLOOKUP(N3,Revistas!$B$2:$H$63996,6,FALSE)</f>
        <v>NO</v>
      </c>
      <c r="K3" s="18" t="s">
        <v>2010</v>
      </c>
      <c r="L3" s="18" t="s">
        <v>2011</v>
      </c>
      <c r="M3" s="18">
        <v>0</v>
      </c>
      <c r="N3" s="18" t="s">
        <v>2012</v>
      </c>
      <c r="O3" s="18" t="s">
        <v>2013</v>
      </c>
      <c r="P3" s="18">
        <v>2017</v>
      </c>
      <c r="Q3" s="18">
        <v>8</v>
      </c>
      <c r="R3" s="18"/>
      <c r="S3" s="18"/>
      <c r="T3" s="18">
        <v>915</v>
      </c>
      <c r="U3" s="23">
        <v>28824640</v>
      </c>
    </row>
    <row r="4" spans="1:21" ht="90">
      <c r="A4" s="31" t="str">
        <f t="shared" si="0"/>
        <v>Arandia, NI; Simeon-Aznar, CP; del Castillo, AG; Arguelles, DC; Rubio-Rivas, M; Martinez, LT; Hernandez, FJG; Comet, LS; Arberas, MVE; Ortego-Centeno, N; Freire, M; Alfonso, BM; Hitos, JAV; Blanco, JJR; Parra, JAT; Rodriguez-Carballeira, M; Ballve, AM; Fernandez, AJC; Salas, XP; Vuelta, ABM; Munoz, MR; Pla, VF; Espinosa, G. Influence of antibody profile in clinical features and prognosis in a cohort of Spanish patients with systemic sclerosis. CLINICAL AND EXPERIMENTAL RHEUMATOLOGY. 2017; 35(4):S98-S105.Article. IF -2,634</v>
      </c>
      <c r="B4" s="37" t="s">
        <v>2753</v>
      </c>
      <c r="C4" s="37" t="s">
        <v>2754</v>
      </c>
      <c r="D4" s="17" t="s">
        <v>1733</v>
      </c>
      <c r="E4" s="18" t="s">
        <v>10</v>
      </c>
      <c r="F4" s="18">
        <f>VLOOKUP(N4,Revistas!$B$2:$H$63996,2,FALSE)</f>
        <v>2.6339999999999999</v>
      </c>
      <c r="G4" s="18" t="str">
        <f>VLOOKUP(N4,Revistas!$B$2:$H$63996,3,FALSE)</f>
        <v>Q3</v>
      </c>
      <c r="H4" s="18" t="str">
        <f>VLOOKUP(N4,Revistas!$B$2:$H$63996,4,FALSE)</f>
        <v>RHEUMATOLOGY - SCIE</v>
      </c>
      <c r="I4" s="18" t="str">
        <f>VLOOKUP(N4,Revistas!$B$2:$H$63996,5,FALSE)</f>
        <v>16 DE 30</v>
      </c>
      <c r="J4" s="18" t="str">
        <f>VLOOKUP(N4,Revistas!$B$2:$H$63996,6,FALSE)</f>
        <v>NO</v>
      </c>
      <c r="K4" s="18" t="s">
        <v>2755</v>
      </c>
      <c r="L4" s="18" t="s">
        <v>2756</v>
      </c>
      <c r="M4" s="18">
        <v>0</v>
      </c>
      <c r="N4" s="18" t="s">
        <v>1736</v>
      </c>
      <c r="O4" s="18"/>
      <c r="P4" s="18">
        <v>2017</v>
      </c>
      <c r="Q4" s="18">
        <v>35</v>
      </c>
      <c r="R4" s="18">
        <v>4</v>
      </c>
      <c r="S4" s="18" t="s">
        <v>2239</v>
      </c>
      <c r="T4" s="18" t="s">
        <v>2757</v>
      </c>
      <c r="U4" s="23">
        <v>28980912</v>
      </c>
    </row>
    <row r="5" spans="1:21" ht="45">
      <c r="A5" s="31" t="str">
        <f t="shared" si="0"/>
        <v>Barrios, D; Chavant, J; Jimenez, D; Bertoletti, L; Rosa-Salazar, V; Muriel, A; Viallon, A; Fernandez-Capitan, C; Yusen, RD; Monreal, M. Treatment of Right Heart Thrombi Associated with Acute Pulmonary Embolism. AMERICAN JOURNAL OF MEDICINE. 2017; 130(5):588-595.Article. IF -5,55</v>
      </c>
      <c r="B5" s="37" t="s">
        <v>2704</v>
      </c>
      <c r="C5" s="37" t="s">
        <v>2728</v>
      </c>
      <c r="D5" s="17" t="s">
        <v>2706</v>
      </c>
      <c r="E5" s="18" t="s">
        <v>10</v>
      </c>
      <c r="F5" s="18">
        <f>VLOOKUP(N5,Revistas!$B$2:$H$63996,2,FALSE)</f>
        <v>5.55</v>
      </c>
      <c r="G5" s="18" t="str">
        <f>VLOOKUP(N5,Revistas!$B$2:$H$63996,3,FALSE)</f>
        <v>Q1</v>
      </c>
      <c r="H5" s="18" t="str">
        <f>VLOOKUP(N5,Revistas!$B$2:$H$63996,4,FALSE)</f>
        <v>MEDICINA, GENERAL &amp; INTERNAL</v>
      </c>
      <c r="I5" s="18" t="str">
        <f>VLOOKUP(N5,Revistas!$B$2:$H$63996,5,FALSE)</f>
        <v>15/154</v>
      </c>
      <c r="J5" s="18" t="str">
        <f>VLOOKUP(N5,Revistas!$B$2:$H$63996,6,FALSE)</f>
        <v>SI</v>
      </c>
      <c r="K5" s="18" t="s">
        <v>2729</v>
      </c>
      <c r="L5" s="18" t="s">
        <v>2730</v>
      </c>
      <c r="M5" s="18">
        <v>3</v>
      </c>
      <c r="N5" s="18" t="s">
        <v>2709</v>
      </c>
      <c r="O5" s="18" t="s">
        <v>250</v>
      </c>
      <c r="P5" s="18">
        <v>2017</v>
      </c>
      <c r="Q5" s="18">
        <v>130</v>
      </c>
      <c r="R5" s="18">
        <v>5</v>
      </c>
      <c r="S5" s="18">
        <v>588</v>
      </c>
      <c r="T5" s="18">
        <v>595</v>
      </c>
      <c r="U5" s="23">
        <v>28011316</v>
      </c>
    </row>
    <row r="6" spans="1:21" ht="45">
      <c r="A6" s="31" t="str">
        <f t="shared" si="0"/>
        <v>Barrios, D; Chavant, J; Jimenez, D; Bertoletti, L; Rosa-Salazar, V; Muriel, A; Viallon, A; Fernandez-Capitan, C; Yusen, RD; Monreal, M. Treatment of Right Heart Thrombi Associated with Acute Pulmonary Embolism (Vol 130, pg 588, 2017). AMERICAN JOURNAL OF MEDICINE. 2017; 130(7):874-874.Correction. IF -5,55</v>
      </c>
      <c r="B6" s="37" t="s">
        <v>2704</v>
      </c>
      <c r="C6" s="37" t="s">
        <v>2705</v>
      </c>
      <c r="D6" s="17" t="s">
        <v>2706</v>
      </c>
      <c r="E6" s="18" t="s">
        <v>356</v>
      </c>
      <c r="F6" s="18">
        <f>VLOOKUP(N6,Revistas!$B$2:$H$63996,2,FALSE)</f>
        <v>5.55</v>
      </c>
      <c r="G6" s="18" t="str">
        <f>VLOOKUP(N6,Revistas!$B$2:$H$63996,3,FALSE)</f>
        <v>Q1</v>
      </c>
      <c r="H6" s="18" t="str">
        <f>VLOOKUP(N6,Revistas!$B$2:$H$63996,4,FALSE)</f>
        <v>MEDICINA, GENERAL &amp; INTERNAL</v>
      </c>
      <c r="I6" s="18" t="str">
        <f>VLOOKUP(N6,Revistas!$B$2:$H$63996,5,FALSE)</f>
        <v>15/154</v>
      </c>
      <c r="J6" s="18" t="str">
        <f>VLOOKUP(N6,Revistas!$B$2:$H$63996,6,FALSE)</f>
        <v>SI</v>
      </c>
      <c r="K6" s="18" t="s">
        <v>2707</v>
      </c>
      <c r="L6" s="18" t="s">
        <v>2708</v>
      </c>
      <c r="M6" s="18">
        <v>0</v>
      </c>
      <c r="N6" s="18" t="s">
        <v>2709</v>
      </c>
      <c r="O6" s="18" t="s">
        <v>29</v>
      </c>
      <c r="P6" s="18">
        <v>2017</v>
      </c>
      <c r="Q6" s="18">
        <v>130</v>
      </c>
      <c r="R6" s="18">
        <v>7</v>
      </c>
      <c r="S6" s="18">
        <v>874</v>
      </c>
      <c r="T6" s="18">
        <v>874</v>
      </c>
      <c r="U6" s="23">
        <v>28483061</v>
      </c>
    </row>
    <row r="7" spans="1:21" ht="45">
      <c r="A7" s="31" t="str">
        <f t="shared" si="0"/>
        <v>Barrios, D; Chavant, J; Jimenez, D; Bertoletti, L; Rosa-Salazar, V; Muriel, A; Viallon, A; Fernandez-Capitan, C; Yusen, RD; Monreal, M. Treatment Of Right Heart Thrombi Associated With Acute Pulmonary Embolism. AMERICAN JOURNAL OF RESPIRATORY AND CRITICAL CARE MEDICINE. 2017; 195():-.Meeting Abstract. IF -13,204</v>
      </c>
      <c r="B7" s="37" t="s">
        <v>2704</v>
      </c>
      <c r="C7" s="37" t="s">
        <v>2763</v>
      </c>
      <c r="D7" s="17" t="s">
        <v>2764</v>
      </c>
      <c r="E7" s="18" t="s">
        <v>26</v>
      </c>
      <c r="F7" s="18">
        <f>VLOOKUP(N7,Revistas!$B$2:$H$63996,2,FALSE)</f>
        <v>13.204000000000001</v>
      </c>
      <c r="G7" s="18" t="str">
        <f>VLOOKUP(N7,Revistas!$B$2:$H$63996,3,FALSE)</f>
        <v>Q1</v>
      </c>
      <c r="H7" s="18" t="str">
        <f>VLOOKUP(N7,Revistas!$B$2:$H$63996,4,FALSE)</f>
        <v>CRITICAL CARE MEDICINE - SCIE;</v>
      </c>
      <c r="I7" s="18" t="str">
        <f>VLOOKUP(N7,Revistas!$B$2:$H$63996,5,FALSE)</f>
        <v>2 DE 33</v>
      </c>
      <c r="J7" s="18" t="str">
        <f>VLOOKUP(N7,Revistas!$B$2:$H$63996,6,FALSE)</f>
        <v>SI</v>
      </c>
      <c r="K7" s="18" t="s">
        <v>2765</v>
      </c>
      <c r="L7" s="18"/>
      <c r="M7" s="18">
        <v>0</v>
      </c>
      <c r="N7" s="18" t="s">
        <v>2766</v>
      </c>
      <c r="O7" s="18"/>
      <c r="P7" s="18">
        <v>2017</v>
      </c>
      <c r="Q7" s="18">
        <v>195</v>
      </c>
      <c r="R7" s="18"/>
      <c r="S7" s="18"/>
      <c r="T7" s="18"/>
    </row>
    <row r="8" spans="1:21" ht="45">
      <c r="A8" s="31" t="str">
        <f t="shared" si="0"/>
        <v>Bordas, A; Cedillo, JL; Arnalich, F; Esteban-Rodriguez, I; Guerra-Pastrian, L; de Castro, J; Martin-Sanchez, C; Atienza, G; Fernandez-Capitan, C; Rios, JJ; Montiel, C. Expression patterns for nicotinic acetylcholine receptor subunit genes in smoking-related lung cancers. ONCOTARGET. 2017; 8(40):67878-67890.Article. IF -5,168</v>
      </c>
      <c r="B8" s="37" t="s">
        <v>2687</v>
      </c>
      <c r="C8" s="37" t="s">
        <v>2688</v>
      </c>
      <c r="D8" s="17" t="s">
        <v>570</v>
      </c>
      <c r="E8" s="18" t="s">
        <v>10</v>
      </c>
      <c r="F8" s="18">
        <f>VLOOKUP(N8,Revistas!$B$2:$H$63996,2,FALSE)</f>
        <v>5.1680000000000001</v>
      </c>
      <c r="G8" s="18" t="str">
        <f>VLOOKUP(N8,Revistas!$B$2:$H$63996,3,FALSE)</f>
        <v>Q1</v>
      </c>
      <c r="H8" s="18" t="str">
        <f>VLOOKUP(N8,Revistas!$B$2:$H$63996,4,FALSE)</f>
        <v>ONCOLOGY</v>
      </c>
      <c r="I8" s="18" t="str">
        <f>VLOOKUP(N8,Revistas!$B$2:$H$63996,5,FALSE)</f>
        <v>44/217</v>
      </c>
      <c r="J8" s="18" t="str">
        <f>VLOOKUP(N8,Revistas!$B$2:$H$63996,6,FALSE)</f>
        <v>NO</v>
      </c>
      <c r="K8" s="18" t="s">
        <v>2689</v>
      </c>
      <c r="L8" s="18" t="s">
        <v>2690</v>
      </c>
      <c r="M8" s="18">
        <v>0</v>
      </c>
      <c r="N8" s="18" t="s">
        <v>574</v>
      </c>
      <c r="O8" s="28">
        <v>42248</v>
      </c>
      <c r="P8" s="18">
        <v>2017</v>
      </c>
      <c r="Q8" s="18">
        <v>8</v>
      </c>
      <c r="R8" s="18">
        <v>40</v>
      </c>
      <c r="S8" s="18">
        <v>67878</v>
      </c>
      <c r="T8" s="18">
        <v>67890</v>
      </c>
      <c r="U8" s="23">
        <v>28699914</v>
      </c>
    </row>
    <row r="9" spans="1:21" ht="45">
      <c r="A9" s="31" t="str">
        <f t="shared" si="0"/>
        <v>Busca, C; Rios, JJ; Robles, A; Noblejas, A; Martinez, E; Soto, C; Vives, I; Troncoso, JA; Bailon, L; Arnalich, F. ANCA VASCULITIS AND CLASSIC CARDIOVASCULAR RISK FACTORS: COINCIDENCE OR CAUSALITY?. ANNALS OF THE RHEUMATIC DISEASES. 2017; 76():1245-1245.Meeting Abstract. IF -12,811</v>
      </c>
      <c r="B9" s="37" t="s">
        <v>2713</v>
      </c>
      <c r="C9" s="37" t="s">
        <v>2714</v>
      </c>
      <c r="D9" s="17" t="s">
        <v>1660</v>
      </c>
      <c r="E9" s="18" t="s">
        <v>26</v>
      </c>
      <c r="F9" s="18">
        <f>VLOOKUP(N9,Revistas!$B$2:$H$63996,2,FALSE)</f>
        <v>12.811</v>
      </c>
      <c r="G9" s="18" t="str">
        <f>VLOOKUP(N9,Revistas!$B$2:$H$63996,3,FALSE)</f>
        <v>Q1</v>
      </c>
      <c r="H9" s="18" t="str">
        <f>VLOOKUP(N9,Revistas!$B$2:$H$63996,4,FALSE)</f>
        <v>RHEUMATOLOGY - SCIE</v>
      </c>
      <c r="I9" s="18" t="str">
        <f>VLOOKUP(N9,Revistas!$B$2:$H$63996,5,FALSE)</f>
        <v>1 DE 30</v>
      </c>
      <c r="J9" s="18" t="str">
        <f>VLOOKUP(N9,Revistas!$B$2:$H$63996,6,FALSE)</f>
        <v>SI</v>
      </c>
      <c r="K9" s="18" t="s">
        <v>2715</v>
      </c>
      <c r="L9" s="18"/>
      <c r="M9" s="18">
        <v>0</v>
      </c>
      <c r="N9" s="18" t="s">
        <v>1663</v>
      </c>
      <c r="O9" s="18" t="s">
        <v>226</v>
      </c>
      <c r="P9" s="18">
        <v>2017</v>
      </c>
      <c r="Q9" s="18">
        <v>76</v>
      </c>
      <c r="R9" s="18"/>
      <c r="S9" s="18">
        <v>1245</v>
      </c>
      <c r="T9" s="18">
        <v>1245</v>
      </c>
    </row>
    <row r="10" spans="1:21" ht="45">
      <c r="A10" s="31" t="str">
        <f t="shared" si="0"/>
        <v>Busca, C; Robles, A; Vives, I; Troncoso, JA; Bailon, L; Rios, JJ; Noblejas, A; Arnalich, F. ANTISYNTHETASE SYNDROME: AUTOANTIBODIES, CLINICAL PATTERN AND MANAGEMENT OF 17 SPANISH PATIENTS. ANNALS OF THE RHEUMATIC DISEASES. 2017; 76():1266-1267.Meeting Abstract. IF -12,811</v>
      </c>
      <c r="B10" s="37" t="s">
        <v>2716</v>
      </c>
      <c r="C10" s="37" t="s">
        <v>2717</v>
      </c>
      <c r="D10" s="17" t="s">
        <v>1660</v>
      </c>
      <c r="E10" s="18" t="s">
        <v>26</v>
      </c>
      <c r="F10" s="18">
        <f>VLOOKUP(N10,Revistas!$B$2:$H$63996,2,FALSE)</f>
        <v>12.811</v>
      </c>
      <c r="G10" s="18" t="str">
        <f>VLOOKUP(N10,Revistas!$B$2:$H$63996,3,FALSE)</f>
        <v>Q1</v>
      </c>
      <c r="H10" s="18" t="str">
        <f>VLOOKUP(N10,Revistas!$B$2:$H$63996,4,FALSE)</f>
        <v>RHEUMATOLOGY - SCIE</v>
      </c>
      <c r="I10" s="18" t="str">
        <f>VLOOKUP(N10,Revistas!$B$2:$H$63996,5,FALSE)</f>
        <v>1 DE 30</v>
      </c>
      <c r="J10" s="18" t="str">
        <f>VLOOKUP(N10,Revistas!$B$2:$H$63996,6,FALSE)</f>
        <v>SI</v>
      </c>
      <c r="K10" s="18" t="s">
        <v>2718</v>
      </c>
      <c r="L10" s="18"/>
      <c r="M10" s="18">
        <v>0</v>
      </c>
      <c r="N10" s="18" t="s">
        <v>1663</v>
      </c>
      <c r="O10" s="18" t="s">
        <v>226</v>
      </c>
      <c r="P10" s="18">
        <v>2017</v>
      </c>
      <c r="Q10" s="18">
        <v>76</v>
      </c>
      <c r="R10" s="18"/>
      <c r="S10" s="18">
        <v>1266</v>
      </c>
      <c r="T10" s="18">
        <v>1267</v>
      </c>
    </row>
    <row r="11" spans="1:21" ht="60">
      <c r="A11" s="31" t="str">
        <f t="shared" si="0"/>
        <v>Fernandez, VM; Soto, C; Robles, A; Noblejas, A; Martinez, E; Guzman, G; Busca, C; Arnalich, F; Rios, JJ. RELATIONSHIP BETWEEN BIOLOGICAL BIOMARKERS AND CHANGES IN RIGHT VENTRICLE THAT PRECEDE PULMONARY HYPERTENSION IN PATIENTS WITH SYSTEMIC SCLEROSIS. ANNALS OF THE RHEUMATIC DISEASES. 2017; 76():1289-1290.Meeting Abstract. IF -12,811</v>
      </c>
      <c r="B11" s="37" t="s">
        <v>2719</v>
      </c>
      <c r="C11" s="37" t="s">
        <v>2720</v>
      </c>
      <c r="D11" s="17" t="s">
        <v>1660</v>
      </c>
      <c r="E11" s="18" t="s">
        <v>26</v>
      </c>
      <c r="F11" s="18">
        <f>VLOOKUP(N11,Revistas!$B$2:$H$63996,2,FALSE)</f>
        <v>12.811</v>
      </c>
      <c r="G11" s="18" t="str">
        <f>VLOOKUP(N11,Revistas!$B$2:$H$63996,3,FALSE)</f>
        <v>Q1</v>
      </c>
      <c r="H11" s="18" t="str">
        <f>VLOOKUP(N11,Revistas!$B$2:$H$63996,4,FALSE)</f>
        <v>RHEUMATOLOGY - SCIE</v>
      </c>
      <c r="I11" s="18" t="str">
        <f>VLOOKUP(N11,Revistas!$B$2:$H$63996,5,FALSE)</f>
        <v>1 DE 30</v>
      </c>
      <c r="J11" s="18" t="str">
        <f>VLOOKUP(N11,Revistas!$B$2:$H$63996,6,FALSE)</f>
        <v>SI</v>
      </c>
      <c r="K11" s="18" t="s">
        <v>2721</v>
      </c>
      <c r="L11" s="18"/>
      <c r="M11" s="18">
        <v>0</v>
      </c>
      <c r="N11" s="18" t="s">
        <v>1663</v>
      </c>
      <c r="O11" s="18" t="s">
        <v>226</v>
      </c>
      <c r="P11" s="18">
        <v>2017</v>
      </c>
      <c r="Q11" s="18">
        <v>76</v>
      </c>
      <c r="R11" s="18"/>
      <c r="S11" s="18">
        <v>1289</v>
      </c>
      <c r="T11" s="18">
        <v>1290</v>
      </c>
    </row>
    <row r="12" spans="1:21" ht="75">
      <c r="A12" s="31" t="str">
        <f t="shared" si="0"/>
        <v>Freire, M; Rivera, A; Sopena, B; Vilella, CT; Guillen-Del Castillo, A; Arguelles, DC; Rubio, JLC; Rivas, MR; Martinez, LT; Parra, JAT; Carballeira, MR; Arandia, NI; Hernandez, FJG; Arberas, MVE; Comet, LS; Hitos, JAV; Blanco, JJR; Ballve, AM; Salas, XP; Vuelta, ABM; Munoz, MR; Pla, VF; Aznar, CPS. Clinical and epidemiological differences between men and women with systemic sclerosis: a study in a Spanish systemic sclerosis cohort and literature review. CLINICAL AND EXPERIMENTAL RHEUMATOLOGY. 2017; 35(4):S89-S97.Review. IF -2,634</v>
      </c>
      <c r="B12" s="37" t="s">
        <v>2747</v>
      </c>
      <c r="C12" s="37" t="s">
        <v>2748</v>
      </c>
      <c r="D12" s="17" t="s">
        <v>1733</v>
      </c>
      <c r="E12" s="18" t="s">
        <v>210</v>
      </c>
      <c r="F12" s="18">
        <f>VLOOKUP(N12,Revistas!$B$2:$H$63996,2,FALSE)</f>
        <v>2.6339999999999999</v>
      </c>
      <c r="G12" s="18" t="str">
        <f>VLOOKUP(N12,Revistas!$B$2:$H$63996,3,FALSE)</f>
        <v>Q3</v>
      </c>
      <c r="H12" s="18" t="str">
        <f>VLOOKUP(N12,Revistas!$B$2:$H$63996,4,FALSE)</f>
        <v>RHEUMATOLOGY - SCIE</v>
      </c>
      <c r="I12" s="18" t="str">
        <f>VLOOKUP(N12,Revistas!$B$2:$H$63996,5,FALSE)</f>
        <v>16 DE 30</v>
      </c>
      <c r="J12" s="18" t="str">
        <f>VLOOKUP(N12,Revistas!$B$2:$H$63996,6,FALSE)</f>
        <v>NO</v>
      </c>
      <c r="K12" s="18" t="s">
        <v>2749</v>
      </c>
      <c r="L12" s="18" t="s">
        <v>2750</v>
      </c>
      <c r="M12" s="18">
        <v>0</v>
      </c>
      <c r="N12" s="18" t="s">
        <v>1736</v>
      </c>
      <c r="O12" s="18"/>
      <c r="P12" s="18">
        <v>2017</v>
      </c>
      <c r="Q12" s="18">
        <v>35</v>
      </c>
      <c r="R12" s="18">
        <v>4</v>
      </c>
      <c r="S12" s="18" t="s">
        <v>2751</v>
      </c>
      <c r="T12" s="18" t="s">
        <v>2752</v>
      </c>
      <c r="U12" s="23">
        <v>28980905</v>
      </c>
    </row>
    <row r="13" spans="1:21" ht="30">
      <c r="A13" s="31" t="str">
        <f t="shared" si="0"/>
        <v>Gonzalez-Suarez, I; Rios-Blanco, JJ; Arpa, J. Accelerated atherosclerosis in ANCA-associated vasculitis. ACTA NEUROLOGICA SCANDINAVICA. 2017; 136(6):688-693.Article. IF -3,087</v>
      </c>
      <c r="B13" s="37" t="s">
        <v>82</v>
      </c>
      <c r="C13" s="37" t="s">
        <v>83</v>
      </c>
      <c r="D13" s="17" t="s">
        <v>84</v>
      </c>
      <c r="E13" s="18" t="s">
        <v>10</v>
      </c>
      <c r="F13" s="18">
        <f>VLOOKUP(N13,Revistas!$B$2:$H$63996,2,FALSE)</f>
        <v>3.0870000000000002</v>
      </c>
      <c r="G13" s="18" t="str">
        <f>VLOOKUP(N13,Revistas!$B$2:$H$63996,3,FALSE)</f>
        <v>Q2</v>
      </c>
      <c r="H13" s="18" t="str">
        <f>VLOOKUP(N13,Revistas!$B$2:$H$63996,4,FALSE)</f>
        <v>CLINICAL NEUROLOGY - SCIE</v>
      </c>
      <c r="I13" s="18" t="str">
        <f>VLOOKUP(N13,Revistas!$B$2:$H$63996,5,FALSE)</f>
        <v>67/194</v>
      </c>
      <c r="J13" s="18" t="str">
        <f>VLOOKUP(N13,Revistas!$B$2:$H$63996,6,FALSE)</f>
        <v>NO</v>
      </c>
      <c r="K13" s="18" t="s">
        <v>85</v>
      </c>
      <c r="L13" s="18" t="s">
        <v>86</v>
      </c>
      <c r="M13" s="18">
        <v>0</v>
      </c>
      <c r="N13" s="18" t="s">
        <v>87</v>
      </c>
      <c r="O13" s="18" t="s">
        <v>14</v>
      </c>
      <c r="P13" s="18">
        <v>2017</v>
      </c>
      <c r="Q13" s="18">
        <v>136</v>
      </c>
      <c r="R13" s="18">
        <v>6</v>
      </c>
      <c r="S13" s="18">
        <v>688</v>
      </c>
      <c r="T13" s="18">
        <v>693</v>
      </c>
      <c r="U13" s="23">
        <v>28608454</v>
      </c>
    </row>
    <row r="14" spans="1:21" ht="45">
      <c r="A14" s="31" t="str">
        <f t="shared" si="0"/>
        <v>Gouin, B; Blondon, M; Jimenez, D; Fernandez-Capitan, C; Bounameaux, H; Soler, S; Duce, R; Sahuquillo, JC; Ruiz-Gimenez, N; Monreal, M. Clinical Prognosis of Nonmassive Central and Noncentral Pulmonary Embolism A Registry-Based Cohort Study. CHEST. 2017; 151(4):829-837.Article. IF -6,044</v>
      </c>
      <c r="B14" s="37" t="s">
        <v>2731</v>
      </c>
      <c r="C14" s="37" t="s">
        <v>2732</v>
      </c>
      <c r="D14" s="17" t="s">
        <v>2733</v>
      </c>
      <c r="E14" s="18" t="s">
        <v>10</v>
      </c>
      <c r="F14" s="18">
        <f>VLOOKUP(N14,Revistas!$B$2:$H$63996,2,FALSE)</f>
        <v>6.0439999999999996</v>
      </c>
      <c r="G14" s="18" t="str">
        <f>VLOOKUP(N14,Revistas!$B$2:$H$63996,3,FALSE)</f>
        <v>Q1</v>
      </c>
      <c r="H14" s="18" t="str">
        <f>VLOOKUP(N14,Revistas!$B$2:$H$63996,4,FALSE)</f>
        <v>RESPIRATORY SYSTEM - SCIE;</v>
      </c>
      <c r="I14" s="18" t="str">
        <f>VLOOKUP(N14,Revistas!$B$2:$H$63996,5,FALSE)</f>
        <v>7 DE  59</v>
      </c>
      <c r="J14" s="18" t="str">
        <f>VLOOKUP(N14,Revistas!$B$2:$H$63996,6,FALSE)</f>
        <v>NO</v>
      </c>
      <c r="K14" s="18" t="s">
        <v>2734</v>
      </c>
      <c r="L14" s="18" t="s">
        <v>2735</v>
      </c>
      <c r="M14" s="18">
        <v>0</v>
      </c>
      <c r="N14" s="18" t="s">
        <v>2736</v>
      </c>
      <c r="O14" s="18" t="s">
        <v>35</v>
      </c>
      <c r="P14" s="18">
        <v>2017</v>
      </c>
      <c r="Q14" s="18">
        <v>151</v>
      </c>
      <c r="R14" s="18">
        <v>4</v>
      </c>
      <c r="S14" s="18">
        <v>829</v>
      </c>
      <c r="T14" s="18">
        <v>837</v>
      </c>
      <c r="U14" s="23">
        <v>27876590</v>
      </c>
    </row>
    <row r="15" spans="1:21" ht="60">
      <c r="A15" s="31" t="str">
        <f t="shared" si="0"/>
        <v>Lopez, MMDLNM; Soto, CI; Gomez, RF; Ladreda, AA; De Antonio, IP; Bernardino, JI; Salicio, ER; Blanco, JJR; Moreno, M; Martinez, GG. Subclinical functional and structural cardiomyopathy among patients infected with human immunodeficiency virus in the era of highly active antiretroviral therapy. EUROPEAN JOURNAL OF HEART FAILURE. 2017; 19():297-297.Meeting Abstract. IF -6,968</v>
      </c>
      <c r="B15" s="37" t="s">
        <v>1485</v>
      </c>
      <c r="C15" s="37" t="s">
        <v>1486</v>
      </c>
      <c r="D15" s="17" t="s">
        <v>758</v>
      </c>
      <c r="E15" s="18" t="s">
        <v>26</v>
      </c>
      <c r="F15" s="18">
        <f>VLOOKUP(N15,Revistas!$B$2:$H$63996,2,FALSE)</f>
        <v>6.968</v>
      </c>
      <c r="G15" s="18" t="str">
        <f>VLOOKUP(N15,Revistas!$B$2:$H$63996,3,FALSE)</f>
        <v>Q1</v>
      </c>
      <c r="H15" s="18" t="str">
        <f>VLOOKUP(N15,Revistas!$B$2:$H$63996,4,FALSE)</f>
        <v>CARDIAC &amp; CARDIOVASCULAR SYSTEM</v>
      </c>
      <c r="I15" s="18" t="str">
        <f>VLOOKUP(N15,Revistas!$B$2:$H$63996,5,FALSE)</f>
        <v>12/126</v>
      </c>
      <c r="J15" s="18" t="str">
        <f>VLOOKUP(N15,Revistas!$B$2:$H$63996,6,FALSE)</f>
        <v>SI</v>
      </c>
      <c r="K15" s="18" t="s">
        <v>1487</v>
      </c>
      <c r="L15" s="18"/>
      <c r="M15" s="18">
        <v>0</v>
      </c>
      <c r="N15" s="18" t="s">
        <v>761</v>
      </c>
      <c r="O15" s="18" t="s">
        <v>250</v>
      </c>
      <c r="P15" s="18">
        <v>2017</v>
      </c>
      <c r="Q15" s="18">
        <v>19</v>
      </c>
      <c r="R15" s="18"/>
      <c r="S15" s="18">
        <v>297</v>
      </c>
      <c r="T15" s="18">
        <v>297</v>
      </c>
    </row>
    <row r="16" spans="1:21" ht="60">
      <c r="A16" s="31" t="str">
        <f t="shared" si="0"/>
        <v>Lopez, MNM; Soto, CI; Gomez, RF; Ladreda, AA; De Antonio, IP; Salicio, ER; Moreno, M; Bernardino, JI; Blanco, JJR; Martinez, GG. High prevalence of subclinical right ventricle cardiomyopathy among patients infected with human immunodeficiency virus on highly active antiretroviral therapy. EUROPEAN JOURNAL OF HEART FAILURE. 2017; 19():22-22.Meeting Abstract. IF -6,968</v>
      </c>
      <c r="B16" s="37" t="s">
        <v>1482</v>
      </c>
      <c r="C16" s="37" t="s">
        <v>1483</v>
      </c>
      <c r="D16" s="17" t="s">
        <v>758</v>
      </c>
      <c r="E16" s="18" t="s">
        <v>26</v>
      </c>
      <c r="F16" s="18">
        <f>VLOOKUP(N16,Revistas!$B$2:$H$63996,2,FALSE)</f>
        <v>6.968</v>
      </c>
      <c r="G16" s="18" t="str">
        <f>VLOOKUP(N16,Revistas!$B$2:$H$63996,3,FALSE)</f>
        <v>Q1</v>
      </c>
      <c r="H16" s="18" t="str">
        <f>VLOOKUP(N16,Revistas!$B$2:$H$63996,4,FALSE)</f>
        <v>CARDIAC &amp; CARDIOVASCULAR SYSTEM</v>
      </c>
      <c r="I16" s="18" t="str">
        <f>VLOOKUP(N16,Revistas!$B$2:$H$63996,5,FALSE)</f>
        <v>12/126</v>
      </c>
      <c r="J16" s="18" t="str">
        <f>VLOOKUP(N16,Revistas!$B$2:$H$63996,6,FALSE)</f>
        <v>SI</v>
      </c>
      <c r="K16" s="18" t="s">
        <v>1484</v>
      </c>
      <c r="L16" s="18"/>
      <c r="M16" s="18">
        <v>0</v>
      </c>
      <c r="N16" s="18" t="s">
        <v>761</v>
      </c>
      <c r="O16" s="18" t="s">
        <v>250</v>
      </c>
      <c r="P16" s="18">
        <v>2017</v>
      </c>
      <c r="Q16" s="18">
        <v>19</v>
      </c>
      <c r="R16" s="18"/>
      <c r="S16" s="18">
        <v>22</v>
      </c>
      <c r="T16" s="18">
        <v>22</v>
      </c>
    </row>
    <row r="17" spans="1:21" ht="45">
      <c r="A17" s="31" t="str">
        <f t="shared" si="0"/>
        <v>Martinez-Sanchez, N; Perez-Pinto, S; Robles-Marhuenda, A; Arnalich-Fernandez, F; Camean, MM; Zalvide, EH; Bartha, JL. Obstetric and perinatal outcome in anti-Ro/SSA-positive pregnant women: a prospective cohort study. IMMUNOLOGIC RESEARCH. 2017; 65(2):487-494.Article. IF -2,905</v>
      </c>
      <c r="B17" s="37" t="s">
        <v>2251</v>
      </c>
      <c r="C17" s="37" t="s">
        <v>2252</v>
      </c>
      <c r="D17" s="17" t="s">
        <v>2253</v>
      </c>
      <c r="E17" s="18" t="s">
        <v>10</v>
      </c>
      <c r="F17" s="18">
        <f>VLOOKUP(N17,Revistas!$B$2:$H$63996,2,FALSE)</f>
        <v>2.9049999999999998</v>
      </c>
      <c r="G17" s="18" t="str">
        <f>VLOOKUP(N17,Revistas!$B$2:$H$63996,3,FALSE)</f>
        <v>Q3</v>
      </c>
      <c r="H17" s="18" t="str">
        <f>VLOOKUP(N17,Revistas!$B$2:$H$63996,4,FALSE)</f>
        <v>IMMUNOLOGY - SCIE</v>
      </c>
      <c r="I17" s="18" t="str">
        <f>VLOOKUP(N17,Revistas!$B$2:$H$63996,5,FALSE)</f>
        <v>82/151</v>
      </c>
      <c r="J17" s="18" t="str">
        <f>VLOOKUP(N17,Revistas!$B$2:$H$63996,6,FALSE)</f>
        <v>NO</v>
      </c>
      <c r="K17" s="18" t="s">
        <v>2254</v>
      </c>
      <c r="L17" s="18" t="s">
        <v>2255</v>
      </c>
      <c r="M17" s="18">
        <v>0</v>
      </c>
      <c r="N17" s="18" t="s">
        <v>2256</v>
      </c>
      <c r="O17" s="18" t="s">
        <v>35</v>
      </c>
      <c r="P17" s="18">
        <v>2017</v>
      </c>
      <c r="Q17" s="18">
        <v>65</v>
      </c>
      <c r="R17" s="18">
        <v>2</v>
      </c>
      <c r="S17" s="18">
        <v>487</v>
      </c>
      <c r="T17" s="18">
        <v>494</v>
      </c>
      <c r="U17" s="23">
        <v>28138914</v>
      </c>
    </row>
    <row r="18" spans="1:21" ht="75">
      <c r="A18" s="31" t="str">
        <f t="shared" si="0"/>
        <v>Montejano, R; Stella-Ascariz, N; Monge, S; Bernardino, JI; Perez-Valero, I; Montes, ML; Valencia, E; Martin-Carbonero, L; Moreno, V; Gonzalez-Garcia, J; Arnalich, F; Mingorance, J; Berniches, LP; Perona, R; Arribas, JR. Impact of Antiretroviral Treatment Containing Tenofovir Difumarate on the Telomere Length of Aviremic HIV-Infected Patients. JAIDS-JOURNAL OF ACQUIRED IMMUNE DEFICIENCY SYNDROMES. 2017; 76(1):102-109.Article. IF -3,935</v>
      </c>
      <c r="B18" s="37" t="s">
        <v>1422</v>
      </c>
      <c r="C18" s="37" t="s">
        <v>1423</v>
      </c>
      <c r="D18" s="17" t="s">
        <v>1424</v>
      </c>
      <c r="E18" s="18" t="s">
        <v>10</v>
      </c>
      <c r="F18" s="18">
        <f>VLOOKUP(N18,Revistas!$B$2:$H$63996,2,FALSE)</f>
        <v>3.9350000000000001</v>
      </c>
      <c r="G18" s="18" t="str">
        <f>VLOOKUP(N18,Revistas!$B$2:$H$63996,3,FALSE)</f>
        <v>Q1</v>
      </c>
      <c r="H18" s="18" t="str">
        <f>VLOOKUP(N18,Revistas!$B$2:$H$63996,4,FALSE)</f>
        <v>INFECTIOUS DISEASES - SCIE;</v>
      </c>
      <c r="I18" s="18" t="str">
        <f>VLOOKUP(N18,Revistas!$B$2:$H$63996,5,FALSE)</f>
        <v>20/84</v>
      </c>
      <c r="J18" s="18" t="str">
        <f>VLOOKUP(N18,Revistas!$B$2:$H$63996,6,FALSE)</f>
        <v>NO</v>
      </c>
      <c r="K18" s="18" t="s">
        <v>1425</v>
      </c>
      <c r="L18" s="18" t="s">
        <v>1426</v>
      </c>
      <c r="M18" s="18">
        <v>0</v>
      </c>
      <c r="N18" s="18" t="s">
        <v>1427</v>
      </c>
      <c r="O18" s="28">
        <v>37135</v>
      </c>
      <c r="P18" s="18">
        <v>2017</v>
      </c>
      <c r="Q18" s="18">
        <v>76</v>
      </c>
      <c r="R18" s="18">
        <v>1</v>
      </c>
      <c r="S18" s="18">
        <v>102</v>
      </c>
      <c r="T18" s="18">
        <v>109</v>
      </c>
      <c r="U18" s="23">
        <v>28418989</v>
      </c>
    </row>
    <row r="19" spans="1:21" ht="60">
      <c r="A19" s="31" t="str">
        <f t="shared" si="0"/>
        <v>Moustafa, Fares; Fernandez, Sonia; Fernandez-Capitan, Carmen; Nieto, Jose Antonio; Pedrajas, Jose Maria; Visona, Adriana; Valero, Beatriz; Marchena, Pablo Javier; Braester, Andrei; Monreal, Manuel. Uterine bleeding during anticoagulation in women with venous thromboembolism.. Thrombosis research. 2017; 151 Suppl 1():S1-S5-.Article. IF -2,65</v>
      </c>
      <c r="B19" s="37" t="s">
        <v>2775</v>
      </c>
      <c r="C19" s="37" t="s">
        <v>2774</v>
      </c>
      <c r="D19" s="17" t="s">
        <v>2776</v>
      </c>
      <c r="E19" s="18" t="s">
        <v>10</v>
      </c>
      <c r="F19" s="18">
        <f>VLOOKUP(N19,Revistas!$B$2:$H$63996,2,FALSE)</f>
        <v>2.65</v>
      </c>
      <c r="G19" s="18" t="str">
        <f>VLOOKUP(N19,Revistas!$B$2:$H$63996,3,FALSE)</f>
        <v>Q2</v>
      </c>
      <c r="H19" s="18" t="str">
        <f>VLOOKUP(N19,Revistas!$B$2:$H$63996,4,FALSE)</f>
        <v>HEMATOLOGY</v>
      </c>
      <c r="I19" s="18" t="str">
        <f>VLOOKUP(N19,Revistas!$B$2:$H$63996,5,FALSE)</f>
        <v>34/70</v>
      </c>
      <c r="J19" s="18" t="str">
        <f>VLOOKUP(N19,Revistas!$B$2:$H$63996,6,FALSE)</f>
        <v>NO</v>
      </c>
      <c r="K19" s="18" t="s">
        <v>2779</v>
      </c>
      <c r="L19" s="18"/>
      <c r="M19" s="18" t="s">
        <v>586</v>
      </c>
      <c r="N19" s="18" t="s">
        <v>2780</v>
      </c>
      <c r="O19" s="18" t="s">
        <v>424</v>
      </c>
      <c r="P19" s="18">
        <v>2017</v>
      </c>
      <c r="Q19" s="18" t="s">
        <v>2777</v>
      </c>
      <c r="R19" s="18"/>
      <c r="S19" s="18" t="s">
        <v>2778</v>
      </c>
      <c r="T19" s="18"/>
      <c r="U19" s="23">
        <v>28262225</v>
      </c>
    </row>
    <row r="20" spans="1:21" ht="45">
      <c r="A20" s="31" t="str">
        <f t="shared" si="0"/>
        <v>Robles, A; Nunez, MJ; Rodriguez-Castellano, E; Busca, C; Rios, JJ; Noblejas, A; Arnalich, F; Martinez, E. VALVULOPATHY AND PULMONARY HYPERTENSION IN A SERIES OF PATIENTS WITH ANTIPHOSPHOLIPID SYNDROME. ANNALS OF THE RHEUMATIC DISEASES. 2017; 76():873-874.Meeting Abstract. IF -12,811</v>
      </c>
      <c r="B20" s="37" t="s">
        <v>2710</v>
      </c>
      <c r="C20" s="37" t="s">
        <v>2711</v>
      </c>
      <c r="D20" s="17" t="s">
        <v>1660</v>
      </c>
      <c r="E20" s="18" t="s">
        <v>26</v>
      </c>
      <c r="F20" s="18">
        <f>VLOOKUP(N20,Revistas!$B$2:$H$63996,2,FALSE)</f>
        <v>12.811</v>
      </c>
      <c r="G20" s="18" t="str">
        <f>VLOOKUP(N20,Revistas!$B$2:$H$63996,3,FALSE)</f>
        <v>Q1</v>
      </c>
      <c r="H20" s="18" t="str">
        <f>VLOOKUP(N20,Revistas!$B$2:$H$63996,4,FALSE)</f>
        <v>RHEUMATOLOGY - SCIE</v>
      </c>
      <c r="I20" s="18" t="str">
        <f>VLOOKUP(N20,Revistas!$B$2:$H$63996,5,FALSE)</f>
        <v>1 DE 30</v>
      </c>
      <c r="J20" s="18" t="str">
        <f>VLOOKUP(N20,Revistas!$B$2:$H$63996,6,FALSE)</f>
        <v>SI</v>
      </c>
      <c r="K20" s="18" t="s">
        <v>2712</v>
      </c>
      <c r="L20" s="18"/>
      <c r="M20" s="18">
        <v>0</v>
      </c>
      <c r="N20" s="18" t="s">
        <v>1663</v>
      </c>
      <c r="O20" s="18" t="s">
        <v>226</v>
      </c>
      <c r="P20" s="18">
        <v>2017</v>
      </c>
      <c r="Q20" s="18">
        <v>76</v>
      </c>
      <c r="R20" s="18"/>
      <c r="S20" s="18">
        <v>873</v>
      </c>
      <c r="T20" s="18">
        <v>874</v>
      </c>
    </row>
    <row r="21" spans="1:21" ht="45">
      <c r="A21" s="31" t="str">
        <f t="shared" si="0"/>
        <v>Roldan, T; Rios, JJ; Villamanan, E; Waxman, AB. Complications associated with the use of oral anticoagulation in patients with pulmonary arterial hypertension from two referral centers. PULMONARY CIRCULATION. 2017; 7(3):692-701.Article. IF -2,178</v>
      </c>
      <c r="B21" s="37" t="s">
        <v>2697</v>
      </c>
      <c r="C21" s="37" t="s">
        <v>2698</v>
      </c>
      <c r="D21" s="17" t="s">
        <v>2699</v>
      </c>
      <c r="E21" s="18" t="s">
        <v>10</v>
      </c>
      <c r="F21" s="18">
        <f>VLOOKUP(N21,Revistas!$B$2:$H$63996,2,FALSE)</f>
        <v>2.1779999999999999</v>
      </c>
      <c r="G21" s="18" t="str">
        <f>VLOOKUP(N21,Revistas!$B$2:$H$63996,3,FALSE)</f>
        <v>Q3</v>
      </c>
      <c r="H21" s="18" t="str">
        <f>VLOOKUP(N21,Revistas!$B$2:$H$63996,4,FALSE)</f>
        <v>CARDIAC &amp; CARDIOVASCULAR SYSTEMS - SCIE;</v>
      </c>
      <c r="I21" s="18" t="str">
        <f>VLOOKUP(N21,Revistas!$B$2:$H$63996,5,FALSE)</f>
        <v>69/126</v>
      </c>
      <c r="J21" s="18" t="str">
        <f>VLOOKUP(N21,Revistas!$B$2:$H$63996,6,FALSE)</f>
        <v>NO</v>
      </c>
      <c r="K21" s="18" t="s">
        <v>2700</v>
      </c>
      <c r="L21" s="18" t="s">
        <v>2701</v>
      </c>
      <c r="M21" s="18">
        <v>0</v>
      </c>
      <c r="N21" s="18" t="s">
        <v>2702</v>
      </c>
      <c r="O21" s="18" t="s">
        <v>2703</v>
      </c>
      <c r="P21" s="18">
        <v>2017</v>
      </c>
      <c r="Q21" s="18">
        <v>7</v>
      </c>
      <c r="R21" s="18">
        <v>3</v>
      </c>
      <c r="S21" s="18">
        <v>692</v>
      </c>
      <c r="T21" s="18">
        <v>701</v>
      </c>
      <c r="U21" s="23">
        <v>28677986</v>
      </c>
    </row>
    <row r="22" spans="1:21" ht="30">
      <c r="A22" s="31" t="str">
        <f t="shared" si="0"/>
        <v>Roldan, T; Villamanan, E; Rios, JJ; Waxman, AB. Assessment of the quality of anticoagulation management in patients with pulmonary arterial hypertension. THROMBOSIS RESEARCH. 2017; 160():83-90.Article. IF -2,65</v>
      </c>
      <c r="B22" s="37" t="s">
        <v>2681</v>
      </c>
      <c r="C22" s="37" t="s">
        <v>2682</v>
      </c>
      <c r="D22" s="17" t="s">
        <v>2683</v>
      </c>
      <c r="E22" s="18" t="s">
        <v>10</v>
      </c>
      <c r="F22" s="18">
        <f>VLOOKUP(N22,Revistas!$B$2:$H$63996,2,FALSE)</f>
        <v>2.65</v>
      </c>
      <c r="G22" s="18" t="str">
        <f>VLOOKUP(N22,Revistas!$B$2:$H$63996,3,FALSE)</f>
        <v>Q2</v>
      </c>
      <c r="H22" s="18" t="str">
        <f>VLOOKUP(N22,Revistas!$B$2:$H$63996,4,FALSE)</f>
        <v>HEMATOLOGY</v>
      </c>
      <c r="I22" s="18" t="str">
        <f>VLOOKUP(N22,Revistas!$B$2:$H$63996,5,FALSE)</f>
        <v>34/70</v>
      </c>
      <c r="J22" s="18" t="str">
        <f>VLOOKUP(N22,Revistas!$B$2:$H$63996,6,FALSE)</f>
        <v>NO</v>
      </c>
      <c r="K22" s="18" t="s">
        <v>2684</v>
      </c>
      <c r="L22" s="18" t="s">
        <v>2685</v>
      </c>
      <c r="M22" s="18">
        <v>0</v>
      </c>
      <c r="N22" s="18" t="s">
        <v>2686</v>
      </c>
      <c r="O22" s="18" t="s">
        <v>14</v>
      </c>
      <c r="P22" s="18">
        <v>2017</v>
      </c>
      <c r="Q22" s="18">
        <v>160</v>
      </c>
      <c r="R22" s="18"/>
      <c r="S22" s="18">
        <v>83</v>
      </c>
      <c r="T22" s="18">
        <v>90</v>
      </c>
      <c r="U22" s="23">
        <v>29127864</v>
      </c>
    </row>
    <row r="23" spans="1:21" ht="75">
      <c r="A23" s="31" t="str">
        <f t="shared" si="0"/>
        <v>Rubio-Rivas, M; Simeon-Aznar, CP; Velasco, C; Mari-Alfonso, B; Espinosa, G; Corbella, X; Colunga-Arguelles, D; Egurbide-Arberas, MV; Ortego-Centeno, N; Vargas-Hitos, JA; Freire, M; Rios-Blanco, JJ; Trapiella-Martinez, L; Rodriguez-Carballeira, M; Fonollosa-Pla, V. Changes in the pattern of death of 987 patients with systemic sclerosis from 1990 to 2009 from the nationwide Spanish Scleroderma Registry (RESCLE). CLINICAL AND EXPERIMENTAL RHEUMATOLOGY. 2017; 35(4):S40-S47.Article. IF -2,634</v>
      </c>
      <c r="B23" s="37" t="s">
        <v>2758</v>
      </c>
      <c r="C23" s="37" t="s">
        <v>2759</v>
      </c>
      <c r="D23" s="17" t="s">
        <v>1733</v>
      </c>
      <c r="E23" s="18" t="s">
        <v>10</v>
      </c>
      <c r="F23" s="18">
        <f>VLOOKUP(N23,Revistas!$B$2:$H$63996,2,FALSE)</f>
        <v>2.6339999999999999</v>
      </c>
      <c r="G23" s="18" t="str">
        <f>VLOOKUP(N23,Revistas!$B$2:$H$63996,3,FALSE)</f>
        <v>Q3</v>
      </c>
      <c r="H23" s="18" t="str">
        <f>VLOOKUP(N23,Revistas!$B$2:$H$63996,4,FALSE)</f>
        <v>RHEUMATOLOGY - SCIE</v>
      </c>
      <c r="I23" s="18" t="str">
        <f>VLOOKUP(N23,Revistas!$B$2:$H$63996,5,FALSE)</f>
        <v>16 DE 30</v>
      </c>
      <c r="J23" s="18" t="str">
        <f>VLOOKUP(N23,Revistas!$B$2:$H$63996,6,FALSE)</f>
        <v>NO</v>
      </c>
      <c r="K23" s="18" t="s">
        <v>2760</v>
      </c>
      <c r="L23" s="18" t="s">
        <v>2761</v>
      </c>
      <c r="M23" s="18">
        <v>0</v>
      </c>
      <c r="N23" s="18" t="s">
        <v>1736</v>
      </c>
      <c r="O23" s="18"/>
      <c r="P23" s="18">
        <v>2017</v>
      </c>
      <c r="Q23" s="18">
        <v>35</v>
      </c>
      <c r="R23" s="18">
        <v>4</v>
      </c>
      <c r="S23" s="18" t="s">
        <v>2762</v>
      </c>
      <c r="T23" s="18" t="s">
        <v>483</v>
      </c>
      <c r="U23" s="23">
        <v>28229826</v>
      </c>
    </row>
    <row r="24" spans="1:21" ht="285">
      <c r="A24" s="31" t="str">
        <f t="shared" si="0"/>
        <v>Rubio-Rivas, Manuel; Corbella, Xavier; Pestana-Fernandez, Melany; Tolosa-Vilella, Carles; Guillen-Del Castillo, Alfredo; Colunga-Arguelles, Dolores; Trapiella-Martinez, Luis; Iniesta-Arandia, Nerea; Castillo-Palma, Maria Jesus; Saez-Comet, Luis; Egurbide-Arberas, Maria Victoria; Ortego-Centeno, Norberto; Freire, Mayka; Vargas-Hitos, Jose Antonio; Rios-Blanco, Juan Jose; Todoli-Parra, Jose Antonio; Rodriguez-Carballeira, Monica; Marin-Ballve, Adela; Segovia-Alonso, Pablo; Pla-Salas, Xavier; Madronero-Vuelta, Ana Belen; Ruiz-Munoz, Manuel; Fonollosa-Pla, Vicent; Simeon-Aznar, Carmen Pilar; Callejas Moraga, E; Calvo, E; Carbonell, C; Castillo, M J; Chamorro, A J; Colunga, D; Corbella, X; Egurbide, M V; Espinosa, G; Fonollosa, V; Freire, M; Garcia Hernandez, F J; Gonzalez Leon, R; Guillen Del Castillo, A; Iniesta, N; Lorenzo, R; Madronero, A B; Mari, B; Marin, A; Ortego-Centeno, N; Perez Conesa, M; Pestana, M; Pla, X; Rios Blanco, J J; Rodriguez Carballeira, M; Rubio Rivas, M; Ruiz Munoz, M; Saez Comet, L; Segovia, P; Simeon, C P; Soto, A; Tari, E; Todoli, J A; Tolosa, C; Trapiella, L; Vargas Hitos, J A; Verdejo, G. First clinical symptom as a prognostic factor in systemic sclerosis: results of a retrospective nationwide cohort study.. Clinical rheumatology. 2017; ():-.Article. IF -2,365</v>
      </c>
      <c r="B24" s="37" t="s">
        <v>2769</v>
      </c>
      <c r="C24" s="37" t="s">
        <v>2768</v>
      </c>
      <c r="D24" s="17" t="s">
        <v>2770</v>
      </c>
      <c r="E24" s="18" t="s">
        <v>10</v>
      </c>
      <c r="F24" s="18">
        <f>VLOOKUP(N24,Revistas!$B$2:$H$63996,2,FALSE)</f>
        <v>2.3650000000000002</v>
      </c>
      <c r="G24" s="18" t="str">
        <f>VLOOKUP(N24,Revistas!$B$2:$H$63996,3,FALSE)</f>
        <v>Q3</v>
      </c>
      <c r="H24" s="18" t="str">
        <f>VLOOKUP(N24,Revistas!$B$2:$H$63996,4,FALSE)</f>
        <v>RHEUMATOLOGY - SCIE</v>
      </c>
      <c r="I24" s="18" t="str">
        <f>VLOOKUP(N24,Revistas!$B$2:$H$63996,5,FALSE)</f>
        <v>19/30</v>
      </c>
      <c r="J24" s="18" t="str">
        <f>VLOOKUP(N24,Revistas!$B$2:$H$63996,6,FALSE)</f>
        <v>NO</v>
      </c>
      <c r="K24" s="18" t="s">
        <v>2771</v>
      </c>
      <c r="L24" s="18"/>
      <c r="M24" s="18" t="s">
        <v>586</v>
      </c>
      <c r="N24" s="18" t="s">
        <v>2772</v>
      </c>
      <c r="O24" s="18" t="s">
        <v>2496</v>
      </c>
      <c r="P24" s="18">
        <v>2017</v>
      </c>
      <c r="Q24" s="18"/>
      <c r="R24" s="18"/>
      <c r="S24" s="18"/>
      <c r="T24" s="18"/>
      <c r="U24" s="23">
        <v>29214548</v>
      </c>
    </row>
    <row r="25" spans="1:21" ht="75">
      <c r="A25" s="31" t="str">
        <f t="shared" si="0"/>
        <v>Solans-Laque, R; Fraile, G; Rodriguez-Carballeira, M; Caminal, L; Castillo, MJ; Martinez-Valle, F; Saez, L; Rios, JJ; Solanich, X; Oristrell, J; Pasquau, F; Fonseca, E; Zamora, M; Callejas, JL; Frutos, B; Abdilla, M; Fanlo, P; Garcia-Sanchez, I; Lopez-Dupla, M; Sopena, B; Perez-Iglesias, A; Bosch, JA. Clinical characteristics and outcome of Spanish patients with ANCA-associated vasculitides Impact of the vasculitis type, ANCA specificity, and treatment on mortality and morbidity. MEDICINE. 2017; 96(8):-e6083.Article. IF -1,804</v>
      </c>
      <c r="B25" s="37" t="s">
        <v>2741</v>
      </c>
      <c r="C25" s="37" t="s">
        <v>2742</v>
      </c>
      <c r="D25" s="17" t="s">
        <v>125</v>
      </c>
      <c r="E25" s="18" t="s">
        <v>10</v>
      </c>
      <c r="F25" s="18">
        <f>VLOOKUP(N25,Revistas!$B$2:$H$63996,2,FALSE)</f>
        <v>1.804</v>
      </c>
      <c r="G25" s="18" t="str">
        <f>VLOOKUP(N25,Revistas!$B$2:$H$63996,3,FALSE)</f>
        <v>Q2</v>
      </c>
      <c r="H25" s="18" t="str">
        <f>VLOOKUP(N25,Revistas!$B$2:$H$63996,4,FALSE)</f>
        <v>MEDICINE, GENERAL &amp; INTERNAL - SCIE</v>
      </c>
      <c r="I25" s="18" t="str">
        <f>VLOOKUP(N25,Revistas!$B$2:$H$63996,5,FALSE)</f>
        <v>58/154</v>
      </c>
      <c r="J25" s="18" t="str">
        <f>VLOOKUP(N25,Revistas!$B$2:$H$63996,6,FALSE)</f>
        <v>NO</v>
      </c>
      <c r="K25" s="18" t="s">
        <v>2743</v>
      </c>
      <c r="L25" s="18" t="s">
        <v>2744</v>
      </c>
      <c r="M25" s="18">
        <v>0</v>
      </c>
      <c r="N25" s="18" t="s">
        <v>128</v>
      </c>
      <c r="O25" s="18" t="s">
        <v>62</v>
      </c>
      <c r="P25" s="18">
        <v>2017</v>
      </c>
      <c r="Q25" s="18">
        <v>96</v>
      </c>
      <c r="R25" s="18">
        <v>8</v>
      </c>
      <c r="S25" s="18"/>
      <c r="T25" s="18" t="s">
        <v>2746</v>
      </c>
      <c r="U25" s="23">
        <v>28225490</v>
      </c>
    </row>
    <row r="26" spans="1:21" ht="45">
      <c r="A26" s="31" t="str">
        <f t="shared" si="0"/>
        <v>Tong, HY; Borobia, AM; Avila, JCM; Lubomirov, R; Munoz, M; Banares, MJB; Hernandez, R; Capitan, CF; Ramirez, E; Frias, J; Carcas, AJ. Influence of two variants of CYP450 oxidoreductase on the stable dose of acenocoumarol in a Spanish population. PHARMACOGENOMICS. 2017; 18(8):797-805.Article. IF -2,35</v>
      </c>
      <c r="B26" s="37" t="s">
        <v>2722</v>
      </c>
      <c r="C26" s="37" t="s">
        <v>2723</v>
      </c>
      <c r="D26" s="17" t="s">
        <v>2724</v>
      </c>
      <c r="E26" s="18" t="s">
        <v>10</v>
      </c>
      <c r="F26" s="18">
        <f>VLOOKUP(N26,Revistas!$B$2:$H$63996,2,FALSE)</f>
        <v>2.35</v>
      </c>
      <c r="G26" s="18" t="str">
        <f>VLOOKUP(N26,Revistas!$B$2:$H$63996,3,FALSE)</f>
        <v>Q3</v>
      </c>
      <c r="H26" s="18" t="str">
        <f>VLOOKUP(N26,Revistas!$B$2:$H$63996,4,FALSE)</f>
        <v>PHARMACOLOGY &amp;PHARMACY</v>
      </c>
      <c r="I26" s="18" t="str">
        <f>VLOOKUP(N26,Revistas!$B$2:$H$63996,5,FALSE)</f>
        <v>132/256</v>
      </c>
      <c r="J26" s="18" t="str">
        <f>VLOOKUP(N26,Revistas!$B$2:$H$63996,6,FALSE)</f>
        <v>NO</v>
      </c>
      <c r="K26" s="18" t="s">
        <v>2725</v>
      </c>
      <c r="L26" s="18" t="s">
        <v>2726</v>
      </c>
      <c r="M26" s="18">
        <v>1</v>
      </c>
      <c r="N26" s="18" t="s">
        <v>2727</v>
      </c>
      <c r="O26" s="18" t="s">
        <v>226</v>
      </c>
      <c r="P26" s="18">
        <v>2017</v>
      </c>
      <c r="Q26" s="18">
        <v>18</v>
      </c>
      <c r="R26" s="18">
        <v>8</v>
      </c>
      <c r="S26" s="18">
        <v>797</v>
      </c>
      <c r="T26" s="18">
        <v>805</v>
      </c>
      <c r="U26" s="23">
        <v>28592191</v>
      </c>
    </row>
    <row r="27" spans="1:21" ht="120">
      <c r="A27" s="31" t="str">
        <f t="shared" si="0"/>
        <v>Trapiella-Martinez, L; Diaz-Lopez, JB; Caminal-Montero, L; Tolosa-Vilella, C; Castillo, AGD; Colunga-Arguelles, D; Rubio-Rivas, M; Iniesta-Arandia, N; Castillo-Palma, MJ; Saez-Comet, L; Egurbide-Arberas, MV; Ortego-Centeno, N; Freire, M; Vargas-Hitos, JA; Rios-Blanco, JJ; Todoli-Parra, JA; Rodriguez-Carballeira, M; Marin-Ballve, A; Chamorro-Fernandez, AJ; Pla-Salas, X; Madronero-Vuelta, AB; Ruiz-Munoz, M; Fonollosa-Pla, V; Simeon-Aznar, CP. Very early and early systemic sclerosis in the Spanish scleroderma Registry (RESCLE) cohort. AUTOIMMUNITY REVIEWS. 2017; 16(8):796-802.Review. IF -8,961</v>
      </c>
      <c r="B27" s="37" t="s">
        <v>2691</v>
      </c>
      <c r="C27" s="37" t="s">
        <v>2692</v>
      </c>
      <c r="D27" s="17" t="s">
        <v>2693</v>
      </c>
      <c r="E27" s="18" t="s">
        <v>210</v>
      </c>
      <c r="F27" s="18">
        <f>VLOOKUP(N27,Revistas!$B$2:$H$63996,2,FALSE)</f>
        <v>8.9610000000000003</v>
      </c>
      <c r="G27" s="18" t="str">
        <f>VLOOKUP(N27,Revistas!$B$2:$H$63996,3,FALSE)</f>
        <v>Q1</v>
      </c>
      <c r="H27" s="18" t="str">
        <f>VLOOKUP(N27,Revistas!$B$2:$H$63996,4,FALSE)</f>
        <v>IMMUNOLOGY - SCIE</v>
      </c>
      <c r="I27" s="18" t="str">
        <f>VLOOKUP(N27,Revistas!$B$2:$H$63996,5,FALSE)</f>
        <v>11/150</v>
      </c>
      <c r="J27" s="18" t="str">
        <f>VLOOKUP(N27,Revistas!$B$2:$H$63996,6,FALSE)</f>
        <v>SI</v>
      </c>
      <c r="K27" s="18" t="s">
        <v>2694</v>
      </c>
      <c r="L27" s="18" t="s">
        <v>2695</v>
      </c>
      <c r="M27" s="18">
        <v>1</v>
      </c>
      <c r="N27" s="18" t="s">
        <v>2696</v>
      </c>
      <c r="O27" s="18" t="s">
        <v>199</v>
      </c>
      <c r="P27" s="18">
        <v>2017</v>
      </c>
      <c r="Q27" s="18">
        <v>16</v>
      </c>
      <c r="R27" s="18">
        <v>8</v>
      </c>
      <c r="S27" s="18">
        <v>796</v>
      </c>
      <c r="T27" s="18">
        <v>802</v>
      </c>
      <c r="U27" s="23">
        <v>28564618</v>
      </c>
    </row>
    <row r="28" spans="1:21">
      <c r="A28" s="31"/>
    </row>
    <row r="29" spans="1:21" hidden="1">
      <c r="A29" s="31" t="str">
        <f t="shared" si="0"/>
        <v>. . . ; ():-.. IF -</v>
      </c>
    </row>
    <row r="30" spans="1:21" hidden="1">
      <c r="A30" s="31" t="str">
        <f t="shared" si="0"/>
        <v>. . . ; ():-.. IF -</v>
      </c>
    </row>
    <row r="31" spans="1:21" hidden="1">
      <c r="A31" s="31" t="str">
        <f t="shared" si="0"/>
        <v>. . . ; ():-.. IF -</v>
      </c>
    </row>
    <row r="32" spans="1:2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15</v>
      </c>
      <c r="D1092" s="20" t="s">
        <v>10</v>
      </c>
      <c r="E1092" s="23">
        <f>DSUM(B1:T1088,F1,D1091:D1092)</f>
        <v>52.383000000000003</v>
      </c>
      <c r="F1092" s="23" t="s">
        <v>10</v>
      </c>
      <c r="G1092" s="23" t="s">
        <v>5470</v>
      </c>
      <c r="H1092" s="23">
        <f>DCOUNTA(B1:T1088,G1091,F1091:G1092)</f>
        <v>5</v>
      </c>
      <c r="I1092" s="23" t="s">
        <v>10</v>
      </c>
      <c r="J1092" s="23" t="s">
        <v>2680</v>
      </c>
      <c r="K1092" s="23">
        <f>DCOUNTA(B1:T1088,J1,I1091:J1092)</f>
        <v>1</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1</v>
      </c>
      <c r="D1095" s="20" t="s">
        <v>274</v>
      </c>
      <c r="E1095" s="23">
        <f>DSUM(B1:T1088,F1,D1094:D1095)</f>
        <v>6.0439999999999996</v>
      </c>
      <c r="F1095" s="23" t="s">
        <v>274</v>
      </c>
      <c r="G1095" s="23" t="s">
        <v>5470</v>
      </c>
      <c r="H1095" s="23">
        <f>DCOUNTA(B1:T1088,G1,F1094:G1095)</f>
        <v>1</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1</v>
      </c>
      <c r="D1098" s="20" t="s">
        <v>356</v>
      </c>
      <c r="E1098" s="23">
        <f>DSUM(B1:T1088,F1,D1097:D1098)</f>
        <v>5.55</v>
      </c>
      <c r="F1098" s="23" t="s">
        <v>356</v>
      </c>
      <c r="G1098" s="23" t="s">
        <v>5470</v>
      </c>
      <c r="H1098" s="23">
        <f>DCOUNTA(B1:T1088,G1,F1097:G1098)</f>
        <v>1</v>
      </c>
      <c r="I1098" s="23" t="s">
        <v>356</v>
      </c>
      <c r="J1098" s="23" t="s">
        <v>2680</v>
      </c>
      <c r="K1098" s="23">
        <f>DCOUNTA(B1:T1088,J1,I1097:J1098)</f>
        <v>1</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7</v>
      </c>
      <c r="D1105" s="20" t="s">
        <v>26</v>
      </c>
      <c r="E1105" s="23">
        <f>DSUM(B1:T1088,F1,D1104:D1105)</f>
        <v>78.384000000000015</v>
      </c>
      <c r="F1105" s="23" t="s">
        <v>26</v>
      </c>
      <c r="G1105" s="23" t="s">
        <v>5470</v>
      </c>
      <c r="H1105" s="23">
        <f>DCOUNTA(B1:T1088,G1,F1104:G1105)</f>
        <v>7</v>
      </c>
      <c r="I1105" s="23" t="s">
        <v>26</v>
      </c>
      <c r="J1105" s="23" t="s">
        <v>2680</v>
      </c>
      <c r="K1105" s="23">
        <f>DCOUNTA(B1:T1088,J1,I1104:J1105)</f>
        <v>7</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2</v>
      </c>
      <c r="D1108" s="20" t="s">
        <v>210</v>
      </c>
      <c r="E1108" s="23">
        <f>DSUM(B1:T1088,F1,D1107:D1108)</f>
        <v>11.595000000000001</v>
      </c>
      <c r="F1108" s="23" t="s">
        <v>210</v>
      </c>
      <c r="G1108" s="23" t="s">
        <v>5470</v>
      </c>
      <c r="H1108" s="23">
        <f>DCOUNTA(B1:T1088,G1,F1107:G1108)</f>
        <v>1</v>
      </c>
      <c r="I1108" s="23" t="s">
        <v>210</v>
      </c>
      <c r="J1108" s="23" t="s">
        <v>2680</v>
      </c>
      <c r="K1108" s="23">
        <f>DCOUNTA(B1:T1088,J1,I1107:J1108)</f>
        <v>1</v>
      </c>
    </row>
    <row r="1110" spans="2:52" ht="15.75">
      <c r="C1110" s="19" t="s">
        <v>7256</v>
      </c>
      <c r="D1110" s="19" t="s">
        <v>7257</v>
      </c>
      <c r="E1110" s="19" t="s">
        <v>5466</v>
      </c>
      <c r="F1110" s="19" t="s">
        <v>7258</v>
      </c>
      <c r="G1110" s="19" t="s">
        <v>7259</v>
      </c>
      <c r="O1110" s="24"/>
      <c r="AY1110" s="20" t="s">
        <v>7260</v>
      </c>
      <c r="AZ1110" s="20" t="s">
        <v>7261</v>
      </c>
    </row>
    <row r="1111" spans="2:52" ht="15.75">
      <c r="C1111" s="21">
        <f>C1092</f>
        <v>15</v>
      </c>
      <c r="D1111" s="26" t="s">
        <v>7262</v>
      </c>
      <c r="E1111" s="21">
        <f>E1092</f>
        <v>52.383000000000003</v>
      </c>
      <c r="F1111" s="21">
        <f>H1092</f>
        <v>5</v>
      </c>
      <c r="G1111" s="21">
        <f>K1092</f>
        <v>1</v>
      </c>
      <c r="O1111" s="24"/>
    </row>
    <row r="1112" spans="2:52" ht="15.75">
      <c r="C1112" s="21">
        <f>C1095</f>
        <v>1</v>
      </c>
      <c r="D1112" s="26" t="s">
        <v>7263</v>
      </c>
      <c r="E1112" s="21">
        <f>E1095</f>
        <v>6.0439999999999996</v>
      </c>
      <c r="F1112" s="21">
        <f>H1095</f>
        <v>1</v>
      </c>
      <c r="G1112" s="21">
        <f>K1095</f>
        <v>0</v>
      </c>
      <c r="O1112" s="24"/>
    </row>
    <row r="1113" spans="2:52" ht="15.75">
      <c r="C1113" s="21">
        <f>C1098</f>
        <v>1</v>
      </c>
      <c r="D1113" s="26" t="s">
        <v>7264</v>
      </c>
      <c r="E1113" s="21">
        <f>E1098</f>
        <v>5.55</v>
      </c>
      <c r="F1113" s="21">
        <f>H1098</f>
        <v>1</v>
      </c>
      <c r="G1113" s="21">
        <f>K1098</f>
        <v>1</v>
      </c>
      <c r="O1113" s="24"/>
    </row>
    <row r="1114" spans="2:52" ht="15.75">
      <c r="C1114" s="21">
        <f>C1105</f>
        <v>7</v>
      </c>
      <c r="D1114" s="26" t="s">
        <v>26</v>
      </c>
      <c r="E1114" s="21">
        <f>E1105</f>
        <v>78.384000000000015</v>
      </c>
      <c r="F1114" s="21">
        <f>H1105</f>
        <v>7</v>
      </c>
      <c r="G1114" s="21">
        <f>K1105</f>
        <v>7</v>
      </c>
      <c r="O1114" s="24"/>
    </row>
    <row r="1115" spans="2:52" ht="15.75">
      <c r="C1115" s="21">
        <f>C1108</f>
        <v>2</v>
      </c>
      <c r="D1115" s="26" t="s">
        <v>7266</v>
      </c>
      <c r="E1115" s="21">
        <f>E1108</f>
        <v>11.595000000000001</v>
      </c>
      <c r="F1115" s="21">
        <f>H1108</f>
        <v>1</v>
      </c>
      <c r="G1115" s="21">
        <f>K1108</f>
        <v>1</v>
      </c>
      <c r="O1115" s="24"/>
    </row>
    <row r="1116" spans="2:52" ht="15.75">
      <c r="C1116" s="22"/>
      <c r="D1116" s="19" t="s">
        <v>7267</v>
      </c>
      <c r="E1116" s="19">
        <f>E1111</f>
        <v>52.383000000000003</v>
      </c>
      <c r="F1116" s="22"/>
      <c r="O1116" s="24"/>
    </row>
    <row r="1117" spans="2:52" ht="15.75">
      <c r="C1117" s="22"/>
      <c r="D1117" s="19" t="s">
        <v>7268</v>
      </c>
      <c r="E1117" s="19">
        <f>E1111+E1112+E1113+E1114+E1115</f>
        <v>153.95600000000002</v>
      </c>
    </row>
  </sheetData>
  <sortState ref="B2:AZ27">
    <sortCondition ref="B2:B27"/>
  </sortState>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sheetPr>
    <tabColor rgb="FF7030A0"/>
  </sheetPr>
  <dimension ref="A1:AZ1116"/>
  <sheetViews>
    <sheetView topLeftCell="B17" workbookViewId="0">
      <selection activeCell="B2" sqref="B2:C19"/>
    </sheetView>
  </sheetViews>
  <sheetFormatPr baseColWidth="10" defaultColWidth="9.85546875"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9.85546875" style="23"/>
    <col min="22" max="16384" width="9.8554687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45">
      <c r="A2" s="31" t="str">
        <f>CONCATENATE(B2,". ",C2,". ",D2,". ",P2,"; ",Q2,"(",R2,"):",S2,"-",T2,".",E2,". ","IF -",F2)</f>
        <v>Araujo, J B; Anon, J M; Garcia de Lorenzo, A; Garcia-Fernandez, A M; Esparcia, M; Adan, J; Relanzon, S; Quiles, D; de Paz, V; Molina, A. Late complications of percutaneous tracheostomy using the balloon dilation technique.. Medicina intensiva. 2017; ():-.Article. IF -1,231</v>
      </c>
      <c r="B2" s="37" t="s">
        <v>2814</v>
      </c>
      <c r="C2" s="37" t="s">
        <v>2815</v>
      </c>
      <c r="D2" s="17" t="s">
        <v>2816</v>
      </c>
      <c r="E2" s="18" t="s">
        <v>10</v>
      </c>
      <c r="F2" s="18">
        <f>VLOOKUP(N2,Revistas!$B$2:$H$63996,2,FALSE)</f>
        <v>1.2310000000000001</v>
      </c>
      <c r="G2" s="18" t="str">
        <f>VLOOKUP(N2,Revistas!$B$2:$H$63996,3,FALSE)</f>
        <v>Q4</v>
      </c>
      <c r="H2" s="18" t="str">
        <f>VLOOKUP(N2,Revistas!$B$2:$H$63996,4,FALSE)</f>
        <v>CRITICAL CARE MEDICINE - SCIE</v>
      </c>
      <c r="I2" s="18" t="str">
        <f>VLOOKUP(N2,Revistas!$B$2:$H$63996,5,FALSE)</f>
        <v>31/33</v>
      </c>
      <c r="J2" s="18" t="str">
        <f>VLOOKUP(N2,Revistas!$B$2:$H$63996,6,FALSE)</f>
        <v>NO</v>
      </c>
      <c r="K2" s="18" t="s">
        <v>2817</v>
      </c>
      <c r="L2" s="18"/>
      <c r="M2" s="18" t="s">
        <v>586</v>
      </c>
      <c r="N2" s="18" t="s">
        <v>2818</v>
      </c>
      <c r="O2" s="18" t="s">
        <v>2819</v>
      </c>
      <c r="P2" s="18">
        <v>2017</v>
      </c>
      <c r="Q2" s="18"/>
      <c r="R2" s="18"/>
      <c r="S2" s="18"/>
      <c r="T2" s="18"/>
      <c r="U2" s="23">
        <v>28648671</v>
      </c>
    </row>
    <row r="3" spans="1:21" ht="45">
      <c r="A3" s="31" t="str">
        <f t="shared" ref="A3:A59" si="0">CONCATENATE(B3,". ",C3,". ",D3,". ",P3,"; ",Q3,"(",R3,"):",S3,"-",T3,".",E3,". ","IF -",F3)</f>
        <v>Camps, VL; Garcia, MAG; Garcia, MAG; Elizalde, JMA; Burrallo, NM; Sanchiz, OR; Garcia, AE; Marin, JLM. National survey on the indicators of quality in Bioethics of the SEMICYUC in the departments of Intensive Care Medicine in Spain. MEDICINA INTENSIVA. 2017; 41(9):523-531.Article. IF -1,231</v>
      </c>
      <c r="B3" s="37" t="s">
        <v>2810</v>
      </c>
      <c r="C3" s="37" t="s">
        <v>2811</v>
      </c>
      <c r="D3" s="17" t="s">
        <v>2467</v>
      </c>
      <c r="E3" s="18" t="s">
        <v>10</v>
      </c>
      <c r="F3" s="18">
        <f>VLOOKUP(N3,Revistas!$B$2:$H$63996,2,FALSE)</f>
        <v>1.2310000000000001</v>
      </c>
      <c r="G3" s="18" t="str">
        <f>VLOOKUP(N3,Revistas!$B$2:$H$63996,3,FALSE)</f>
        <v>Q4</v>
      </c>
      <c r="H3" s="18" t="str">
        <f>VLOOKUP(N3,Revistas!$B$2:$H$63996,4,FALSE)</f>
        <v>CRITICAL CARE MEDICINE - SCIE</v>
      </c>
      <c r="I3" s="18" t="str">
        <f>VLOOKUP(N3,Revistas!$B$2:$H$63996,5,FALSE)</f>
        <v>31/33</v>
      </c>
      <c r="J3" s="18" t="str">
        <f>VLOOKUP(N3,Revistas!$B$2:$H$63996,6,FALSE)</f>
        <v>NO</v>
      </c>
      <c r="K3" s="18" t="s">
        <v>2812</v>
      </c>
      <c r="L3" s="18" t="s">
        <v>2813</v>
      </c>
      <c r="M3" s="18">
        <v>0</v>
      </c>
      <c r="N3" s="18" t="s">
        <v>2470</v>
      </c>
      <c r="O3" s="18" t="s">
        <v>14</v>
      </c>
      <c r="P3" s="18">
        <v>2017</v>
      </c>
      <c r="Q3" s="18">
        <v>41</v>
      </c>
      <c r="R3" s="18">
        <v>9</v>
      </c>
      <c r="S3" s="18">
        <v>523</v>
      </c>
      <c r="T3" s="18">
        <v>531</v>
      </c>
      <c r="U3" s="23">
        <v>28389026</v>
      </c>
    </row>
    <row r="4" spans="1:21" ht="30">
      <c r="A4" s="31" t="str">
        <f t="shared" si="0"/>
        <v>Delgado, MCM; Mateos, AGDY. Surviving the Intensive Care Units looking through the family's eyes. MEDICINA INTENSIVA. 2017; 41(8):451-453.Editorial Material. IF -1,231</v>
      </c>
      <c r="B4" s="37" t="s">
        <v>2806</v>
      </c>
      <c r="C4" s="37" t="s">
        <v>2807</v>
      </c>
      <c r="D4" s="17" t="s">
        <v>2467</v>
      </c>
      <c r="E4" s="18" t="s">
        <v>571</v>
      </c>
      <c r="F4" s="18">
        <f>VLOOKUP(N4,Revistas!$B$2:$H$63996,2,FALSE)</f>
        <v>1.2310000000000001</v>
      </c>
      <c r="G4" s="18" t="str">
        <f>VLOOKUP(N4,Revistas!$B$2:$H$63996,3,FALSE)</f>
        <v>Q4</v>
      </c>
      <c r="H4" s="18" t="str">
        <f>VLOOKUP(N4,Revistas!$B$2:$H$63996,4,FALSE)</f>
        <v>CRITICAL CARE MEDICINE - SCIE</v>
      </c>
      <c r="I4" s="18" t="str">
        <f>VLOOKUP(N4,Revistas!$B$2:$H$63996,5,FALSE)</f>
        <v>31/33</v>
      </c>
      <c r="J4" s="18" t="str">
        <f>VLOOKUP(N4,Revistas!$B$2:$H$63996,6,FALSE)</f>
        <v>NO</v>
      </c>
      <c r="K4" s="18" t="s">
        <v>2808</v>
      </c>
      <c r="L4" s="18" t="s">
        <v>2809</v>
      </c>
      <c r="M4" s="18">
        <v>0</v>
      </c>
      <c r="N4" s="18" t="s">
        <v>2470</v>
      </c>
      <c r="O4" s="18" t="s">
        <v>94</v>
      </c>
      <c r="P4" s="18">
        <v>2017</v>
      </c>
      <c r="Q4" s="18">
        <v>41</v>
      </c>
      <c r="R4" s="18">
        <v>8</v>
      </c>
      <c r="S4" s="18">
        <v>451</v>
      </c>
      <c r="T4" s="18">
        <v>453</v>
      </c>
      <c r="U4" s="23">
        <v>28336083</v>
      </c>
    </row>
    <row r="5" spans="1:21" ht="45">
      <c r="A5" s="31" t="str">
        <f t="shared" si="0"/>
        <v>Estrella-Alonso, Alfonso; Aramburu, Jose Antonio; Gonzalez-Ruiz, Mercedes Yolanda; Cachafeiro, Lucia; Sanchez, Manuel Sanchez; Lorente, Jose A. Toxic epidermal necrolysis: a paradigm of critical illness.. Revista Brasileira de terapia intensiva. 2017; 29(4):499-508-.Article. IF -NO TIENE</v>
      </c>
      <c r="B5" s="37" t="s">
        <v>2848</v>
      </c>
      <c r="C5" s="37" t="s">
        <v>2849</v>
      </c>
      <c r="D5" s="17" t="s">
        <v>2850</v>
      </c>
      <c r="E5" s="18" t="s">
        <v>10</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2851</v>
      </c>
      <c r="L5" s="18"/>
      <c r="M5" s="18" t="s">
        <v>586</v>
      </c>
      <c r="N5" s="18" t="s">
        <v>2852</v>
      </c>
      <c r="O5" s="18">
        <v>2017</v>
      </c>
      <c r="P5" s="18">
        <v>2017</v>
      </c>
      <c r="Q5" s="18">
        <v>29</v>
      </c>
      <c r="R5" s="18">
        <v>4</v>
      </c>
      <c r="S5" s="18" t="s">
        <v>2853</v>
      </c>
      <c r="T5" s="18"/>
      <c r="U5" s="23">
        <v>29340540</v>
      </c>
    </row>
    <row r="6" spans="1:21" ht="30">
      <c r="A6" s="31" t="str">
        <f t="shared" si="0"/>
        <v>Extremera, P; Anon, J M; Garcia de Lorenzo, A. Are outpatient clinics justified in intensive care medicine?. Medicina intensiva. 2017; ():-.Article. IF -1,231</v>
      </c>
      <c r="B6" s="37" t="s">
        <v>2832</v>
      </c>
      <c r="C6" s="37" t="s">
        <v>2833</v>
      </c>
      <c r="D6" s="17" t="s">
        <v>2816</v>
      </c>
      <c r="E6" s="18" t="s">
        <v>10</v>
      </c>
      <c r="F6" s="18">
        <f>VLOOKUP(N6,Revistas!$B$2:$H$63996,2,FALSE)</f>
        <v>1.2310000000000001</v>
      </c>
      <c r="G6" s="18" t="str">
        <f>VLOOKUP(N6,Revistas!$B$2:$H$63996,3,FALSE)</f>
        <v>Q4</v>
      </c>
      <c r="H6" s="18" t="str">
        <f>VLOOKUP(N6,Revistas!$B$2:$H$63996,4,FALSE)</f>
        <v>CRITICAL CARE MEDICINE - SCIE</v>
      </c>
      <c r="I6" s="18" t="str">
        <f>VLOOKUP(N6,Revistas!$B$2:$H$63996,5,FALSE)</f>
        <v>31/33</v>
      </c>
      <c r="J6" s="18" t="str">
        <f>VLOOKUP(N6,Revistas!$B$2:$H$63996,6,FALSE)</f>
        <v>NO</v>
      </c>
      <c r="K6" s="18" t="s">
        <v>2834</v>
      </c>
      <c r="L6" s="18"/>
      <c r="M6" s="18" t="s">
        <v>586</v>
      </c>
      <c r="N6" s="18" t="s">
        <v>2818</v>
      </c>
      <c r="O6" s="18" t="s">
        <v>2835</v>
      </c>
      <c r="P6" s="18">
        <v>2017</v>
      </c>
      <c r="Q6" s="18"/>
      <c r="R6" s="18"/>
      <c r="S6" s="18"/>
      <c r="T6" s="18"/>
      <c r="U6" s="23">
        <v>28923699</v>
      </c>
    </row>
    <row r="7" spans="1:21" ht="75">
      <c r="A7" s="31" t="str">
        <f t="shared" si="0"/>
        <v>Fernandez, MM; Gonzalez-Castro, A; Magret, M; Bouza, MT; Ibanez, M; Garcia, C; Balerdi, B; Mas, A; Arauzo, V; Anon, JM; Ruiz, F; Ferreres, J; Tomas, R; Alabert, M; Tizon, AI; Altaba, S; Llamas, N; Fernandez, R. Reconnection to mechanical ventilation for 1 h after a successful spontaneous breathing trial reduces reintubation in critically ill patients: a multicenter randomized controlled trial. INTENSIVE CARE MEDICINE. 2017; 43(11):1660-1667.Article. IF -12,015</v>
      </c>
      <c r="B7" s="37" t="s">
        <v>2836</v>
      </c>
      <c r="C7" s="37" t="s">
        <v>2837</v>
      </c>
      <c r="D7" s="17" t="s">
        <v>2838</v>
      </c>
      <c r="E7" s="18" t="s">
        <v>10</v>
      </c>
      <c r="F7" s="18">
        <f>VLOOKUP(N7,Revistas!$B$2:$H$63996,2,FALSE)</f>
        <v>12.015000000000001</v>
      </c>
      <c r="G7" s="18" t="str">
        <f>VLOOKUP(N7,Revistas!$B$2:$H$63996,3,FALSE)</f>
        <v>Q1</v>
      </c>
      <c r="H7" s="18" t="str">
        <f>VLOOKUP(N7,Revistas!$B$2:$H$63996,4,FALSE)</f>
        <v>CRITICAL CARE MEDICINE - SCIE</v>
      </c>
      <c r="I7" s="18" t="str">
        <f>VLOOKUP(N7,Revistas!$B$2:$H$63996,5,FALSE)</f>
        <v>3 DE 33</v>
      </c>
      <c r="J7" s="18" t="str">
        <f>VLOOKUP(N7,Revistas!$B$2:$H$63996,6,FALSE)</f>
        <v>NO</v>
      </c>
      <c r="K7" s="18" t="s">
        <v>2839</v>
      </c>
      <c r="L7" s="18" t="s">
        <v>2840</v>
      </c>
      <c r="M7" s="18">
        <v>0</v>
      </c>
      <c r="N7" s="18" t="s">
        <v>2841</v>
      </c>
      <c r="O7" s="18" t="s">
        <v>94</v>
      </c>
      <c r="P7" s="18">
        <v>2017</v>
      </c>
      <c r="Q7" s="18">
        <v>43</v>
      </c>
      <c r="R7" s="18">
        <v>11</v>
      </c>
      <c r="S7" s="18">
        <v>1660</v>
      </c>
      <c r="T7" s="18">
        <v>1667</v>
      </c>
      <c r="U7" s="23">
        <v>28936675</v>
      </c>
    </row>
    <row r="8" spans="1:21" ht="60">
      <c r="A8" s="31" t="str">
        <f t="shared" si="0"/>
        <v>Gonzalez-Herrada, C; Rodriguez-Martin, S; Cachafeiro, L; Lerma, V; Gonzalez, O; Lorente, JA; Rodriguez-Miguel, A; Gonzalez-Ramos, J; Roustan, G; Ramirez, E; Bellon, T; de Abajo, FJ. Cyclosporine Use in Epidermal Necrolysis Is Associated with an Important Mortality Reduction: Evidence from Three Different Approaches. JOURNAL OF INVESTIGATIVE DERMATOLOGY. 2017; 137(10):2092-2100.Article. IF -6,287</v>
      </c>
      <c r="B8" s="37" t="s">
        <v>2308</v>
      </c>
      <c r="C8" s="37" t="s">
        <v>2309</v>
      </c>
      <c r="D8" s="17" t="s">
        <v>2310</v>
      </c>
      <c r="E8" s="18" t="s">
        <v>10</v>
      </c>
      <c r="F8" s="18">
        <f>VLOOKUP(N8,Revistas!$B$2:$H$63996,2,FALSE)</f>
        <v>6.2869999999999999</v>
      </c>
      <c r="G8" s="18" t="str">
        <f>VLOOKUP(N8,Revistas!$B$2:$H$63996,3,FALSE)</f>
        <v>Q1</v>
      </c>
      <c r="H8" s="18" t="str">
        <f>VLOOKUP(N8,Revistas!$B$2:$H$63996,4,FALSE)</f>
        <v>DERMATOLOGY - SCIE</v>
      </c>
      <c r="I8" s="18" t="str">
        <f>VLOOKUP(N8,Revistas!$B$2:$H$63996,5,FALSE)</f>
        <v>2 DE 63</v>
      </c>
      <c r="J8" s="18" t="str">
        <f>VLOOKUP(N8,Revistas!$B$2:$H$63996,6,FALSE)</f>
        <v>SI</v>
      </c>
      <c r="K8" s="18" t="s">
        <v>2311</v>
      </c>
      <c r="L8" s="18" t="s">
        <v>2312</v>
      </c>
      <c r="M8" s="18">
        <v>2</v>
      </c>
      <c r="N8" s="18" t="s">
        <v>2313</v>
      </c>
      <c r="O8" s="18" t="s">
        <v>129</v>
      </c>
      <c r="P8" s="18">
        <v>2017</v>
      </c>
      <c r="Q8" s="18">
        <v>137</v>
      </c>
      <c r="R8" s="18">
        <v>10</v>
      </c>
      <c r="S8" s="18">
        <v>2092</v>
      </c>
      <c r="T8" s="18">
        <v>2100</v>
      </c>
      <c r="U8" s="23">
        <v>28634032</v>
      </c>
    </row>
    <row r="9" spans="1:21" ht="60">
      <c r="A9" s="31" t="str">
        <f t="shared" si="0"/>
        <v>Herruzo, R; Ruiz, G; Vizcaino, M J; Rivas, L; Perez-Blanco, V; Sanchez, M. Microbial competition in environmental nosocomial reservoirs and diffusion capacity of OXA48-Klebsiella pneumoniae: potential impact on patients and possible control methods.. Journal of preventive medicine and hygiene. 2017; 58(1):E34-E41-.Review. IF -NO TIENE</v>
      </c>
      <c r="B9" s="37" t="s">
        <v>428</v>
      </c>
      <c r="C9" s="37" t="s">
        <v>427</v>
      </c>
      <c r="D9" s="17" t="s">
        <v>422</v>
      </c>
      <c r="E9" s="18" t="s">
        <v>210</v>
      </c>
      <c r="F9" s="18" t="str">
        <f>VLOOKUP(N9,Revistas!$B$2:$H$63996,2,FALSE)</f>
        <v>NO TIENE</v>
      </c>
      <c r="G9" s="18" t="str">
        <f>VLOOKUP(N9,Revistas!$B$2:$H$63996,3,FALSE)</f>
        <v>NO TIENE</v>
      </c>
      <c r="H9" s="18" t="str">
        <f>VLOOKUP(N9,Revistas!$B$2:$H$63996,4,FALSE)</f>
        <v>NO TIENE</v>
      </c>
      <c r="I9" s="18" t="str">
        <f>VLOOKUP(N9,Revistas!$B$2:$H$63996,5,FALSE)</f>
        <v>NO TIENE</v>
      </c>
      <c r="J9" s="18" t="str">
        <f>VLOOKUP(N9,Revistas!$B$2:$H$63996,6,FALSE)</f>
        <v>NO</v>
      </c>
      <c r="K9" s="18" t="s">
        <v>430</v>
      </c>
      <c r="L9" s="18"/>
      <c r="M9" s="18" t="s">
        <v>586</v>
      </c>
      <c r="N9" s="18" t="s">
        <v>426</v>
      </c>
      <c r="O9" s="18" t="s">
        <v>424</v>
      </c>
      <c r="P9" s="18">
        <v>2017</v>
      </c>
      <c r="Q9" s="18">
        <v>58</v>
      </c>
      <c r="R9" s="18">
        <v>1</v>
      </c>
      <c r="S9" s="18" t="s">
        <v>429</v>
      </c>
      <c r="T9" s="18"/>
      <c r="U9" s="23">
        <v>28515629</v>
      </c>
    </row>
    <row r="10" spans="1:21" ht="45">
      <c r="A10" s="31" t="str">
        <f t="shared" si="0"/>
        <v>Herruzo, R; Vizcaino, MJ; Herruzo, I; Sanchez, M. Surface Disinfectants for Burn Units Evaluated by a New Double Method, Using Microorganisms Recently Isolated From Patients, on a Surface Germ-Carrier Model. JOURNAL OF BURN CARE &amp; RESEARCH. 2017; 38(3):E663-E669.Article. IF -1,349</v>
      </c>
      <c r="B10" s="37" t="s">
        <v>257</v>
      </c>
      <c r="C10" s="37" t="s">
        <v>258</v>
      </c>
      <c r="D10" s="17" t="s">
        <v>259</v>
      </c>
      <c r="E10" s="18" t="s">
        <v>10</v>
      </c>
      <c r="F10" s="18">
        <f>VLOOKUP(N10,Revistas!$B$2:$H$63996,2,FALSE)</f>
        <v>1.349</v>
      </c>
      <c r="G10" s="18" t="str">
        <f>VLOOKUP(N10,Revistas!$B$2:$H$63996,3,FALSE)</f>
        <v>Q3</v>
      </c>
      <c r="H10" s="18" t="str">
        <f>VLOOKUP(N10,Revistas!$B$2:$H$63996,4,FALSE)</f>
        <v>SURGERY - SCIE</v>
      </c>
      <c r="I10" s="18" t="str">
        <f>VLOOKUP(N10,Revistas!$B$2:$H$63996,5,FALSE)</f>
        <v>124/197</v>
      </c>
      <c r="J10" s="18" t="str">
        <f>VLOOKUP(N10,Revistas!$B$2:$H$63996,6,FALSE)</f>
        <v>NO</v>
      </c>
      <c r="K10" s="18" t="s">
        <v>260</v>
      </c>
      <c r="L10" s="18" t="s">
        <v>261</v>
      </c>
      <c r="M10" s="18">
        <v>0</v>
      </c>
      <c r="N10" s="18" t="s">
        <v>262</v>
      </c>
      <c r="O10" s="18" t="s">
        <v>250</v>
      </c>
      <c r="P10" s="18">
        <v>2017</v>
      </c>
      <c r="Q10" s="18">
        <v>38</v>
      </c>
      <c r="R10" s="18">
        <v>3</v>
      </c>
      <c r="S10" s="18" t="s">
        <v>263</v>
      </c>
      <c r="T10" s="18" t="s">
        <v>264</v>
      </c>
      <c r="U10" s="23">
        <v>27685810</v>
      </c>
    </row>
    <row r="11" spans="1:21" ht="45">
      <c r="A11" s="31" t="str">
        <f t="shared" si="0"/>
        <v>Mateos, AGDY. Seventh Jesus Culebras Lecture. Systemic inflammatory response and multi organic dysfunction/failure following aggression: metabolic implications. NUTRICION HOSPITALARIA. 2017; 34(1):244-250.Article. IF -0,747</v>
      </c>
      <c r="B11" s="37" t="s">
        <v>2793</v>
      </c>
      <c r="C11" s="37" t="s">
        <v>2794</v>
      </c>
      <c r="D11" s="17" t="s">
        <v>2795</v>
      </c>
      <c r="E11" s="18" t="s">
        <v>10</v>
      </c>
      <c r="F11" s="18">
        <f>VLOOKUP(N11,Revistas!$B$2:$H$63996,2,FALSE)</f>
        <v>0.747</v>
      </c>
      <c r="G11" s="18" t="str">
        <f>VLOOKUP(N11,Revistas!$B$2:$H$63996,3,FALSE)</f>
        <v>Q4</v>
      </c>
      <c r="H11" s="18" t="str">
        <f>VLOOKUP(N11,Revistas!$B$2:$H$63996,4,FALSE)</f>
        <v>NUTRITION &amp; DIETETICS</v>
      </c>
      <c r="I11" s="18" t="str">
        <f>VLOOKUP(N11,Revistas!$B$2:$H$63996,5,FALSE)</f>
        <v>68/81</v>
      </c>
      <c r="J11" s="18" t="str">
        <f>VLOOKUP(N11,Revistas!$B$2:$H$63996,6,FALSE)</f>
        <v>NO</v>
      </c>
      <c r="K11" s="18" t="s">
        <v>2796</v>
      </c>
      <c r="L11" s="18" t="s">
        <v>2797</v>
      </c>
      <c r="M11" s="18">
        <v>0</v>
      </c>
      <c r="N11" s="18" t="s">
        <v>2798</v>
      </c>
      <c r="O11" s="18" t="s">
        <v>2799</v>
      </c>
      <c r="P11" s="18">
        <v>2017</v>
      </c>
      <c r="Q11" s="18">
        <v>34</v>
      </c>
      <c r="R11" s="18">
        <v>1</v>
      </c>
      <c r="S11" s="18">
        <v>244</v>
      </c>
      <c r="T11" s="18">
        <v>250</v>
      </c>
      <c r="U11" s="23">
        <v>28244797</v>
      </c>
    </row>
    <row r="12" spans="1:21" ht="150">
      <c r="A12" s="31" t="str">
        <f t="shared" si="0"/>
        <v>Negredo, A; de la Calle-Prieto, F; Palencia-Herrejon, E; Mora-Rillo, M; Astray-Mochales, J; Sanchez-Seco, MP; Lopez, EB; Menarguez, J; Fernandez-Cruz, A; Sanchez-Artola, B; Keough-Delgado, E; de Arellano, ER; Lasala, F; Milla, J; Fraile, JL; Gavin, MO; de la Gandara, AM; Perez, LL; Diaz-Diaz, D; Lopez-Garcia, MA; Delgado-Jimenez, P; Martin-Quiros, A; Trigo, E; Figueira, JC; Manzanares, J; Rodriguez-Baena, E; Garcia-Comas, L; Rodriguez-Fraga, O; Garcia-Arenzana, N; Fernandez-Diaz, MV; Cornejo, VM; Emmerich, P; Schmidt-Chanasit, J; Arribas, JR. Autochthonous Crimean-Congo Hemorrhagic Fever in Spain. NEW ENGLAND JOURNAL OF MEDICINE. 2017; 377(2):154-161.Article. IF -72,406</v>
      </c>
      <c r="B12" s="37" t="s">
        <v>1439</v>
      </c>
      <c r="C12" s="37" t="s">
        <v>1440</v>
      </c>
      <c r="D12" s="17" t="s">
        <v>1441</v>
      </c>
      <c r="E12" s="18" t="s">
        <v>10</v>
      </c>
      <c r="F12" s="18">
        <f>VLOOKUP(N12,Revistas!$B$2:$H$63996,2,FALSE)</f>
        <v>72.406000000000006</v>
      </c>
      <c r="G12" s="18" t="str">
        <f>VLOOKUP(N12,Revistas!$B$2:$H$63996,3,FALSE)</f>
        <v>Q1</v>
      </c>
      <c r="H12" s="18" t="str">
        <f>VLOOKUP(N12,Revistas!$B$2:$H$63996,4,FALSE)</f>
        <v>MEDICINA, GENERAL &amp; INTERNAL</v>
      </c>
      <c r="I12" s="18" t="str">
        <f>VLOOKUP(N12,Revistas!$B$2:$H$63996,5,FALSE)</f>
        <v>1/154</v>
      </c>
      <c r="J12" s="18" t="str">
        <f>VLOOKUP(N12,Revistas!$B$2:$H$63996,6,FALSE)</f>
        <v>SI</v>
      </c>
      <c r="K12" s="18" t="s">
        <v>1442</v>
      </c>
      <c r="L12" s="18" t="s">
        <v>1443</v>
      </c>
      <c r="M12" s="18">
        <v>3</v>
      </c>
      <c r="N12" s="18" t="s">
        <v>1444</v>
      </c>
      <c r="O12" s="28">
        <v>41456</v>
      </c>
      <c r="P12" s="18">
        <v>2017</v>
      </c>
      <c r="Q12" s="18">
        <v>377</v>
      </c>
      <c r="R12" s="18">
        <v>2</v>
      </c>
      <c r="S12" s="18">
        <v>154</v>
      </c>
      <c r="T12" s="18">
        <v>161</v>
      </c>
      <c r="U12" s="23">
        <v>28700843</v>
      </c>
    </row>
    <row r="13" spans="1:21" ht="90">
      <c r="A13" s="31" t="str">
        <f t="shared" si="0"/>
        <v>Raimondi, N; Vial, MR; Calleja, J; Quintero, A; Alban, AC; Celis, E; Pacheco, C; Ugarte, S; Anon, JM; Hernandez, G; Vidal, E; Chiappero, G; Rios, F; Castilleja, F; Matos, A; Rodriguez, E; Antoniazzi, P; Teles, JM; Duenas, C; Sinclair, J; Martinez, L; Von der Osten, I; Vergara, J; Jimenez, E; Arroyo, M; Rodriguez, C; Torres, J; Fernandez-Bussy, S; Nates, JL. Evidence-based guides in tracheostomy use in critical patients. MEDICINA INTENSIVA. 2017; 41(2):94-115.Article. IF -1,231</v>
      </c>
      <c r="B13" s="37" t="s">
        <v>2789</v>
      </c>
      <c r="C13" s="37" t="s">
        <v>2790</v>
      </c>
      <c r="D13" s="17" t="s">
        <v>2467</v>
      </c>
      <c r="E13" s="18" t="s">
        <v>10</v>
      </c>
      <c r="F13" s="18">
        <f>VLOOKUP(N13,Revistas!$B$2:$H$63996,2,FALSE)</f>
        <v>1.2310000000000001</v>
      </c>
      <c r="G13" s="18" t="str">
        <f>VLOOKUP(N13,Revistas!$B$2:$H$63996,3,FALSE)</f>
        <v>Q4</v>
      </c>
      <c r="H13" s="18" t="str">
        <f>VLOOKUP(N13,Revistas!$B$2:$H$63996,4,FALSE)</f>
        <v>CRITICAL CARE MEDICINE - SCIE</v>
      </c>
      <c r="I13" s="18" t="str">
        <f>VLOOKUP(N13,Revistas!$B$2:$H$63996,5,FALSE)</f>
        <v>31/33</v>
      </c>
      <c r="J13" s="18" t="str">
        <f>VLOOKUP(N13,Revistas!$B$2:$H$63996,6,FALSE)</f>
        <v>NO</v>
      </c>
      <c r="K13" s="18" t="s">
        <v>2791</v>
      </c>
      <c r="L13" s="18" t="s">
        <v>2792</v>
      </c>
      <c r="M13" s="18">
        <v>0</v>
      </c>
      <c r="N13" s="18" t="s">
        <v>2470</v>
      </c>
      <c r="O13" s="18" t="s">
        <v>300</v>
      </c>
      <c r="P13" s="18">
        <v>2017</v>
      </c>
      <c r="Q13" s="18">
        <v>41</v>
      </c>
      <c r="R13" s="18">
        <v>2</v>
      </c>
      <c r="S13" s="18">
        <v>94</v>
      </c>
      <c r="T13" s="18">
        <v>115</v>
      </c>
      <c r="U13" s="23">
        <v>28188061</v>
      </c>
    </row>
    <row r="14" spans="1:21" ht="90">
      <c r="A14" s="31" t="str">
        <f t="shared" si="0"/>
        <v>Raimondi, N; Vial, MR; Calleja, J; Quintero, A; Cortes, A; Celis, E; Pacheco, C; Ugarte, S; Anon, JM; Hernandez, G; Vidal, E; Chiappero, G; Rios, F; Castilleja, F; Matos, A; Rodriguez, E; Antoniazzi, P; Teles, JM; Duenas, C; Sinclair, J; Martinez, L; von der Osten, I; Vergara, J; Jimenez, E; Arroyo, M; Rodriguez, C; Torres, J; Fernandez-Bussy, S; Nates, JL. Evidence-based guidelines for the use of tracheostomy in critically ill patients. JOURNAL OF CRITICAL CARE. 2017; 38():304-318.Article. IF -2,648</v>
      </c>
      <c r="B14" s="37" t="s">
        <v>2783</v>
      </c>
      <c r="C14" s="37" t="s">
        <v>2784</v>
      </c>
      <c r="D14" s="17" t="s">
        <v>2785</v>
      </c>
      <c r="E14" s="18" t="s">
        <v>10</v>
      </c>
      <c r="F14" s="18">
        <f>VLOOKUP(N14,Revistas!$B$2:$H$63996,2,FALSE)</f>
        <v>2.6480000000000001</v>
      </c>
      <c r="G14" s="18" t="str">
        <f>VLOOKUP(N14,Revistas!$B$2:$H$63996,3,FALSE)</f>
        <v>Q2</v>
      </c>
      <c r="H14" s="18" t="str">
        <f>VLOOKUP(N14,Revistas!$B$2:$H$63996,4,FALSE)</f>
        <v>CRITICAL CARE MEDICINE - SCIE</v>
      </c>
      <c r="I14" s="18" t="str">
        <f>VLOOKUP(N14,Revistas!$B$2:$H$63996,5,FALSE)</f>
        <v>15/33</v>
      </c>
      <c r="J14" s="18" t="str">
        <f>VLOOKUP(N14,Revistas!$B$2:$H$63996,6,FALSE)</f>
        <v>NO</v>
      </c>
      <c r="K14" s="18" t="s">
        <v>2786</v>
      </c>
      <c r="L14" s="18" t="s">
        <v>2787</v>
      </c>
      <c r="M14" s="18">
        <v>2</v>
      </c>
      <c r="N14" s="18" t="s">
        <v>2788</v>
      </c>
      <c r="O14" s="18" t="s">
        <v>35</v>
      </c>
      <c r="P14" s="18">
        <v>2017</v>
      </c>
      <c r="Q14" s="18">
        <v>38</v>
      </c>
      <c r="R14" s="18"/>
      <c r="S14" s="18">
        <v>304</v>
      </c>
      <c r="T14" s="18">
        <v>318</v>
      </c>
      <c r="U14" s="23">
        <v>28103536</v>
      </c>
    </row>
    <row r="15" spans="1:21" ht="75">
      <c r="A15" s="31" t="str">
        <f t="shared" si="0"/>
        <v>Ramirez, E; Bellon, T; Tong, HY; Borobia, AM; de Abajo, FJ; Lerma, V; Hidalgo, MAM; Castaner, JL; Cabanas, R; Fiandor, A; Gonzalez-Ramos, J; Herranz, P; Cachafeiro, L; Gonzalez-Herrada, C; Gonzalez, O; Aramburu, JA; Laosa, O; Hernandez, R; Carcas, AJ; Frias, J. Significant HLA class I type associations with aromatic antiepileptic drug (AED)-induced SJS/TEN are different from those found for the same AED-induced DRESS in the Spanish population. PHARMACOLOGICAL RESEARCH. 2017; 115():168-178.Article. IF -4,48</v>
      </c>
      <c r="B15" s="37" t="s">
        <v>2367</v>
      </c>
      <c r="C15" s="37" t="s">
        <v>2368</v>
      </c>
      <c r="D15" s="17" t="s">
        <v>2369</v>
      </c>
      <c r="E15" s="18" t="s">
        <v>10</v>
      </c>
      <c r="F15" s="18">
        <f>VLOOKUP(N15,Revistas!$B$2:$H$63996,2,FALSE)</f>
        <v>4.4800000000000004</v>
      </c>
      <c r="G15" s="18" t="str">
        <f>VLOOKUP(N15,Revistas!$B$2:$H$63996,3,FALSE)</f>
        <v>Q1</v>
      </c>
      <c r="H15" s="18" t="str">
        <f>VLOOKUP(N15,Revistas!$B$2:$H$63996,4,FALSE)</f>
        <v>PHARMACOLOGY &amp;PHARMACY</v>
      </c>
      <c r="I15" s="18" t="str">
        <f>VLOOKUP(N15,Revistas!$B$2:$H$63996,5,FALSE)</f>
        <v>31/256</v>
      </c>
      <c r="J15" s="18" t="str">
        <f>VLOOKUP(N15,Revistas!$B$2:$H$63996,6,FALSE)</f>
        <v>NO</v>
      </c>
      <c r="K15" s="18" t="s">
        <v>2370</v>
      </c>
      <c r="L15" s="18" t="s">
        <v>2371</v>
      </c>
      <c r="M15" s="18">
        <v>1</v>
      </c>
      <c r="N15" s="18" t="s">
        <v>2372</v>
      </c>
      <c r="O15" s="18" t="s">
        <v>344</v>
      </c>
      <c r="P15" s="18">
        <v>2017</v>
      </c>
      <c r="Q15" s="18">
        <v>115</v>
      </c>
      <c r="R15" s="18"/>
      <c r="S15" s="18">
        <v>168</v>
      </c>
      <c r="T15" s="18">
        <v>178</v>
      </c>
      <c r="U15" s="23">
        <v>27888155</v>
      </c>
    </row>
    <row r="16" spans="1:21" ht="60">
      <c r="A16" s="31" t="str">
        <f t="shared" si="0"/>
        <v>Raurich, J M; Llompart-Pou, J A; Garcia-de-Lorenzo, A; Buno Soto, A; Marse, P; Frontera, G; Perez-Barcena, J. Effect of the route of nutrition and L-alanyl-L-glutamine supplementation in amino acids' concentration in trauma patients.. European journal of trauma and emergency surgery : official publication of the European Trauma Society. 2017; ():-.Article. IF -0,895</v>
      </c>
      <c r="B16" s="37" t="s">
        <v>2842</v>
      </c>
      <c r="C16" s="37" t="s">
        <v>2843</v>
      </c>
      <c r="D16" s="17" t="s">
        <v>2844</v>
      </c>
      <c r="E16" s="18" t="s">
        <v>10</v>
      </c>
      <c r="F16" s="18">
        <f>VLOOKUP(N16,Revistas!$B$2:$H$63996,2,FALSE)</f>
        <v>0.89500000000000002</v>
      </c>
      <c r="G16" s="18" t="str">
        <f>VLOOKUP(N16,Revistas!$B$2:$H$63996,3,FALSE)</f>
        <v>Q3</v>
      </c>
      <c r="H16" s="18" t="str">
        <f>VLOOKUP(N16,Revistas!$B$2:$H$63996,4,FALSE)</f>
        <v>EMERGENCY MEDICINE - SCIE</v>
      </c>
      <c r="I16" s="18" t="str">
        <f>VLOOKUP(N16,Revistas!$B$2:$H$63996,5,FALSE)</f>
        <v>17/24</v>
      </c>
      <c r="J16" s="18" t="str">
        <f>VLOOKUP(N16,Revistas!$B$2:$H$63996,6,FALSE)</f>
        <v>NO</v>
      </c>
      <c r="K16" s="18" t="s">
        <v>2845</v>
      </c>
      <c r="L16" s="18"/>
      <c r="M16" s="18" t="s">
        <v>586</v>
      </c>
      <c r="N16" s="18" t="s">
        <v>2846</v>
      </c>
      <c r="O16" s="18" t="s">
        <v>2847</v>
      </c>
      <c r="P16" s="18">
        <v>2017</v>
      </c>
      <c r="Q16" s="18"/>
      <c r="R16" s="18"/>
      <c r="S16" s="18"/>
      <c r="T16" s="18"/>
      <c r="U16" s="23">
        <v>28980034</v>
      </c>
    </row>
    <row r="17" spans="1:21" ht="75">
      <c r="A17" s="31" t="str">
        <f t="shared" si="0"/>
        <v>Rodriguez, A; Ferri, C; Martin-Loeches, I; Diaz, E; Masclans, JR; Gordo, F; Sole-Violan, J; Bodi, M; Aviles-Jurado, FX; Trefler, S; Magret, M; Moreno, G; Reyes, LF; Marin-Corral, J; Yebenes, JC; Esteban, A; Anzueto, A; Aliberti, S; Restrepo, MI. Risk Factors for Noninvasive Ventilation Failure in Critically Ill Subjects With Confirmed Influenza Infection. RESPIRATORY CARE. 2017; 62(10):1307-1315.Article. IF -1,733</v>
      </c>
      <c r="B17" s="37" t="s">
        <v>2820</v>
      </c>
      <c r="C17" s="37" t="s">
        <v>2821</v>
      </c>
      <c r="D17" s="17" t="s">
        <v>2822</v>
      </c>
      <c r="E17" s="18" t="s">
        <v>10</v>
      </c>
      <c r="F17" s="18">
        <f>VLOOKUP(N17,Revistas!$B$2:$H$63996,2,FALSE)</f>
        <v>1.7330000000000001</v>
      </c>
      <c r="G17" s="18" t="str">
        <f>VLOOKUP(N17,Revistas!$B$2:$H$63996,3,FALSE)</f>
        <v>Q4</v>
      </c>
      <c r="H17" s="18" t="str">
        <f>VLOOKUP(N17,Revistas!$B$2:$H$63996,4,FALSE)</f>
        <v>CRITICAL CARE MEDICINE - SCIE;</v>
      </c>
      <c r="I17" s="18" t="str">
        <f>VLOOKUP(N17,Revistas!$B$2:$H$63996,5,FALSE)</f>
        <v>28/33</v>
      </c>
      <c r="J17" s="18" t="str">
        <f>VLOOKUP(N17,Revistas!$B$2:$H$63996,6,FALSE)</f>
        <v>NO</v>
      </c>
      <c r="K17" s="18" t="s">
        <v>2823</v>
      </c>
      <c r="L17" s="18" t="s">
        <v>2824</v>
      </c>
      <c r="M17" s="18">
        <v>0</v>
      </c>
      <c r="N17" s="18" t="s">
        <v>2825</v>
      </c>
      <c r="O17" s="18" t="s">
        <v>129</v>
      </c>
      <c r="P17" s="18">
        <v>2017</v>
      </c>
      <c r="Q17" s="18">
        <v>62</v>
      </c>
      <c r="R17" s="18">
        <v>10</v>
      </c>
      <c r="S17" s="18">
        <v>1307</v>
      </c>
      <c r="T17" s="18">
        <v>1315</v>
      </c>
      <c r="U17" s="23">
        <v>28698265</v>
      </c>
    </row>
    <row r="18" spans="1:21" ht="30">
      <c r="A18" s="31" t="str">
        <f t="shared" si="0"/>
        <v>Sanchez-Sanchez, M; Herrero, E; Cachafeiro, L; Flores, E; Agrifoglio, A; Civantos, B; Garcia-de-Lorenzo, A. Main limitations of transpulmonary thermodilution: set targets. CRITICAL CARE. 2017; 21():-242.Letter. IF -5,358</v>
      </c>
      <c r="B18" s="37" t="s">
        <v>2826</v>
      </c>
      <c r="C18" s="37" t="s">
        <v>2827</v>
      </c>
      <c r="D18" s="17" t="s">
        <v>2828</v>
      </c>
      <c r="E18" s="18" t="s">
        <v>274</v>
      </c>
      <c r="F18" s="18">
        <f>VLOOKUP(N18,Revistas!$B$2:$H$63996,2,FALSE)</f>
        <v>5.3579999999999997</v>
      </c>
      <c r="G18" s="18" t="str">
        <f>VLOOKUP(N18,Revistas!$B$2:$H$63996,3,FALSE)</f>
        <v>Q1</v>
      </c>
      <c r="H18" s="18" t="str">
        <f>VLOOKUP(N18,Revistas!$B$2:$H$63996,4,FALSE)</f>
        <v>CRITICAL CARE MEDICINE - SCIE</v>
      </c>
      <c r="I18" s="18" t="str">
        <f>VLOOKUP(N18,Revistas!$B$2:$H$63996,5,FALSE)</f>
        <v>6 DE 33</v>
      </c>
      <c r="J18" s="18" t="str">
        <f>VLOOKUP(N18,Revistas!$B$2:$H$63996,6,FALSE)</f>
        <v>NO</v>
      </c>
      <c r="K18" s="18" t="s">
        <v>2829</v>
      </c>
      <c r="L18" s="18" t="s">
        <v>2830</v>
      </c>
      <c r="M18" s="18">
        <v>0</v>
      </c>
      <c r="N18" s="18" t="s">
        <v>2831</v>
      </c>
      <c r="O18" s="28">
        <v>43344</v>
      </c>
      <c r="P18" s="18">
        <v>2017</v>
      </c>
      <c r="Q18" s="18">
        <v>21</v>
      </c>
      <c r="R18" s="18"/>
      <c r="S18" s="18"/>
      <c r="T18" s="18">
        <v>242</v>
      </c>
      <c r="U18" s="23">
        <v>28923088</v>
      </c>
    </row>
    <row r="19" spans="1:21" ht="90">
      <c r="A19" s="31" t="str">
        <f t="shared" si="0"/>
        <v>Villar, J; Martin-Rodriguez, C; Dominguez-Berrot, AM; Fernandez, L; Ferrando, C; Soler, JA; Diaz-Lamas, AM; Gonzalez-Higueras, E; Nogales, L; Ambros, A; Carriedo, D; Hernandez, M; Martinez, D; Blanco, J; Belda, J; Parrilla, D; Suarez-Sipmann, F; Tarancon, C; Mora-Ordonez, JM; Blanch, L; Perez-Mendez, L; Fernandez, RL; Kacmarek, RM. A Quantile Analysis of Plateau and Driving Pressures: Effects on Mortality in Patients With Acute Respiratory Distress Syndrome Receiving Lung-Protective Ventilation. CRITICAL CARE MEDICINE. 2017; 45(5):843-850.Article. IF -7,05</v>
      </c>
      <c r="B19" s="37" t="s">
        <v>2800</v>
      </c>
      <c r="C19" s="37" t="s">
        <v>2801</v>
      </c>
      <c r="D19" s="17" t="s">
        <v>2802</v>
      </c>
      <c r="E19" s="18" t="s">
        <v>10</v>
      </c>
      <c r="F19" s="18">
        <f>VLOOKUP(N19,Revistas!$B$2:$H$63996,2,FALSE)</f>
        <v>7.05</v>
      </c>
      <c r="G19" s="18" t="str">
        <f>VLOOKUP(N19,Revistas!$B$2:$H$63996,3,FALSE)</f>
        <v>Q1</v>
      </c>
      <c r="H19" s="18" t="str">
        <f>VLOOKUP(N19,Revistas!$B$2:$H$63996,4,FALSE)</f>
        <v>CRITICAL CARE MEDICINE - SCIE</v>
      </c>
      <c r="I19" s="18" t="str">
        <f>VLOOKUP(N19,Revistas!$B$2:$H$63996,5,FALSE)</f>
        <v>4 DE 33</v>
      </c>
      <c r="J19" s="18" t="str">
        <f>VLOOKUP(N19,Revistas!$B$2:$H$63996,6,FALSE)</f>
        <v>NO</v>
      </c>
      <c r="K19" s="18" t="s">
        <v>2803</v>
      </c>
      <c r="L19" s="18" t="s">
        <v>2804</v>
      </c>
      <c r="M19" s="18">
        <v>3</v>
      </c>
      <c r="N19" s="18" t="s">
        <v>2805</v>
      </c>
      <c r="O19" s="18" t="s">
        <v>250</v>
      </c>
      <c r="P19" s="18">
        <v>2017</v>
      </c>
      <c r="Q19" s="18">
        <v>45</v>
      </c>
      <c r="R19" s="18">
        <v>5</v>
      </c>
      <c r="S19" s="18">
        <v>843</v>
      </c>
      <c r="T19" s="18">
        <v>850</v>
      </c>
      <c r="U19" s="23">
        <v>28252536</v>
      </c>
    </row>
    <row r="20" spans="1:21">
      <c r="A20" s="31"/>
    </row>
    <row r="21" spans="1:21" hidden="1">
      <c r="A21" s="31" t="str">
        <f t="shared" si="0"/>
        <v>. . . ; ():-.. IF -</v>
      </c>
    </row>
    <row r="22" spans="1:21" hidden="1">
      <c r="A22" s="31" t="str">
        <f t="shared" si="0"/>
        <v>. . . ; ():-.. IF -</v>
      </c>
    </row>
    <row r="23" spans="1:21" hidden="1">
      <c r="A23" s="31" t="str">
        <f t="shared" si="0"/>
        <v>. . . ; ():-.. IF -</v>
      </c>
    </row>
    <row r="24" spans="1:21" hidden="1">
      <c r="A24" s="31" t="str">
        <f t="shared" si="0"/>
        <v>. . . ; ():-.. IF -</v>
      </c>
    </row>
    <row r="25" spans="1:21" hidden="1">
      <c r="A25" s="31" t="str">
        <f t="shared" si="0"/>
        <v>. . . ; ():-.. IF -</v>
      </c>
    </row>
    <row r="26" spans="1:21" hidden="1">
      <c r="A26" s="31" t="str">
        <f t="shared" si="0"/>
        <v>. . . ; ():-.. IF -</v>
      </c>
    </row>
    <row r="27" spans="1:21" hidden="1">
      <c r="A27" s="31" t="str">
        <f t="shared" si="0"/>
        <v>. . . ; ():-.. IF -</v>
      </c>
    </row>
    <row r="28" spans="1:21" hidden="1">
      <c r="A28" s="31" t="str">
        <f t="shared" si="0"/>
        <v>. . . ; ():-.. IF -</v>
      </c>
    </row>
    <row r="29" spans="1:21" hidden="1">
      <c r="A29" s="31" t="str">
        <f t="shared" si="0"/>
        <v>. . . ; ():-.. IF -</v>
      </c>
    </row>
    <row r="30" spans="1:21" hidden="1">
      <c r="A30" s="31" t="str">
        <f t="shared" si="0"/>
        <v>. . . ; ():-.. IF -</v>
      </c>
    </row>
    <row r="31" spans="1:21" hidden="1">
      <c r="A31" s="31" t="str">
        <f t="shared" si="0"/>
        <v>. . . ; ():-.. IF -</v>
      </c>
    </row>
    <row r="32" spans="1:2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15</v>
      </c>
      <c r="D1092" s="20" t="s">
        <v>10</v>
      </c>
      <c r="E1092" s="23">
        <f>DSUM(B1:T1088,F1,D1091:D1092)</f>
        <v>114.53400000000001</v>
      </c>
      <c r="F1092" s="23" t="s">
        <v>10</v>
      </c>
      <c r="G1092" s="23" t="s">
        <v>5470</v>
      </c>
      <c r="H1092" s="23">
        <f>DCOUNTA(B1:T1088,G1091,F1091:G1092)</f>
        <v>5</v>
      </c>
      <c r="I1092" s="23" t="s">
        <v>10</v>
      </c>
      <c r="J1092" s="23" t="s">
        <v>2680</v>
      </c>
      <c r="K1092" s="23">
        <f>DCOUNTA(B1:T1088,J1,I1091:J1092)</f>
        <v>2</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1</v>
      </c>
      <c r="D1095" s="20" t="s">
        <v>274</v>
      </c>
      <c r="E1095" s="23">
        <f>DSUM(B1:T1088,F1,D1094:D1095)</f>
        <v>5.3579999999999997</v>
      </c>
      <c r="F1095" s="23" t="s">
        <v>274</v>
      </c>
      <c r="G1095" s="23" t="s">
        <v>5470</v>
      </c>
      <c r="H1095" s="23">
        <f>DCOUNTA(B1:T1088,G1,F1094:G1095)</f>
        <v>1</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1</v>
      </c>
      <c r="D1101" s="20" t="s">
        <v>571</v>
      </c>
      <c r="E1101" s="23">
        <f>DSUM(B1:T1088,F1,D1100:D1101)</f>
        <v>1.2310000000000001</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1</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15</v>
      </c>
      <c r="D1111" s="26" t="s">
        <v>7262</v>
      </c>
      <c r="E1111" s="21">
        <f>E1092</f>
        <v>114.53400000000001</v>
      </c>
      <c r="F1111" s="21">
        <f>H1092</f>
        <v>5</v>
      </c>
      <c r="G1111" s="21">
        <f>K1092</f>
        <v>2</v>
      </c>
      <c r="O1111" s="24"/>
    </row>
    <row r="1112" spans="2:52" ht="15.75">
      <c r="C1112" s="21">
        <f>C1095</f>
        <v>1</v>
      </c>
      <c r="D1112" s="26" t="s">
        <v>7263</v>
      </c>
      <c r="E1112" s="21">
        <f>E1095</f>
        <v>5.3579999999999997</v>
      </c>
      <c r="F1112" s="21">
        <f>H1095</f>
        <v>1</v>
      </c>
      <c r="G1112" s="21">
        <f>K1095</f>
        <v>0</v>
      </c>
      <c r="O1112" s="24"/>
    </row>
    <row r="1113" spans="2:52" ht="15.75">
      <c r="C1113" s="21">
        <f>C1101</f>
        <v>1</v>
      </c>
      <c r="D1113" s="26" t="s">
        <v>7265</v>
      </c>
      <c r="E1113" s="21">
        <f>E1101</f>
        <v>1.2310000000000001</v>
      </c>
      <c r="F1113" s="21">
        <f>H1101</f>
        <v>0</v>
      </c>
      <c r="G1113" s="21">
        <f>K1101</f>
        <v>0</v>
      </c>
      <c r="O1113" s="24"/>
    </row>
    <row r="1114" spans="2:52" ht="15.75">
      <c r="C1114" s="21">
        <f>C1108</f>
        <v>1</v>
      </c>
      <c r="D1114" s="26" t="s">
        <v>7266</v>
      </c>
      <c r="E1114" s="21">
        <f>E1108</f>
        <v>0</v>
      </c>
      <c r="F1114" s="21">
        <f>H1108</f>
        <v>0</v>
      </c>
      <c r="G1114" s="21">
        <f>K1108</f>
        <v>0</v>
      </c>
      <c r="O1114" s="24"/>
    </row>
    <row r="1115" spans="2:52" ht="15.75">
      <c r="C1115" s="22"/>
      <c r="D1115" s="19" t="s">
        <v>7267</v>
      </c>
      <c r="E1115" s="19">
        <f>E1111</f>
        <v>114.53400000000001</v>
      </c>
      <c r="F1115" s="22"/>
      <c r="O1115" s="24"/>
    </row>
    <row r="1116" spans="2:52" ht="15.75">
      <c r="C1116" s="22"/>
      <c r="D1116" s="19" t="s">
        <v>7268</v>
      </c>
      <c r="E1116" s="19">
        <f>E1111+E1112+E1113+E1114</f>
        <v>121.123</v>
      </c>
    </row>
  </sheetData>
  <sortState ref="B2:AZ19">
    <sortCondition ref="B2:B19"/>
  </sortState>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7030A0"/>
  </sheetPr>
  <dimension ref="A1:AZ1115"/>
  <sheetViews>
    <sheetView topLeftCell="B26" workbookViewId="0">
      <selection activeCell="B2" sqref="B2:C29"/>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30">
      <c r="A2" s="31" t="str">
        <f>CONCATENATE(B2,". ",C2,". ",D2,". ",P2,"; ",Q2,"(",R2,"):",S2,"-",T2,".",E2,". ","IF -",F2)</f>
        <v>Almendros, I; Garcia-Rio, F. Sleep apnoea, insulin resistance and diabetes: the first step is in the fat. EUROPEAN RESPIRATORY JOURNAL. 2017; 49(4):-1700179.Editorial Material. IF -10,569</v>
      </c>
      <c r="B2" s="37" t="s">
        <v>2886</v>
      </c>
      <c r="C2" s="37" t="s">
        <v>2887</v>
      </c>
      <c r="D2" s="17" t="s">
        <v>1983</v>
      </c>
      <c r="E2" s="18" t="s">
        <v>571</v>
      </c>
      <c r="F2" s="18">
        <f>VLOOKUP(N2,Revistas!$B$2:$H$63996,2,FALSE)</f>
        <v>10.569000000000001</v>
      </c>
      <c r="G2" s="18" t="str">
        <f>VLOOKUP(N2,Revistas!$B$2:$H$63996,3,FALSE)</f>
        <v>Q1</v>
      </c>
      <c r="H2" s="18" t="str">
        <f>VLOOKUP(N2,Revistas!$B$2:$H$63996,4,FALSE)</f>
        <v>RESPIRATORY SYSTEM - SCIE</v>
      </c>
      <c r="I2" s="18" t="str">
        <f>VLOOKUP(N2,Revistas!$B$2:$H$63996,5,FALSE)</f>
        <v>3 DE 59</v>
      </c>
      <c r="J2" s="18" t="str">
        <f>VLOOKUP(N2,Revistas!$B$2:$H$63996,6,FALSE)</f>
        <v>SI</v>
      </c>
      <c r="K2" s="18" t="s">
        <v>2888</v>
      </c>
      <c r="L2" s="18" t="s">
        <v>2863</v>
      </c>
      <c r="M2" s="18">
        <v>1</v>
      </c>
      <c r="N2" s="18" t="s">
        <v>1986</v>
      </c>
      <c r="O2" s="18" t="s">
        <v>35</v>
      </c>
      <c r="P2" s="18">
        <v>2017</v>
      </c>
      <c r="Q2" s="18">
        <v>49</v>
      </c>
      <c r="R2" s="18">
        <v>4</v>
      </c>
      <c r="S2" s="18"/>
      <c r="T2" s="18">
        <v>1700179</v>
      </c>
      <c r="U2" s="23">
        <v>28424366</v>
      </c>
    </row>
    <row r="3" spans="1:21" ht="45">
      <c r="A3" s="31" t="str">
        <f t="shared" ref="A3:A59" si="0">CONCATENATE(B3,". ",C3,". ",D3,". ",P3,"; ",Q3,"(",R3,"):",S3,"-",T3,".",E3,". ","IF -",F3)</f>
        <v>Alonso-Fernandez, A; De la Pena, M; Carrera, M; Suquia, AG; Casitas, R; Garcia-Rio, F; Martinez-Ceron, E; Pierola, J; Barcelo, A; Soriano, JB; Fernandez-Capitan, C. OSA and Recurrent VTE Causality or Cause? Response. CHEST. 2017; 151(2):515-516.Letter. IF -6,044</v>
      </c>
      <c r="B3" s="37" t="s">
        <v>2737</v>
      </c>
      <c r="C3" s="37" t="s">
        <v>2738</v>
      </c>
      <c r="D3" s="17" t="s">
        <v>2733</v>
      </c>
      <c r="E3" s="18" t="s">
        <v>274</v>
      </c>
      <c r="F3" s="18">
        <f>VLOOKUP(N3,Revistas!$B$2:$H$63996,2,FALSE)</f>
        <v>6.0439999999999996</v>
      </c>
      <c r="G3" s="18" t="str">
        <f>VLOOKUP(N3,Revistas!$B$2:$H$63996,3,FALSE)</f>
        <v>Q1</v>
      </c>
      <c r="H3" s="18" t="str">
        <f>VLOOKUP(N3,Revistas!$B$2:$H$63996,4,FALSE)</f>
        <v>RESPIRATORY SYSTEM - SCIE;</v>
      </c>
      <c r="I3" s="18" t="str">
        <f>VLOOKUP(N3,Revistas!$B$2:$H$63996,5,FALSE)</f>
        <v>7 DE  59</v>
      </c>
      <c r="J3" s="18" t="str">
        <f>VLOOKUP(N3,Revistas!$B$2:$H$63996,6,FALSE)</f>
        <v>NO</v>
      </c>
      <c r="K3" s="18" t="s">
        <v>2739</v>
      </c>
      <c r="L3" s="18" t="s">
        <v>2740</v>
      </c>
      <c r="M3" s="18">
        <v>0</v>
      </c>
      <c r="N3" s="18" t="s">
        <v>2736</v>
      </c>
      <c r="O3" s="18" t="s">
        <v>62</v>
      </c>
      <c r="P3" s="18">
        <v>2017</v>
      </c>
      <c r="Q3" s="18">
        <v>151</v>
      </c>
      <c r="R3" s="18">
        <v>2</v>
      </c>
      <c r="S3" s="18">
        <v>515</v>
      </c>
      <c r="T3" s="18">
        <v>516</v>
      </c>
      <c r="U3" s="23">
        <v>28183493</v>
      </c>
    </row>
    <row r="4" spans="1:21" ht="60">
      <c r="A4" s="31" t="str">
        <f t="shared" si="0"/>
        <v>Alvarez, E; Toledano, V; Morilla, F; Hernandez-Jimenez, E; Cubillos-Zapata, C; Varela-Serrano, A; Casas-Martin, J; Avendano-Ortiz, J; Aguirre, LA; Arnalich, F; Maroun-Eid, C; Martin-Quiros, A; Diaz, MQ; Lopez-Collazo, E. A System Dynamics Model to Predict the Human Monocyte Response to Endotoxins. FRONTIERS IN IMMUNOLOGY. 2017; 8():-915.Article. IF -6,429</v>
      </c>
      <c r="B4" s="37" t="s">
        <v>2007</v>
      </c>
      <c r="C4" s="37" t="s">
        <v>2008</v>
      </c>
      <c r="D4" s="17" t="s">
        <v>2009</v>
      </c>
      <c r="E4" s="18" t="s">
        <v>10</v>
      </c>
      <c r="F4" s="18">
        <f>VLOOKUP(N4,Revistas!$B$2:$H$63996,2,FALSE)</f>
        <v>6.4290000000000003</v>
      </c>
      <c r="G4" s="18" t="str">
        <f>VLOOKUP(N4,Revistas!$B$2:$H$63996,3,FALSE)</f>
        <v>Q1</v>
      </c>
      <c r="H4" s="18" t="str">
        <f>VLOOKUP(N4,Revistas!$B$2:$H$63996,4,FALSE)</f>
        <v>IMMUNOLOGY - SCIE</v>
      </c>
      <c r="I4" s="18" t="str">
        <f>VLOOKUP(N4,Revistas!$B$2:$H$63996,5,FALSE)</f>
        <v>21/150</v>
      </c>
      <c r="J4" s="18" t="str">
        <f>VLOOKUP(N4,Revistas!$B$2:$H$63996,6,FALSE)</f>
        <v>NO</v>
      </c>
      <c r="K4" s="18" t="s">
        <v>2010</v>
      </c>
      <c r="L4" s="18" t="s">
        <v>2011</v>
      </c>
      <c r="M4" s="18">
        <v>0</v>
      </c>
      <c r="N4" s="18" t="s">
        <v>2012</v>
      </c>
      <c r="O4" s="18" t="s">
        <v>2013</v>
      </c>
      <c r="P4" s="18">
        <v>2017</v>
      </c>
      <c r="Q4" s="18">
        <v>8</v>
      </c>
      <c r="R4" s="18"/>
      <c r="S4" s="18"/>
      <c r="T4" s="18">
        <v>915</v>
      </c>
      <c r="U4" s="23">
        <v>28824640</v>
      </c>
    </row>
    <row r="5" spans="1:21" ht="60">
      <c r="A5" s="31" t="str">
        <f t="shared" si="0"/>
        <v>Athanazio, R; Pereira, MC; Gramblicka, G; Cavalcanti-Lundgren, F; de Figueiredo, MF; Arancibia, F; Rached, S; de la Rosa, D; Maiz-Carro, L; Giron, R; Olveira, C; Prados, C; Martinez-Garcia, MA. Latin America validation of FACED score in patients with bronchiectasis: an analysis of six cohorts. BMC PULMONARY MEDICINE. 2017; 17():-73.Article. IF -2,435</v>
      </c>
      <c r="B5" s="37" t="s">
        <v>2880</v>
      </c>
      <c r="C5" s="37" t="s">
        <v>2881</v>
      </c>
      <c r="D5" s="17" t="s">
        <v>2882</v>
      </c>
      <c r="E5" s="18" t="s">
        <v>10</v>
      </c>
      <c r="F5" s="18">
        <f>VLOOKUP(N5,Revistas!$B$2:$H$63996,2,FALSE)</f>
        <v>2.4350000000000001</v>
      </c>
      <c r="G5" s="18" t="str">
        <f>VLOOKUP(N5,Revistas!$B$2:$H$63996,3,FALSE)</f>
        <v>Q3</v>
      </c>
      <c r="H5" s="18" t="str">
        <f>VLOOKUP(N5,Revistas!$B$2:$H$63996,4,FALSE)</f>
        <v>RESPIRATORY SYSTEM - SCIE</v>
      </c>
      <c r="I5" s="18" t="str">
        <f>VLOOKUP(N5,Revistas!$B$2:$H$63996,5,FALSE)</f>
        <v>34/59</v>
      </c>
      <c r="J5" s="18" t="str">
        <f>VLOOKUP(N5,Revistas!$B$2:$H$63996,6,FALSE)</f>
        <v>NO</v>
      </c>
      <c r="K5" s="18" t="s">
        <v>2883</v>
      </c>
      <c r="L5" s="18" t="s">
        <v>2884</v>
      </c>
      <c r="M5" s="18">
        <v>0</v>
      </c>
      <c r="N5" s="18" t="s">
        <v>2885</v>
      </c>
      <c r="O5" s="18" t="s">
        <v>1066</v>
      </c>
      <c r="P5" s="18">
        <v>2017</v>
      </c>
      <c r="Q5" s="18">
        <v>17</v>
      </c>
      <c r="R5" s="18"/>
      <c r="S5" s="18"/>
      <c r="T5" s="18">
        <v>73</v>
      </c>
      <c r="U5" s="23">
        <v>28446170</v>
      </c>
    </row>
    <row r="6" spans="1:21" ht="90">
      <c r="A6" s="31" t="str">
        <f t="shared" si="0"/>
        <v>Avendano-Ortiz, Jose; Maroun-Eid, Charbel; Martin-Quiros, Alejandro; Toledano, Victor; Cubillos-Zapata, Carolina; Gomez-Campelo, Paloma; Varela-Serrano, Anibal; Casas-Martin, Jose; Llanos-Gonzalez, Emilio; Alvarez, Enrique; Garcia-Rio, Francisco; Aguirre, Luis A; Hernandez-Jimenez, Enrique; Lopez-Collazo, Eduardo. PD-L1 Overexpression During Endotoxin Tolerance Impairs the Adaptive Immune Response in Septic Patients via HIF1alpha.. Journal of infectious diseases. 2017; ():-.Article. IF -6,273</v>
      </c>
      <c r="B6" s="37" t="s">
        <v>2118</v>
      </c>
      <c r="C6" s="37" t="s">
        <v>2117</v>
      </c>
      <c r="D6" s="17" t="s">
        <v>2122</v>
      </c>
      <c r="E6" s="18" t="s">
        <v>10</v>
      </c>
      <c r="F6" s="18">
        <f>VLOOKUP(N6,Revistas!$B$2:$H$63996,2,FALSE)</f>
        <v>6.2729999999999997</v>
      </c>
      <c r="G6" s="18" t="str">
        <f>VLOOKUP(N6,Revistas!$B$2:$H$63996,3,FALSE)</f>
        <v>Q1</v>
      </c>
      <c r="H6" s="18" t="str">
        <f>VLOOKUP(N6,Revistas!$B$2:$H$63996,4,FALSE)</f>
        <v>INFECTIOUS DISEASES - SCIE;</v>
      </c>
      <c r="I6" s="18" t="str">
        <f>VLOOKUP(N6,Revistas!$B$2:$H$63996,5,FALSE)</f>
        <v>7 DE 84</v>
      </c>
      <c r="J6" s="18" t="str">
        <f>VLOOKUP(N6,Revistas!$B$2:$H$63996,6,FALSE)</f>
        <v>SI</v>
      </c>
      <c r="K6" s="18" t="s">
        <v>2120</v>
      </c>
      <c r="L6" s="18"/>
      <c r="M6" s="18"/>
      <c r="N6" s="18" t="s">
        <v>1387</v>
      </c>
      <c r="O6" s="18" t="s">
        <v>2119</v>
      </c>
      <c r="P6" s="18">
        <v>2017</v>
      </c>
      <c r="Q6" s="18"/>
      <c r="R6" s="18"/>
      <c r="S6" s="18"/>
      <c r="T6" s="18"/>
      <c r="U6" s="23">
        <v>28973671</v>
      </c>
    </row>
    <row r="7" spans="1:21" ht="60">
      <c r="A7" s="31" t="str">
        <f t="shared" si="0"/>
        <v>Bastir, M; Garcia-Martinez, D; Torres-Tamayo, N; Sanchis-Gimeno, JA; O'Higgins, P; Utrilla, C; Sanchez, IT; Rio, FG. In Vivo 3D Analysis of Thoracic Kinematics: Changes in Size and Shape During Breathing and Their Implications for Respiratory Function in Recent Humans and Fossil Hominins. ANATOMICAL RECORD-ADVANCES IN INTEGRATIVE ANATOMY AND EVOLUTIONARY BIOLOGY. 2017; 300(2):255-264.Article. IF -1,431</v>
      </c>
      <c r="B7" s="37" t="s">
        <v>2898</v>
      </c>
      <c r="C7" s="37" t="s">
        <v>2899</v>
      </c>
      <c r="D7" s="17" t="s">
        <v>2900</v>
      </c>
      <c r="E7" s="18" t="s">
        <v>10</v>
      </c>
      <c r="F7" s="18">
        <f>VLOOKUP(N7,Revistas!$B$2:$H$63996,2,FALSE)</f>
        <v>1.431</v>
      </c>
      <c r="G7" s="18" t="str">
        <f>VLOOKUP(N7,Revistas!$B$2:$H$63996,3,FALSE)</f>
        <v>Q2</v>
      </c>
      <c r="H7" s="18" t="str">
        <f>VLOOKUP(N7,Revistas!$B$2:$H$63996,4,FALSE)</f>
        <v>ANATOMY &amp; MORPHOLOGY - SCIE</v>
      </c>
      <c r="I7" s="18" t="str">
        <f>VLOOKUP(N7,Revistas!$B$2:$H$63996,5,FALSE)</f>
        <v>9 DE 21</v>
      </c>
      <c r="J7" s="18" t="str">
        <f>VLOOKUP(N7,Revistas!$B$2:$H$63996,6,FALSE)</f>
        <v>NO</v>
      </c>
      <c r="K7" s="18" t="s">
        <v>2901</v>
      </c>
      <c r="L7" s="18" t="s">
        <v>2902</v>
      </c>
      <c r="M7" s="18">
        <v>4</v>
      </c>
      <c r="N7" s="18" t="s">
        <v>2903</v>
      </c>
      <c r="O7" s="18" t="s">
        <v>62</v>
      </c>
      <c r="P7" s="18">
        <v>2017</v>
      </c>
      <c r="Q7" s="18">
        <v>300</v>
      </c>
      <c r="R7" s="18">
        <v>2</v>
      </c>
      <c r="S7" s="18">
        <v>255</v>
      </c>
      <c r="T7" s="18">
        <v>264</v>
      </c>
      <c r="U7" s="23">
        <v>27762077</v>
      </c>
    </row>
    <row r="8" spans="1:21" ht="45">
      <c r="A8" s="31" t="str">
        <f t="shared" si="0"/>
        <v>Bastir, M; Garcia-Martinez, D; Williams, SA; Recheis, W; Torres-Sanchez, I; Rio, FG; Oishi, M; Ogihara, N. 3D geometric morphometrics of thorax variation and allometry in Hominoidea. JOURNAL OF HUMAN EVOLUTION. 2017; 113():10-23.Article. IF -3,932</v>
      </c>
      <c r="B8" s="37" t="s">
        <v>2854</v>
      </c>
      <c r="C8" s="37" t="s">
        <v>2855</v>
      </c>
      <c r="D8" s="17" t="s">
        <v>2856</v>
      </c>
      <c r="E8" s="18" t="s">
        <v>10</v>
      </c>
      <c r="F8" s="18">
        <f>VLOOKUP(N8,Revistas!$B$2:$H$63996,2,FALSE)</f>
        <v>3.9319999999999999</v>
      </c>
      <c r="G8" s="18" t="str">
        <f>VLOOKUP(N8,Revistas!$B$2:$H$63996,3,FALSE)</f>
        <v>Q2</v>
      </c>
      <c r="H8" s="18" t="str">
        <f>VLOOKUP(N8,Revistas!$B$2:$H$63996,4,FALSE)</f>
        <v>EVOLUTIONARY BIOLOGY - SCIE</v>
      </c>
      <c r="I8" s="18" t="str">
        <f>VLOOKUP(N8,Revistas!$B$2:$H$63996,5,FALSE)</f>
        <v>16/48</v>
      </c>
      <c r="J8" s="18" t="str">
        <f>VLOOKUP(N8,Revistas!$B$2:$H$63996,6,FALSE)</f>
        <v>NO</v>
      </c>
      <c r="K8" s="18" t="s">
        <v>2857</v>
      </c>
      <c r="L8" s="18" t="s">
        <v>2858</v>
      </c>
      <c r="M8" s="18">
        <v>0</v>
      </c>
      <c r="N8" s="18" t="s">
        <v>2859</v>
      </c>
      <c r="O8" s="18" t="s">
        <v>14</v>
      </c>
      <c r="P8" s="18">
        <v>2017</v>
      </c>
      <c r="Q8" s="18">
        <v>113</v>
      </c>
      <c r="R8" s="18"/>
      <c r="S8" s="18">
        <v>10</v>
      </c>
      <c r="T8" s="18">
        <v>23</v>
      </c>
      <c r="U8" s="23">
        <v>29054160</v>
      </c>
    </row>
    <row r="9" spans="1:21" ht="45">
      <c r="A9" s="31" t="str">
        <f t="shared" si="0"/>
        <v>Casitas, R; Martinez-Ceron, E; Galera, R; Cubillos-Zapata, C; Gonzalez-Villalba, MJ; Fernandez-Navarro, I; Sanchez, B; Garcia-Sanchez, A; Zamarron, E; Garcia-Rio, F. The effect of treatment for sleep apnoea on determinants of blood pressure control. EUROPEAN RESPIRATORY JOURNAL. 2017; 50(5):-1701261.Article. IF -10,569</v>
      </c>
      <c r="B9" s="37" t="s">
        <v>2860</v>
      </c>
      <c r="C9" s="37" t="s">
        <v>2861</v>
      </c>
      <c r="D9" s="17" t="s">
        <v>1983</v>
      </c>
      <c r="E9" s="18" t="s">
        <v>10</v>
      </c>
      <c r="F9" s="18">
        <f>VLOOKUP(N9,Revistas!$B$2:$H$63996,2,FALSE)</f>
        <v>10.569000000000001</v>
      </c>
      <c r="G9" s="18" t="str">
        <f>VLOOKUP(N9,Revistas!$B$2:$H$63996,3,FALSE)</f>
        <v>Q1</v>
      </c>
      <c r="H9" s="18" t="str">
        <f>VLOOKUP(N9,Revistas!$B$2:$H$63996,4,FALSE)</f>
        <v>RESPIRATORY SYSTEM - SCIE</v>
      </c>
      <c r="I9" s="18" t="str">
        <f>VLOOKUP(N9,Revistas!$B$2:$H$63996,5,FALSE)</f>
        <v>3 DE 59</v>
      </c>
      <c r="J9" s="18" t="str">
        <f>VLOOKUP(N9,Revistas!$B$2:$H$63996,6,FALSE)</f>
        <v>SI</v>
      </c>
      <c r="K9" s="18" t="s">
        <v>2862</v>
      </c>
      <c r="L9" s="18" t="s">
        <v>2863</v>
      </c>
      <c r="M9" s="18">
        <v>0</v>
      </c>
      <c r="N9" s="18" t="s">
        <v>1986</v>
      </c>
      <c r="O9" s="28">
        <v>37196</v>
      </c>
      <c r="P9" s="18">
        <v>2017</v>
      </c>
      <c r="Q9" s="18">
        <v>50</v>
      </c>
      <c r="R9" s="18">
        <v>5</v>
      </c>
      <c r="S9" s="18"/>
      <c r="T9" s="18">
        <v>1701261</v>
      </c>
      <c r="U9" s="23">
        <v>29146604</v>
      </c>
    </row>
    <row r="10" spans="1:21" ht="75">
      <c r="A10" s="31" t="str">
        <f t="shared" si="0"/>
        <v>Cubillos-Zapata, C; Avendano-Ortiz, J; Hernandez-Jimenez, E; Toledano, V; Casas-Martin, J; Varela-Serrano, A; Torres, M; Almendros, I; Casitas, R; Fernandez-Navarro, I; Garcia-Sanchez, A; Aguirre, LA; Farre, R; Lopez-Collazo, E; Garcia-Rio, F. Hypoxia-induced PD-L1/PD-1 crosstalk impairs T-cell function in sleep apnoea. EUROPEAN RESPIRATORY JOURNAL. 2017; 50(4):-1700833.Article. IF -10,569</v>
      </c>
      <c r="B10" s="37" t="s">
        <v>1981</v>
      </c>
      <c r="C10" s="37" t="s">
        <v>1982</v>
      </c>
      <c r="D10" s="17" t="s">
        <v>1983</v>
      </c>
      <c r="E10" s="18" t="s">
        <v>10</v>
      </c>
      <c r="F10" s="18">
        <f>VLOOKUP(N10,Revistas!$B$2:$H$63996,2,FALSE)</f>
        <v>10.569000000000001</v>
      </c>
      <c r="G10" s="18" t="str">
        <f>VLOOKUP(N10,Revistas!$B$2:$H$63996,3,FALSE)</f>
        <v>Q1</v>
      </c>
      <c r="H10" s="18" t="str">
        <f>VLOOKUP(N10,Revistas!$B$2:$H$63996,4,FALSE)</f>
        <v>RESPIRATORY SYSTEM - SCIE</v>
      </c>
      <c r="I10" s="18" t="str">
        <f>VLOOKUP(N10,Revistas!$B$2:$H$63996,5,FALSE)</f>
        <v>3 DE 59</v>
      </c>
      <c r="J10" s="18" t="str">
        <f>VLOOKUP(N10,Revistas!$B$2:$H$63996,6,FALSE)</f>
        <v>SI</v>
      </c>
      <c r="K10" s="18" t="s">
        <v>1984</v>
      </c>
      <c r="L10" s="18" t="s">
        <v>1985</v>
      </c>
      <c r="M10" s="18">
        <v>0</v>
      </c>
      <c r="N10" s="18" t="s">
        <v>1986</v>
      </c>
      <c r="O10" s="28">
        <v>37165</v>
      </c>
      <c r="P10" s="18">
        <v>2017</v>
      </c>
      <c r="Q10" s="18">
        <v>50</v>
      </c>
      <c r="R10" s="18">
        <v>4</v>
      </c>
      <c r="S10" s="18"/>
      <c r="T10" s="18">
        <v>1700833</v>
      </c>
      <c r="U10" s="23">
        <v>29051270</v>
      </c>
    </row>
    <row r="11" spans="1:21" ht="45">
      <c r="A11" s="31" t="str">
        <f t="shared" si="0"/>
        <v>Cubillos-Zapata, C; Cordoba, R; Avendano-Ortiz, J; Lopez-Collazo, E. Thalidomide analog CC-122 induces a refractory state in monocytes from patients with diffuse large B cell lymphoma. LEUKEMIA &amp; LYMPHOMA. 2017; 58(8):1999-2001.Letter. IF -2,755</v>
      </c>
      <c r="B11" s="37" t="s">
        <v>2018</v>
      </c>
      <c r="C11" s="37" t="s">
        <v>2019</v>
      </c>
      <c r="D11" s="17" t="s">
        <v>2020</v>
      </c>
      <c r="E11" s="18" t="s">
        <v>274</v>
      </c>
      <c r="F11" s="18">
        <f>VLOOKUP(N11,Revistas!$B$2:$H$63996,2,FALSE)</f>
        <v>2.7549999999999999</v>
      </c>
      <c r="G11" s="18" t="str">
        <f>VLOOKUP(N11,Revistas!$B$2:$H$63996,3,FALSE)</f>
        <v>Q2</v>
      </c>
      <c r="H11" s="18" t="str">
        <f>VLOOKUP(N11,Revistas!$B$2:$H$63996,4,FALSE)</f>
        <v>HEMATOLOGY - SCIE;</v>
      </c>
      <c r="I11" s="18" t="str">
        <f>VLOOKUP(N11,Revistas!$B$2:$H$63996,5,FALSE)</f>
        <v>32/70</v>
      </c>
      <c r="J11" s="18" t="str">
        <f>VLOOKUP(N11,Revistas!$B$2:$H$63996,6,FALSE)</f>
        <v>NO</v>
      </c>
      <c r="K11" s="18" t="s">
        <v>2021</v>
      </c>
      <c r="L11" s="18" t="s">
        <v>2022</v>
      </c>
      <c r="M11" s="18">
        <v>0</v>
      </c>
      <c r="N11" s="18" t="s">
        <v>2023</v>
      </c>
      <c r="O11" s="18" t="s">
        <v>199</v>
      </c>
      <c r="P11" s="18">
        <v>2017</v>
      </c>
      <c r="Q11" s="18">
        <v>58</v>
      </c>
      <c r="R11" s="18">
        <v>8</v>
      </c>
      <c r="S11" s="18">
        <v>1999</v>
      </c>
      <c r="T11" s="18">
        <v>2001</v>
      </c>
      <c r="U11" s="23">
        <v>28093007</v>
      </c>
    </row>
    <row r="12" spans="1:21" ht="45">
      <c r="A12" s="31" t="str">
        <f t="shared" si="0"/>
        <v>Garcia-Rio, F; Soler-Cataluna, JJ; Alcazar, B; Viejo, JL; Miravitlles, M. Requirements, Strengths and Weaknesses of Inhaler Devices for COPD Patients from the Expert Prescribers' Point of View: Results of the EPOCA Delphi Consensus. COPD-JOURNAL OF CHRONIC OBSTRUCTIVE PULMONARY DISEASE. 2017; 14(6):573-580.Article. IF -2,576</v>
      </c>
      <c r="B12" s="37" t="s">
        <v>2907</v>
      </c>
      <c r="C12" s="37" t="s">
        <v>2908</v>
      </c>
      <c r="D12" s="17" t="s">
        <v>2909</v>
      </c>
      <c r="E12" s="18" t="s">
        <v>10</v>
      </c>
      <c r="F12" s="18">
        <f>VLOOKUP(N12,Revistas!$B$2:$H$63996,2,FALSE)</f>
        <v>2.5760000000000001</v>
      </c>
      <c r="G12" s="18" t="str">
        <f>VLOOKUP(N12,Revistas!$B$2:$H$63996,3,FALSE)</f>
        <v>Q3</v>
      </c>
      <c r="H12" s="18" t="str">
        <f>VLOOKUP(N12,Revistas!$B$2:$H$63996,4,FALSE)</f>
        <v>RESPIRATORY SYSTEM - SCIE</v>
      </c>
      <c r="I12" s="18" t="str">
        <f>VLOOKUP(N12,Revistas!$B$2:$H$63996,5,FALSE)</f>
        <v>30/59</v>
      </c>
      <c r="J12" s="18" t="str">
        <f>VLOOKUP(N12,Revistas!$B$2:$H$63996,6,FALSE)</f>
        <v>NO</v>
      </c>
      <c r="K12" s="18" t="s">
        <v>2910</v>
      </c>
      <c r="L12" s="18" t="s">
        <v>2911</v>
      </c>
      <c r="M12" s="18">
        <v>0</v>
      </c>
      <c r="N12" s="18" t="s">
        <v>2912</v>
      </c>
      <c r="O12" s="18"/>
      <c r="P12" s="18">
        <v>2017</v>
      </c>
      <c r="Q12" s="18">
        <v>14</v>
      </c>
      <c r="R12" s="18">
        <v>6</v>
      </c>
      <c r="S12" s="18">
        <v>573</v>
      </c>
      <c r="T12" s="18">
        <v>580</v>
      </c>
      <c r="U12" s="23">
        <v>28891722</v>
      </c>
    </row>
    <row r="13" spans="1:21" ht="30">
      <c r="A13" s="31" t="str">
        <f t="shared" si="0"/>
        <v>Garcia-Rio, Francisco. Reply to the Z-score Does Not Predict Mortality Because of Confounding by Age.. American journal of respiratory and critical care medicine. 2017; ():-.Article. IF -13,204</v>
      </c>
      <c r="B13" s="37" t="s">
        <v>2932</v>
      </c>
      <c r="C13" s="37" t="s">
        <v>2950</v>
      </c>
      <c r="D13" s="17" t="s">
        <v>2933</v>
      </c>
      <c r="E13" s="18" t="s">
        <v>10</v>
      </c>
      <c r="F13" s="18">
        <f>VLOOKUP(N13,Revistas!$B$2:$H$63996,2,FALSE)</f>
        <v>13.204000000000001</v>
      </c>
      <c r="G13" s="18" t="str">
        <f>VLOOKUP(N13,Revistas!$B$2:$H$63996,3,FALSE)</f>
        <v>Q1</v>
      </c>
      <c r="H13" s="18" t="str">
        <f>VLOOKUP(N13,Revistas!$B$2:$H$63996,4,FALSE)</f>
        <v>CRITICAL CARE MEDICINE - SCIE;</v>
      </c>
      <c r="I13" s="18" t="str">
        <f>VLOOKUP(N13,Revistas!$B$2:$H$63996,5,FALSE)</f>
        <v>2 DE 33</v>
      </c>
      <c r="J13" s="18" t="str">
        <f>VLOOKUP(N13,Revistas!$B$2:$H$63996,6,FALSE)</f>
        <v>SI</v>
      </c>
      <c r="K13" s="18" t="s">
        <v>2951</v>
      </c>
      <c r="L13" s="18"/>
      <c r="M13" s="18"/>
      <c r="N13" s="18" t="s">
        <v>2767</v>
      </c>
      <c r="O13" s="18" t="s">
        <v>400</v>
      </c>
      <c r="P13" s="18">
        <v>2017</v>
      </c>
      <c r="Q13" s="18"/>
      <c r="R13" s="18"/>
      <c r="S13" s="18"/>
      <c r="T13" s="18"/>
      <c r="U13" s="23">
        <v>28683202</v>
      </c>
    </row>
    <row r="14" spans="1:21" ht="30">
      <c r="A14" s="31" t="str">
        <f t="shared" si="0"/>
        <v>Garcia-Rio, Francisco. Reply to: Spirometry-based Diagnostic Criteria that are Not Age-appropriate Lack Clinical Relevance.. American journal of respiratory and critical care medicine. 2017; ():-.Article. IF -13,204</v>
      </c>
      <c r="B14" s="37" t="s">
        <v>2932</v>
      </c>
      <c r="C14" s="37" t="s">
        <v>2931</v>
      </c>
      <c r="D14" s="17" t="s">
        <v>2933</v>
      </c>
      <c r="E14" s="18" t="s">
        <v>10</v>
      </c>
      <c r="F14" s="18">
        <f>VLOOKUP(N14,Revistas!$B$2:$H$63996,2,FALSE)</f>
        <v>13.204000000000001</v>
      </c>
      <c r="G14" s="18" t="str">
        <f>VLOOKUP(N14,Revistas!$B$2:$H$63996,3,FALSE)</f>
        <v>Q1</v>
      </c>
      <c r="H14" s="18" t="str">
        <f>VLOOKUP(N14,Revistas!$B$2:$H$63996,4,FALSE)</f>
        <v>CRITICAL CARE MEDICINE - SCIE;</v>
      </c>
      <c r="I14" s="18" t="str">
        <f>VLOOKUP(N14,Revistas!$B$2:$H$63996,5,FALSE)</f>
        <v>2 DE 33</v>
      </c>
      <c r="J14" s="18" t="str">
        <f>VLOOKUP(N14,Revistas!$B$2:$H$63996,6,FALSE)</f>
        <v>SI</v>
      </c>
      <c r="K14" s="18" t="s">
        <v>2934</v>
      </c>
      <c r="L14" s="18"/>
      <c r="M14" s="18"/>
      <c r="N14" s="18" t="s">
        <v>2767</v>
      </c>
      <c r="O14" s="18" t="s">
        <v>1913</v>
      </c>
      <c r="P14" s="18">
        <v>2017</v>
      </c>
      <c r="Q14" s="18"/>
      <c r="R14" s="18"/>
      <c r="S14" s="18"/>
      <c r="T14" s="18"/>
      <c r="U14" s="23">
        <v>29096068</v>
      </c>
    </row>
    <row r="15" spans="1:21" ht="75">
      <c r="A15" s="31" t="str">
        <f t="shared" si="0"/>
        <v>Hernandez-Jimenez, E; Cubillos-Zapata, C; Toledano, V; de Diego, RP; Fernandez-Navarro, I; Casitas, R; Carpio, C; Casas-Martin, J; Valentin, J; Varela-Serrano, A; Avendano-Ortiz, J; Alvarez, E; Aguirre, LA; Perez-Martinez, A; De Miguel, MP; Belda-Iniesta, C; Garcia-Rio, F; Lopez-Collazo, E. Monocytes inhibit NK activity via TGF-beta in patients with obstructive sleep apnoea. EUROPEAN RESPIRATORY JOURNAL. 2017; 49(6):-1602456.Article. IF -10,569</v>
      </c>
      <c r="B15" s="37" t="s">
        <v>2034</v>
      </c>
      <c r="C15" s="37" t="s">
        <v>2035</v>
      </c>
      <c r="D15" s="17" t="s">
        <v>1983</v>
      </c>
      <c r="E15" s="18" t="s">
        <v>10</v>
      </c>
      <c r="F15" s="18">
        <f>VLOOKUP(N15,Revistas!$B$2:$H$63996,2,FALSE)</f>
        <v>10.569000000000001</v>
      </c>
      <c r="G15" s="18" t="str">
        <f>VLOOKUP(N15,Revistas!$B$2:$H$63996,3,FALSE)</f>
        <v>Q1</v>
      </c>
      <c r="H15" s="18" t="str">
        <f>VLOOKUP(N15,Revistas!$B$2:$H$63996,4,FALSE)</f>
        <v>RESPIRATORY SYSTEM - SCIE</v>
      </c>
      <c r="I15" s="18" t="str">
        <f>VLOOKUP(N15,Revistas!$B$2:$H$63996,5,FALSE)</f>
        <v>3 DE 59</v>
      </c>
      <c r="J15" s="18" t="str">
        <f>VLOOKUP(N15,Revistas!$B$2:$H$63996,6,FALSE)</f>
        <v>SI</v>
      </c>
      <c r="K15" s="18" t="s">
        <v>2036</v>
      </c>
      <c r="L15" s="18" t="s">
        <v>2037</v>
      </c>
      <c r="M15" s="18">
        <v>1</v>
      </c>
      <c r="N15" s="18" t="s">
        <v>1986</v>
      </c>
      <c r="O15" s="18" t="s">
        <v>226</v>
      </c>
      <c r="P15" s="18">
        <v>2017</v>
      </c>
      <c r="Q15" s="18">
        <v>49</v>
      </c>
      <c r="R15" s="18">
        <v>6</v>
      </c>
      <c r="S15" s="18"/>
      <c r="T15" s="18">
        <v>1602456</v>
      </c>
      <c r="U15" s="23">
        <v>28619958</v>
      </c>
    </row>
    <row r="16" spans="1:21" ht="75">
      <c r="A16" s="31" t="str">
        <f t="shared" si="0"/>
        <v>Hernandez-Jimenez, E; Gutierrez-Fernandez, M; Cubillos-Zapata, C; Otero-Ortega, L; Rodriguez-Frutos, B; Toledano, V; Martinez-Sanchez, P; Fuentes, B; Varela-Serrano, A; Avendano-Ortiz, J; Blazquez, A; Mangas-Guijarro, MA; Diez-Tejedor, E; Lopez-Collazo, E. Circulating Monocytes Exhibit an Endotoxin Tolerance Status after Acute Ischemic Stroke: Mitochondrial DNA as a Putative Explanation for Poststroke Infections. JOURNAL OF IMMUNOLOGY. 2017; 198(5):2038-2046.Article. IF -4,856</v>
      </c>
      <c r="B16" s="37" t="s">
        <v>305</v>
      </c>
      <c r="C16" s="37" t="s">
        <v>306</v>
      </c>
      <c r="D16" s="17" t="s">
        <v>307</v>
      </c>
      <c r="E16" s="18" t="s">
        <v>10</v>
      </c>
      <c r="F16" s="18">
        <f>VLOOKUP(N16,Revistas!$B$2:$H$63996,2,FALSE)</f>
        <v>4.8559999999999999</v>
      </c>
      <c r="G16" s="18" t="str">
        <f>VLOOKUP(N16,Revistas!$B$2:$H$63996,3,FALSE)</f>
        <v>q1</v>
      </c>
      <c r="H16" s="18" t="str">
        <f>VLOOKUP(N16,Revistas!$B$2:$H$63996,4,FALSE)</f>
        <v>IMMUNOLOGY - SCIE</v>
      </c>
      <c r="I16" s="18" t="str">
        <f>VLOOKUP(N16,Revistas!$B$2:$H$63996,5,FALSE)</f>
        <v>34/151</v>
      </c>
      <c r="J16" s="18" t="str">
        <f>VLOOKUP(N16,Revistas!$B$2:$H$63996,6,FALSE)</f>
        <v>NO</v>
      </c>
      <c r="K16" s="18" t="s">
        <v>308</v>
      </c>
      <c r="L16" s="18" t="s">
        <v>309</v>
      </c>
      <c r="M16" s="18">
        <v>1</v>
      </c>
      <c r="N16" s="18" t="s">
        <v>310</v>
      </c>
      <c r="O16" s="28">
        <v>36951</v>
      </c>
      <c r="P16" s="18">
        <v>2017</v>
      </c>
      <c r="Q16" s="18">
        <v>198</v>
      </c>
      <c r="R16" s="18">
        <v>5</v>
      </c>
      <c r="S16" s="18">
        <v>2038</v>
      </c>
      <c r="T16" s="18">
        <v>2046</v>
      </c>
      <c r="U16" s="23">
        <v>28115526</v>
      </c>
    </row>
    <row r="17" spans="1:21" ht="75">
      <c r="A17" s="31" t="str">
        <f t="shared" si="0"/>
        <v>Horner, A; Soriano, JB; Puhan, MA; Studnicka, M; Kaiser, B; Vanfleteren, LEGW; Gnatiuc, L; Burney, P; Miravitlles, M; Garcia-Rio, F; Ancochea, J; Menezes, AM; Perez-Padilla, R; de Oca, MM; Torres-Duque, CA; Caballero, A; Gonzalez-Garcia, M; Buist, S; Flamm, M; Lamprecht, B. Altitude and COPD prevalence: analysis of the PREPOCOL-PLATINO-BOLD-EPI-SCAN study. RESPIRATORY RESEARCH. 2017; 18():-162.Article. IF -3,841</v>
      </c>
      <c r="B17" s="37" t="s">
        <v>2865</v>
      </c>
      <c r="C17" s="37" t="s">
        <v>2866</v>
      </c>
      <c r="D17" s="17" t="s">
        <v>2867</v>
      </c>
      <c r="E17" s="18" t="s">
        <v>10</v>
      </c>
      <c r="F17" s="18">
        <f>VLOOKUP(N17,Revistas!$B$2:$H$63996,2,FALSE)</f>
        <v>3.8410000000000002</v>
      </c>
      <c r="G17" s="18" t="str">
        <f>VLOOKUP(N17,Revistas!$B$2:$H$63996,3,FALSE)</f>
        <v>Q1</v>
      </c>
      <c r="H17" s="18" t="str">
        <f>VLOOKUP(N17,Revistas!$B$2:$H$63996,4,FALSE)</f>
        <v>RESPIRATORY SYSTEM - SCIE</v>
      </c>
      <c r="I17" s="18" t="str">
        <f>VLOOKUP(N17,Revistas!$B$2:$H$63996,5,FALSE)</f>
        <v>14/59</v>
      </c>
      <c r="J17" s="18" t="str">
        <f>VLOOKUP(N17,Revistas!$B$2:$H$63996,6,FALSE)</f>
        <v>NO</v>
      </c>
      <c r="K17" s="18" t="s">
        <v>2868</v>
      </c>
      <c r="L17" s="18" t="s">
        <v>2869</v>
      </c>
      <c r="M17" s="18">
        <v>0</v>
      </c>
      <c r="N17" s="18" t="s">
        <v>2870</v>
      </c>
      <c r="O17" s="18" t="s">
        <v>2871</v>
      </c>
      <c r="P17" s="18">
        <v>2017</v>
      </c>
      <c r="Q17" s="18">
        <v>18</v>
      </c>
      <c r="R17" s="18"/>
      <c r="S17" s="18"/>
      <c r="T17" s="18">
        <v>162</v>
      </c>
      <c r="U17" s="23">
        <v>28835234</v>
      </c>
    </row>
    <row r="18" spans="1:21" ht="45">
      <c r="A18" s="31" t="str">
        <f t="shared" si="0"/>
        <v>Llontop, C; Garcia-Quero, C; Castro, A; Dalmau, R; Casitas, R; Galera, R; Iglesias, A; Martinez-Ceron, E; Soriano, JB; Garcia-Rio, F. Small airway dysfunction in smokers with stable ischemic heart disease. PLOS ONE. 2017; 12(8):-e0182858.Article. IF -2,806</v>
      </c>
      <c r="B18" s="37" t="s">
        <v>682</v>
      </c>
      <c r="C18" s="37" t="s">
        <v>683</v>
      </c>
      <c r="D18" s="17" t="s">
        <v>217</v>
      </c>
      <c r="E18" s="18" t="s">
        <v>10</v>
      </c>
      <c r="F18" s="18">
        <f>VLOOKUP(N18,Revistas!$B$2:$H$63996,2,FALSE)</f>
        <v>2.806</v>
      </c>
      <c r="G18" s="18" t="str">
        <f>VLOOKUP(N18,Revistas!$B$2:$H$63996,3,FALSE)</f>
        <v>Q1</v>
      </c>
      <c r="H18" s="18" t="str">
        <f>VLOOKUP(N18,Revistas!$B$2:$H$63996,4,FALSE)</f>
        <v>MULTIDISCIPLINARY SCIENCES</v>
      </c>
      <c r="I18" s="18" t="str">
        <f>VLOOKUP(N18,Revistas!$B$2:$H$63996,5,FALSE)</f>
        <v>15/64</v>
      </c>
      <c r="J18" s="18" t="str">
        <f>VLOOKUP(N18,Revistas!$B$2:$H$63996,6,FALSE)</f>
        <v>NO</v>
      </c>
      <c r="K18" s="18" t="s">
        <v>684</v>
      </c>
      <c r="L18" s="18" t="s">
        <v>685</v>
      </c>
      <c r="M18" s="18">
        <v>0</v>
      </c>
      <c r="N18" s="18" t="s">
        <v>220</v>
      </c>
      <c r="O18" s="18" t="s">
        <v>686</v>
      </c>
      <c r="P18" s="18">
        <v>2017</v>
      </c>
      <c r="Q18" s="18">
        <v>12</v>
      </c>
      <c r="R18" s="18">
        <v>8</v>
      </c>
      <c r="S18" s="18"/>
      <c r="T18" s="18" t="s">
        <v>687</v>
      </c>
      <c r="U18" s="23">
        <v>28846677</v>
      </c>
    </row>
    <row r="19" spans="1:21" ht="45">
      <c r="A19" s="31" t="str">
        <f t="shared" si="0"/>
        <v>Martinez-Ceron, E; Garcia-Rio, F. Does Continuous Positive Airway Pressure Have the "Power" to Improve Glycemic Control in Patients with Type II Diabetes and Obstructive Sleep Apnea? Reply. AMERICAN JOURNAL OF RESPIRATORY AND CRITICAL CARE MEDICINE. 2017; 195(3):407-408.Letter. IF -13,204</v>
      </c>
      <c r="B19" s="37" t="s">
        <v>2876</v>
      </c>
      <c r="C19" s="37" t="s">
        <v>2904</v>
      </c>
      <c r="D19" s="17" t="s">
        <v>2764</v>
      </c>
      <c r="E19" s="18" t="s">
        <v>274</v>
      </c>
      <c r="F19" s="18">
        <f>VLOOKUP(N19,Revistas!$B$2:$H$63996,2,FALSE)</f>
        <v>13.204000000000001</v>
      </c>
      <c r="G19" s="18" t="str">
        <f>VLOOKUP(N19,Revistas!$B$2:$H$63996,3,FALSE)</f>
        <v>Q1</v>
      </c>
      <c r="H19" s="18" t="str">
        <f>VLOOKUP(N19,Revistas!$B$2:$H$63996,4,FALSE)</f>
        <v>CRITICAL CARE MEDICINE - SCIE;</v>
      </c>
      <c r="I19" s="18" t="str">
        <f>VLOOKUP(N19,Revistas!$B$2:$H$63996,5,FALSE)</f>
        <v>2 DE 33</v>
      </c>
      <c r="J19" s="18" t="str">
        <f>VLOOKUP(N19,Revistas!$B$2:$H$63996,6,FALSE)</f>
        <v>SI</v>
      </c>
      <c r="K19" s="18" t="s">
        <v>2905</v>
      </c>
      <c r="L19" s="18" t="s">
        <v>2906</v>
      </c>
      <c r="M19" s="18">
        <v>0</v>
      </c>
      <c r="N19" s="18" t="s">
        <v>2766</v>
      </c>
      <c r="O19" s="28">
        <v>36923</v>
      </c>
      <c r="P19" s="18">
        <v>2017</v>
      </c>
      <c r="Q19" s="18">
        <v>195</v>
      </c>
      <c r="R19" s="18">
        <v>3</v>
      </c>
      <c r="S19" s="18">
        <v>407</v>
      </c>
      <c r="T19" s="18">
        <v>408</v>
      </c>
      <c r="U19" s="23">
        <v>28145754</v>
      </c>
    </row>
    <row r="20" spans="1:21" ht="30">
      <c r="A20" s="31" t="str">
        <f t="shared" si="0"/>
        <v>Martinez-Ceron, E; Garcia-Rio, F. Mortality and Cardiovascular Disease in Type 1 and Type 2 Diabetes. NEW ENGLAND JOURNAL OF MEDICINE. 2017; 377(3):300-300.Letter. IF -72,406</v>
      </c>
      <c r="B20" s="37" t="s">
        <v>2876</v>
      </c>
      <c r="C20" s="37" t="s">
        <v>2877</v>
      </c>
      <c r="D20" s="17" t="s">
        <v>1441</v>
      </c>
      <c r="E20" s="18" t="s">
        <v>274</v>
      </c>
      <c r="F20" s="18">
        <f>VLOOKUP(N20,Revistas!$B$2:$H$63996,2,FALSE)</f>
        <v>72.406000000000006</v>
      </c>
      <c r="G20" s="18" t="str">
        <f>VLOOKUP(N20,Revistas!$B$2:$H$63996,3,FALSE)</f>
        <v>Q1</v>
      </c>
      <c r="H20" s="18" t="str">
        <f>VLOOKUP(N20,Revistas!$B$2:$H$63996,4,FALSE)</f>
        <v>MEDICINA, GENERAL &amp; INTERNAL</v>
      </c>
      <c r="I20" s="18" t="str">
        <f>VLOOKUP(N20,Revistas!$B$2:$H$63996,5,FALSE)</f>
        <v>1/154</v>
      </c>
      <c r="J20" s="18" t="str">
        <f>VLOOKUP(N20,Revistas!$B$2:$H$63996,6,FALSE)</f>
        <v>SI</v>
      </c>
      <c r="K20" s="18" t="s">
        <v>2878</v>
      </c>
      <c r="L20" s="18" t="s">
        <v>2879</v>
      </c>
      <c r="M20" s="18">
        <v>0</v>
      </c>
      <c r="N20" s="18" t="s">
        <v>1444</v>
      </c>
      <c r="O20" s="28">
        <v>44013</v>
      </c>
      <c r="P20" s="18">
        <v>2017</v>
      </c>
      <c r="Q20" s="18">
        <v>377</v>
      </c>
      <c r="R20" s="18">
        <v>3</v>
      </c>
      <c r="S20" s="18">
        <v>300</v>
      </c>
      <c r="T20" s="18">
        <v>300</v>
      </c>
      <c r="U20" s="23">
        <v>28727404</v>
      </c>
    </row>
    <row r="21" spans="1:21" ht="45">
      <c r="A21" s="31" t="str">
        <f t="shared" si="0"/>
        <v>Mediano, O; Casitas, R; Villasante, C; Martinez-Ceron, E; Galera, R; Zamarron, E; Garcia-Rio, F. Dynamic hyperinflation in patients with asthma and exercise-induced bronchoconstriction. ANNALS OF ALLERGY ASTHMA &amp; IMMUNOLOGY. 2017; 118(4):427-432.Article. IF -3,728</v>
      </c>
      <c r="B21" s="37" t="s">
        <v>2889</v>
      </c>
      <c r="C21" s="37" t="s">
        <v>2890</v>
      </c>
      <c r="D21" s="17" t="s">
        <v>2891</v>
      </c>
      <c r="E21" s="18" t="s">
        <v>10</v>
      </c>
      <c r="F21" s="18">
        <f>VLOOKUP(N21,Revistas!$B$2:$H$63996,2,FALSE)</f>
        <v>3.7280000000000002</v>
      </c>
      <c r="G21" s="18" t="str">
        <f>VLOOKUP(N21,Revistas!$B$2:$H$63996,3,FALSE)</f>
        <v>Q2</v>
      </c>
      <c r="H21" s="18" t="str">
        <f>VLOOKUP(N21,Revistas!$B$2:$H$63996,4,FALSE)</f>
        <v>ALLERGY - SCIE;</v>
      </c>
      <c r="I21" s="18" t="str">
        <f>VLOOKUP(N21,Revistas!$B$2:$H$63996,5,FALSE)</f>
        <v>9 DE 26</v>
      </c>
      <c r="J21" s="18" t="str">
        <f>VLOOKUP(N21,Revistas!$B$2:$H$63996,6,FALSE)</f>
        <v>NO</v>
      </c>
      <c r="K21" s="18" t="s">
        <v>2892</v>
      </c>
      <c r="L21" s="18" t="s">
        <v>2863</v>
      </c>
      <c r="M21" s="18">
        <v>1</v>
      </c>
      <c r="N21" s="18" t="s">
        <v>2893</v>
      </c>
      <c r="O21" s="18" t="s">
        <v>35</v>
      </c>
      <c r="P21" s="18">
        <v>2017</v>
      </c>
      <c r="Q21" s="18">
        <v>118</v>
      </c>
      <c r="R21" s="18">
        <v>4</v>
      </c>
      <c r="S21" s="18">
        <v>427</v>
      </c>
      <c r="T21" s="18">
        <v>432</v>
      </c>
      <c r="U21" s="23">
        <v>28214133</v>
      </c>
    </row>
    <row r="22" spans="1:21" ht="45">
      <c r="A22" s="31" t="str">
        <f t="shared" si="0"/>
        <v>Mediano, Olga; Lorenzi-Filho, Geraldo; Garcia-Rio, Francisco. Obstructive Sleep Apnea and Cardiovascular Risk: From Evidence to Experience in Cardiology.. Revista espanola de cardiologia (English ed.). 2017; ():-.Article. IF -4,485</v>
      </c>
      <c r="B22" s="37" t="s">
        <v>2920</v>
      </c>
      <c r="C22" s="37" t="s">
        <v>2919</v>
      </c>
      <c r="D22" s="17" t="s">
        <v>2921</v>
      </c>
      <c r="E22" s="18" t="s">
        <v>10</v>
      </c>
      <c r="F22" s="18">
        <f>VLOOKUP(N22,Revistas!$B$2:$H$63996,2,FALSE)</f>
        <v>4.4850000000000003</v>
      </c>
      <c r="G22" s="18" t="str">
        <f>VLOOKUP(N22,Revistas!$B$2:$H$63996,3,FALSE)</f>
        <v>Q2</v>
      </c>
      <c r="H22" s="18" t="str">
        <f>VLOOKUP(N22,Revistas!$B$2:$H$63996,4,FALSE)</f>
        <v>CARDIAC &amp; CARDIOVASCULAR SYSTEM</v>
      </c>
      <c r="I22" s="18" t="str">
        <f>VLOOKUP(N22,Revistas!$B$2:$H$63996,5,FALSE)</f>
        <v>33/126</v>
      </c>
      <c r="J22" s="18" t="str">
        <f>VLOOKUP(N22,Revistas!$B$2:$H$63996,6,FALSE)</f>
        <v>NO</v>
      </c>
      <c r="K22" s="18" t="s">
        <v>2922</v>
      </c>
      <c r="L22" s="18"/>
      <c r="M22" s="18"/>
      <c r="N22" s="18" t="s">
        <v>917</v>
      </c>
      <c r="O22" s="18" t="s">
        <v>2496</v>
      </c>
      <c r="P22" s="18">
        <v>2017</v>
      </c>
      <c r="Q22" s="18"/>
      <c r="R22" s="18"/>
      <c r="S22" s="18"/>
      <c r="T22" s="18"/>
      <c r="U22" s="23">
        <v>29233488</v>
      </c>
    </row>
    <row r="23" spans="1:21" ht="45">
      <c r="A23" s="31" t="str">
        <f t="shared" si="0"/>
        <v>Miravitlles, Marc; Soler-Cataluna, Juan Jose; Alcazar, Bernardino; Viejo, Jose Luis; Garcia-Rio, Francisco. Factors affecting the selection of an inhaler device for COPD and the ideal device for different patient profiles. Results of EPOCA Delphi consensus.. Pulmonary pharmacology &amp; therapeutics. 2017; ():-.Article. IF -NO TIENE</v>
      </c>
      <c r="B23" s="37" t="s">
        <v>2945</v>
      </c>
      <c r="C23" s="37" t="s">
        <v>2944</v>
      </c>
      <c r="D23" s="17" t="s">
        <v>2946</v>
      </c>
      <c r="E23" s="18" t="s">
        <v>10</v>
      </c>
      <c r="F23" s="18" t="str">
        <f>VLOOKUP(N23,Revistas!$B$2:$H$63996,2,FALSE)</f>
        <v>NO TIENE</v>
      </c>
      <c r="G23" s="18" t="str">
        <f>VLOOKUP(N23,Revistas!$B$2:$H$63996,3,FALSE)</f>
        <v>NO TIENE</v>
      </c>
      <c r="H23" s="18" t="str">
        <f>VLOOKUP(N23,Revistas!$B$2:$H$63996,4,FALSE)</f>
        <v>NO TIENE</v>
      </c>
      <c r="I23" s="18" t="str">
        <f>VLOOKUP(N23,Revistas!$B$2:$H$63996,5,FALSE)</f>
        <v>NO TIENE</v>
      </c>
      <c r="J23" s="18" t="str">
        <f>VLOOKUP(N23,Revistas!$B$2:$H$63996,6,FALSE)</f>
        <v>NO</v>
      </c>
      <c r="K23" s="18" t="s">
        <v>2948</v>
      </c>
      <c r="L23" s="18"/>
      <c r="M23" s="18"/>
      <c r="N23" s="18" t="s">
        <v>2949</v>
      </c>
      <c r="O23" s="18" t="s">
        <v>2947</v>
      </c>
      <c r="P23" s="18">
        <v>2017</v>
      </c>
      <c r="Q23" s="18"/>
      <c r="R23" s="18"/>
      <c r="S23" s="18"/>
      <c r="T23" s="18"/>
      <c r="U23" s="23">
        <v>29031616</v>
      </c>
    </row>
    <row r="24" spans="1:21" ht="45">
      <c r="A24" s="31" t="str">
        <f t="shared" si="0"/>
        <v>Prados, C; Lerin, M; Cabanillas, JJ; Gomez-Carrera, L; Alvarez-Sala, R. How are the ancient cystic fibrosis patients? Cystic fibrosis diagnosed over 60 years-old. RESPIRATORY MEDICINE CASE REPORTS. 2017; 21():49-51.Article. IF -NO TIENE</v>
      </c>
      <c r="B24" s="37" t="s">
        <v>2913</v>
      </c>
      <c r="C24" s="37" t="s">
        <v>2914</v>
      </c>
      <c r="D24" s="17" t="s">
        <v>2915</v>
      </c>
      <c r="E24" s="18" t="s">
        <v>10</v>
      </c>
      <c r="F24" s="18" t="str">
        <f>VLOOKUP(N24,Revistas!$B$2:$H$63996,2,FALSE)</f>
        <v>NO TIENE</v>
      </c>
      <c r="G24" s="18" t="str">
        <f>VLOOKUP(N24,Revistas!$B$2:$H$63996,3,FALSE)</f>
        <v>NO TIENE</v>
      </c>
      <c r="H24" s="18" t="str">
        <f>VLOOKUP(N24,Revistas!$B$2:$H$63996,4,FALSE)</f>
        <v>NO TIENE</v>
      </c>
      <c r="I24" s="18" t="str">
        <f>VLOOKUP(N24,Revistas!$B$2:$H$63996,5,FALSE)</f>
        <v>NO TIENE</v>
      </c>
      <c r="J24" s="18" t="str">
        <f>VLOOKUP(N24,Revistas!$B$2:$H$63996,6,FALSE)</f>
        <v>NO</v>
      </c>
      <c r="K24" s="18" t="s">
        <v>2916</v>
      </c>
      <c r="L24" s="18" t="s">
        <v>2917</v>
      </c>
      <c r="M24" s="18">
        <v>0</v>
      </c>
      <c r="N24" s="18" t="s">
        <v>2918</v>
      </c>
      <c r="O24" s="18"/>
      <c r="P24" s="18">
        <v>2017</v>
      </c>
      <c r="Q24" s="18">
        <v>21</v>
      </c>
      <c r="R24" s="18"/>
      <c r="S24" s="18">
        <v>49</v>
      </c>
      <c r="T24" s="18">
        <v>51</v>
      </c>
      <c r="U24" s="23">
        <v>28393935</v>
      </c>
    </row>
    <row r="25" spans="1:21" ht="45">
      <c r="A25" s="31" t="str">
        <f t="shared" si="0"/>
        <v>Sanchez-Jareno, Marta; Martinez Verdasco, Antonio; Esteban Rodriguez, Isabel; Alvarez-Sala, Rodolfo. Pneumonia with an unusual outcome in an immunocompetent patient.. Enfermedades infecciosas y microbiologia clinica. 2017; ():-.Article. IF -1,714</v>
      </c>
      <c r="B25" s="37" t="s">
        <v>2955</v>
      </c>
      <c r="C25" s="37" t="s">
        <v>2954</v>
      </c>
      <c r="D25" s="17" t="s">
        <v>1645</v>
      </c>
      <c r="E25" s="18" t="s">
        <v>10</v>
      </c>
      <c r="F25" s="18">
        <f>VLOOKUP(N25,Revistas!$B$2:$H$63996,2,FALSE)</f>
        <v>1.714</v>
      </c>
      <c r="G25" s="18" t="str">
        <f>VLOOKUP(N25,Revistas!$B$2:$H$63996,3,FALSE)</f>
        <v>Q3</v>
      </c>
      <c r="H25" s="18" t="str">
        <f>VLOOKUP(N25,Revistas!$B$2:$H$63996,4,FALSE)</f>
        <v>MICROBIOLOGY</v>
      </c>
      <c r="I25" s="18" t="str">
        <f>VLOOKUP(N25,Revistas!$B$2:$H$63996,5,FALSE)</f>
        <v>88/124</v>
      </c>
      <c r="J25" s="18" t="str">
        <f>VLOOKUP(N25,Revistas!$B$2:$H$63996,6,FALSE)</f>
        <v>NO</v>
      </c>
      <c r="K25" s="18" t="s">
        <v>2957</v>
      </c>
      <c r="L25" s="18"/>
      <c r="M25" s="18"/>
      <c r="N25" s="18" t="s">
        <v>1463</v>
      </c>
      <c r="O25" s="18" t="s">
        <v>2956</v>
      </c>
      <c r="P25" s="18">
        <v>2017</v>
      </c>
      <c r="Q25" s="18"/>
      <c r="R25" s="18"/>
      <c r="S25" s="18"/>
      <c r="T25" s="18"/>
      <c r="U25" s="23">
        <v>28238503</v>
      </c>
    </row>
    <row r="26" spans="1:21" ht="60">
      <c r="A26" s="31" t="str">
        <f t="shared" si="0"/>
        <v>Tejero, E; Prats, E; Casitas, R; Galera, R; Pardo, P; Gavilan, A; Martinez-Ceron, E; Cubillos-Zapata, C; del Peso, L; Garcia-Rio, F. Classification of Airflow Limitation Based on z-Score Underestimates Mortality in Patients with Chronic Obstructive Pulmonary Disease. AMERICAN JOURNAL OF RESPIRATORY AND CRITICAL CARE MEDICINE. 2017; 196(3):298-305.Article. IF -13,204</v>
      </c>
      <c r="B26" s="37" t="s">
        <v>2872</v>
      </c>
      <c r="C26" s="37" t="s">
        <v>2873</v>
      </c>
      <c r="D26" s="17" t="s">
        <v>2764</v>
      </c>
      <c r="E26" s="18" t="s">
        <v>10</v>
      </c>
      <c r="F26" s="18">
        <f>VLOOKUP(N26,Revistas!$B$2:$H$63996,2,FALSE)</f>
        <v>13.204000000000001</v>
      </c>
      <c r="G26" s="18" t="str">
        <f>VLOOKUP(N26,Revistas!$B$2:$H$63996,3,FALSE)</f>
        <v>Q1</v>
      </c>
      <c r="H26" s="18" t="str">
        <f>VLOOKUP(N26,Revistas!$B$2:$H$63996,4,FALSE)</f>
        <v>CRITICAL CARE MEDICINE - SCIE;</v>
      </c>
      <c r="I26" s="18" t="str">
        <f>VLOOKUP(N26,Revistas!$B$2:$H$63996,5,FALSE)</f>
        <v>2 DE 33</v>
      </c>
      <c r="J26" s="18" t="str">
        <f>VLOOKUP(N26,Revistas!$B$2:$H$63996,6,FALSE)</f>
        <v>SI</v>
      </c>
      <c r="K26" s="18" t="s">
        <v>2874</v>
      </c>
      <c r="L26" s="18" t="s">
        <v>2863</v>
      </c>
      <c r="M26" s="18">
        <v>2</v>
      </c>
      <c r="N26" s="18" t="s">
        <v>2766</v>
      </c>
      <c r="O26" s="18" t="s">
        <v>2875</v>
      </c>
      <c r="P26" s="18">
        <v>2017</v>
      </c>
      <c r="Q26" s="18">
        <v>196</v>
      </c>
      <c r="R26" s="18">
        <v>3</v>
      </c>
      <c r="S26" s="18">
        <v>298</v>
      </c>
      <c r="T26" s="18">
        <v>305</v>
      </c>
      <c r="U26" s="23">
        <v>28306326</v>
      </c>
    </row>
    <row r="27" spans="1:21" ht="75">
      <c r="A27" s="31" t="str">
        <f t="shared" si="0"/>
        <v>Tiana, Maria; Acosta-Iborra, Barbara; Puente-Santamaria, Laura; Hernansanz-Agustin, Pablo; Worsley-Hunt, Rebecca; Masson, Norma; Garcia-Rio, Francisco; Mole, David; Ratcliffe, Peter; Wasserman, Wyeth W; Jimenez, Benilde; Peso, Luis Del. The SIN3A histone deacetylase complex is required for a complete transcriptional response to hypoxia.. Nucleic acids research. 2017; ():-.Article. IF -10,162</v>
      </c>
      <c r="B27" s="37" t="s">
        <v>2938</v>
      </c>
      <c r="C27" s="37" t="s">
        <v>2937</v>
      </c>
      <c r="D27" s="17" t="s">
        <v>2939</v>
      </c>
      <c r="E27" s="18" t="s">
        <v>10</v>
      </c>
      <c r="F27" s="18">
        <f>VLOOKUP(N27,Revistas!$B$2:$H$63996,2,FALSE)</f>
        <v>10.162000000000001</v>
      </c>
      <c r="G27" s="18" t="str">
        <f>VLOOKUP(N27,Revistas!$B$2:$H$63996,3,FALSE)</f>
        <v>Q1</v>
      </c>
      <c r="H27" s="18" t="str">
        <f>VLOOKUP(N27,Revistas!$B$2:$H$63996,4,FALSE)</f>
        <v>BIOCHEMISTRY &amp; MOLECULAR BIOLOGY - SCIE</v>
      </c>
      <c r="I27" s="18" t="str">
        <f>VLOOKUP(N27,Revistas!$B$2:$H$63996,5,FALSE)</f>
        <v>14/286</v>
      </c>
      <c r="J27" s="18" t="str">
        <f>VLOOKUP(N27,Revistas!$B$2:$H$63996,6,FALSE)</f>
        <v>SI</v>
      </c>
      <c r="K27" s="18" t="s">
        <v>2941</v>
      </c>
      <c r="L27" s="18"/>
      <c r="M27" s="18"/>
      <c r="N27" s="18" t="s">
        <v>2943</v>
      </c>
      <c r="O27" s="18" t="s">
        <v>2940</v>
      </c>
      <c r="P27" s="18">
        <v>2017</v>
      </c>
      <c r="Q27" s="18"/>
      <c r="R27" s="18"/>
      <c r="S27" s="18"/>
      <c r="T27" s="18"/>
      <c r="U27" s="23">
        <v>29059365</v>
      </c>
    </row>
    <row r="28" spans="1:21" ht="45">
      <c r="A28" s="31" t="str">
        <f t="shared" si="0"/>
        <v>Torres-Tamayo, Nicole; Garcia-Martinez, Daniel; Lois Zlolniski, Stephanie; Torres-Sanchez, Isabel; Garcia-Rio, Francisco; Bastir, Markus. 3D analysis of sexual dimorphism in size, shape and breathing kinematics of human lungs.. Journal of anatomy. 2017; ():-.Article. IF -2,182</v>
      </c>
      <c r="B28" s="37" t="s">
        <v>2925</v>
      </c>
      <c r="C28" s="37" t="s">
        <v>2924</v>
      </c>
      <c r="D28" s="17" t="s">
        <v>2926</v>
      </c>
      <c r="E28" s="18" t="s">
        <v>10</v>
      </c>
      <c r="F28" s="18">
        <f>VLOOKUP(N28,Revistas!$B$2:$H$63996,2,FALSE)</f>
        <v>2.1819999999999999</v>
      </c>
      <c r="G28" s="18" t="str">
        <f>VLOOKUP(N28,Revistas!$B$2:$H$63996,3,FALSE)</f>
        <v>Q1</v>
      </c>
      <c r="H28" s="18" t="str">
        <f>VLOOKUP(N28,Revistas!$B$2:$H$63996,4,FALSE)</f>
        <v>ANATOMY &amp; MORPHOLOGY - SCIE</v>
      </c>
      <c r="I28" s="18" t="str">
        <f>VLOOKUP(N28,Revistas!$B$2:$H$63996,5,FALSE)</f>
        <v>3 DE 21</v>
      </c>
      <c r="J28" s="18" t="str">
        <f>VLOOKUP(N28,Revistas!$B$2:$H$63996,6,FALSE)</f>
        <v>NO</v>
      </c>
      <c r="K28" s="18" t="s">
        <v>2928</v>
      </c>
      <c r="L28" s="18"/>
      <c r="M28" s="18"/>
      <c r="N28" s="18" t="s">
        <v>2929</v>
      </c>
      <c r="O28" s="18" t="s">
        <v>2927</v>
      </c>
      <c r="P28" s="18">
        <v>2017</v>
      </c>
      <c r="Q28" s="18"/>
      <c r="R28" s="18"/>
      <c r="S28" s="18"/>
      <c r="T28" s="18"/>
      <c r="U28" s="23">
        <v>29148039</v>
      </c>
    </row>
    <row r="29" spans="1:21" ht="30">
      <c r="A29" s="31" t="str">
        <f t="shared" si="0"/>
        <v>Zamarron-de Lucas, E; Carrera, LG; Bonilla, G; Petit, D; Mangas, A; Alvarez-Sala, R. Antisynthetase syndrome: Analysis of 11 cases. MEDICINA CLINICA. 2017; 148(4):166-169.Editorial Material. IF -1,125</v>
      </c>
      <c r="B29" s="37" t="s">
        <v>2894</v>
      </c>
      <c r="C29" s="37" t="s">
        <v>2895</v>
      </c>
      <c r="D29" s="17" t="s">
        <v>736</v>
      </c>
      <c r="E29" s="18" t="s">
        <v>571</v>
      </c>
      <c r="F29" s="18">
        <f>VLOOKUP(N29,Revistas!$B$2:$H$63996,2,FALSE)</f>
        <v>1.125</v>
      </c>
      <c r="G29" s="18" t="str">
        <f>VLOOKUP(N29,Revistas!$B$2:$H$63996,3,FALSE)</f>
        <v>Q3</v>
      </c>
      <c r="H29" s="18" t="str">
        <f>VLOOKUP(N29,Revistas!$B$2:$H$63996,4,FALSE)</f>
        <v>MEDICINA, GENERAL &amp; INTERNAL</v>
      </c>
      <c r="I29" s="18" t="str">
        <f>VLOOKUP(N29,Revistas!$B$2:$H$63996,5,FALSE)</f>
        <v>91/154</v>
      </c>
      <c r="J29" s="18" t="str">
        <f>VLOOKUP(N29,Revistas!$B$2:$H$63996,6,FALSE)</f>
        <v>NO</v>
      </c>
      <c r="K29" s="18" t="s">
        <v>2896</v>
      </c>
      <c r="L29" s="18" t="s">
        <v>2897</v>
      </c>
      <c r="M29" s="18">
        <v>0</v>
      </c>
      <c r="N29" s="18" t="s">
        <v>739</v>
      </c>
      <c r="O29" s="28">
        <v>44958</v>
      </c>
      <c r="P29" s="18">
        <v>2017</v>
      </c>
      <c r="Q29" s="18">
        <v>148</v>
      </c>
      <c r="R29" s="18">
        <v>4</v>
      </c>
      <c r="S29" s="18">
        <v>166</v>
      </c>
      <c r="T29" s="18">
        <v>169</v>
      </c>
      <c r="U29" s="23">
        <v>28073522</v>
      </c>
    </row>
    <row r="30" spans="1:21">
      <c r="A30" s="31"/>
    </row>
    <row r="31" spans="1:21" hidden="1">
      <c r="A31" s="31" t="str">
        <f t="shared" si="0"/>
        <v>. . . ; ():-.. IF -</v>
      </c>
    </row>
    <row r="32" spans="1:2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22</v>
      </c>
      <c r="D1092" s="20" t="s">
        <v>10</v>
      </c>
      <c r="E1092" s="23">
        <f>DSUM(B1:T1088,F1,D1091:D1092)</f>
        <v>128.16899999999998</v>
      </c>
      <c r="F1092" s="23" t="s">
        <v>10</v>
      </c>
      <c r="G1092" s="23" t="s">
        <v>5470</v>
      </c>
      <c r="H1092" s="23">
        <f>DCOUNTA(B1:T1088,G1091,F1091:G1092)</f>
        <v>13</v>
      </c>
      <c r="I1092" s="23" t="s">
        <v>10</v>
      </c>
      <c r="J1092" s="23" t="s">
        <v>2680</v>
      </c>
      <c r="K1092" s="23">
        <f>DCOUNTA(B1:T1088,J1,I1091:J1092)</f>
        <v>8</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4</v>
      </c>
      <c r="D1095" s="20" t="s">
        <v>274</v>
      </c>
      <c r="E1095" s="23">
        <f>DSUM(B1:T1088,F1,D1094:D1095)</f>
        <v>94.409000000000006</v>
      </c>
      <c r="F1095" s="23" t="s">
        <v>274</v>
      </c>
      <c r="G1095" s="23" t="s">
        <v>5470</v>
      </c>
      <c r="H1095" s="23">
        <f>DCOUNTA(B1:T1088,G1,F1094:G1095)</f>
        <v>3</v>
      </c>
      <c r="I1095" s="23" t="s">
        <v>274</v>
      </c>
      <c r="J1095" s="23" t="s">
        <v>2680</v>
      </c>
      <c r="K1095" s="23">
        <f>DCOUNTA(B1:T1088,J1,I1094:J1095)</f>
        <v>2</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2</v>
      </c>
      <c r="D1101" s="20" t="s">
        <v>571</v>
      </c>
      <c r="E1101" s="23">
        <f>DSUM(B1:T1088,F1,D1100:D1101)</f>
        <v>11.694000000000001</v>
      </c>
      <c r="F1101" s="23" t="s">
        <v>571</v>
      </c>
      <c r="G1101" s="23" t="s">
        <v>5470</v>
      </c>
      <c r="H1101" s="23">
        <f>DCOUNTA(B1:T1088,G1,F1100:G1101)</f>
        <v>1</v>
      </c>
      <c r="I1101" s="23" t="s">
        <v>571</v>
      </c>
      <c r="J1101" s="23" t="s">
        <v>2680</v>
      </c>
      <c r="K1101" s="23">
        <f>DCOUNTA(B1:T1088,J1,I1100:J1101)</f>
        <v>1</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22</v>
      </c>
      <c r="D1111" s="26" t="s">
        <v>7262</v>
      </c>
      <c r="E1111" s="21">
        <f>E1092</f>
        <v>128.16899999999998</v>
      </c>
      <c r="F1111" s="21">
        <f>H1092</f>
        <v>13</v>
      </c>
      <c r="G1111" s="21">
        <f>K1092</f>
        <v>8</v>
      </c>
      <c r="O1111" s="24"/>
    </row>
    <row r="1112" spans="2:52" ht="15.75">
      <c r="C1112" s="21">
        <f>C1095</f>
        <v>4</v>
      </c>
      <c r="D1112" s="26" t="s">
        <v>7263</v>
      </c>
      <c r="E1112" s="21">
        <f>E1095</f>
        <v>94.409000000000006</v>
      </c>
      <c r="F1112" s="21">
        <f>H1095</f>
        <v>3</v>
      </c>
      <c r="G1112" s="21">
        <f>K1095</f>
        <v>2</v>
      </c>
      <c r="O1112" s="24"/>
    </row>
    <row r="1113" spans="2:52" ht="15.75">
      <c r="C1113" s="21">
        <f>C1101</f>
        <v>2</v>
      </c>
      <c r="D1113" s="26" t="s">
        <v>7265</v>
      </c>
      <c r="E1113" s="21">
        <f>E1101</f>
        <v>11.694000000000001</v>
      </c>
      <c r="F1113" s="21">
        <f>H1101</f>
        <v>1</v>
      </c>
      <c r="G1113" s="21">
        <f>K1101</f>
        <v>1</v>
      </c>
      <c r="O1113" s="24"/>
    </row>
    <row r="1114" spans="2:52" ht="15.75">
      <c r="C1114" s="22"/>
      <c r="D1114" s="19" t="s">
        <v>7267</v>
      </c>
      <c r="E1114" s="19">
        <f>E1111</f>
        <v>128.16899999999998</v>
      </c>
      <c r="F1114" s="22"/>
      <c r="O1114" s="24"/>
    </row>
    <row r="1115" spans="2:52" ht="15.75">
      <c r="C1115" s="22"/>
      <c r="D1115" s="19" t="s">
        <v>7268</v>
      </c>
      <c r="E1115" s="19">
        <f>E1111+E1112++E1113</f>
        <v>234.27199999999996</v>
      </c>
    </row>
  </sheetData>
  <sortState ref="B2:AZ29">
    <sortCondition ref="B2:B29"/>
  </sortState>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7030A0"/>
  </sheetPr>
  <dimension ref="A1:AZ1113"/>
  <sheetViews>
    <sheetView topLeftCell="B1" workbookViewId="0">
      <selection activeCell="B1111" sqref="B1111"/>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5"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45" ht="60">
      <c r="A2" s="31" t="str">
        <f>CONCATENATE(B2,". ",C2,". ",D2,". ",P2,"; ",Q2,"(",R2,"):",S2,"-",T2,".",E2,". ","IF -",F2)</f>
        <v>Niell, Nuria; Larriba, Maria Jesus; Ferrer-Mayorga, Gemma; Sanchez-Perez, Isabel; Cantero, Ramon; Real, Francisco X; Del Peso, Luis; Munoz, Alberto; Gonzalez-Sancho, Jose Manuel. The human PKP2/plakophilin-2 gene is induced by Wnt/beta-catenin in normal and colon cancer-associated fibroblasts.. International journal of cancer. 2017; ():-.Article. IF -6,513</v>
      </c>
      <c r="B2" s="37" t="s">
        <v>2960</v>
      </c>
      <c r="C2" s="37" t="s">
        <v>2959</v>
      </c>
      <c r="D2" s="17" t="s">
        <v>2961</v>
      </c>
      <c r="E2" s="18" t="s">
        <v>10</v>
      </c>
      <c r="F2" s="18">
        <f>VLOOKUP(N2,Revistas!$B$2:$H$63996,2,FALSE)</f>
        <v>6.5129999999999999</v>
      </c>
      <c r="G2" s="18" t="str">
        <f>VLOOKUP(N2,Revistas!$B$2:$H$63996,3,FALSE)</f>
        <v>Q1</v>
      </c>
      <c r="H2" s="18" t="str">
        <f>VLOOKUP(N2,Revistas!$B$2:$H$63996,4,FALSE)</f>
        <v>ONCOLOGY</v>
      </c>
      <c r="I2" s="18" t="str">
        <f>VLOOKUP(N2,Revistas!$B$2:$H$63996,5,FALSE)</f>
        <v>24/217</v>
      </c>
      <c r="J2" s="18" t="str">
        <f>VLOOKUP(N2,Revistas!$B$2:$H$63996,6,FALSE)</f>
        <v>NO</v>
      </c>
      <c r="K2" s="18" t="s">
        <v>2962</v>
      </c>
      <c r="L2" s="18"/>
      <c r="M2" s="18" t="s">
        <v>586</v>
      </c>
      <c r="N2" s="18" t="s">
        <v>2963</v>
      </c>
      <c r="O2" s="18" t="s">
        <v>1922</v>
      </c>
      <c r="P2" s="18">
        <v>2017</v>
      </c>
      <c r="Q2" s="18"/>
      <c r="R2" s="18"/>
      <c r="S2" s="18"/>
      <c r="T2" s="18"/>
      <c r="U2" s="23">
        <v>29044515</v>
      </c>
      <c r="AS2" s="25"/>
    </row>
    <row r="3" spans="1:45" ht="60">
      <c r="A3" s="31" t="str">
        <f t="shared" ref="A3:A59" si="0">CONCATENATE(B3,". ",C3,". ",D3,". ",P3,"; ",Q3,"(",R3,"):",S3,"-",T3,".",E3,". ","IF -",F3)</f>
        <v>Tejero, E; Prats, E; Casitas, R; Galera, R; Pardo, P; Gavilan, A; Martinez-Ceron, E; Cubillos-Zapata, C; del Peso, L; Garcia-Rio, F. Classification of Airflow Limitation Based on z-Score Underestimates Mortality in Patients with Chronic Obstructive Pulmonary Disease. AMERICAN JOURNAL OF RESPIRATORY AND CRITICAL CARE MEDICINE. 2017; 196(3):298-305.Article. IF -13,204</v>
      </c>
      <c r="B3" s="37" t="s">
        <v>2872</v>
      </c>
      <c r="C3" s="37" t="s">
        <v>2873</v>
      </c>
      <c r="D3" s="17" t="s">
        <v>2764</v>
      </c>
      <c r="E3" s="18" t="s">
        <v>10</v>
      </c>
      <c r="F3" s="18">
        <f>VLOOKUP(N3,Revistas!$B$2:$H$63996,2,FALSE)</f>
        <v>13.204000000000001</v>
      </c>
      <c r="G3" s="18" t="str">
        <f>VLOOKUP(N3,Revistas!$B$2:$H$63996,3,FALSE)</f>
        <v>Q1</v>
      </c>
      <c r="H3" s="18" t="str">
        <f>VLOOKUP(N3,Revistas!$B$2:$H$63996,4,FALSE)</f>
        <v>CRITICAL CARE MEDICINE - SCIE;</v>
      </c>
      <c r="I3" s="18" t="str">
        <f>VLOOKUP(N3,Revistas!$B$2:$H$63996,5,FALSE)</f>
        <v>2 DE 33</v>
      </c>
      <c r="J3" s="18" t="str">
        <f>VLOOKUP(N3,Revistas!$B$2:$H$63996,6,FALSE)</f>
        <v>SI</v>
      </c>
      <c r="K3" s="18" t="s">
        <v>2874</v>
      </c>
      <c r="L3" s="18" t="s">
        <v>2863</v>
      </c>
      <c r="M3" s="18">
        <v>2</v>
      </c>
      <c r="N3" s="18" t="s">
        <v>2766</v>
      </c>
      <c r="O3" s="18" t="s">
        <v>2875</v>
      </c>
      <c r="P3" s="18">
        <v>2017</v>
      </c>
      <c r="Q3" s="18">
        <v>196</v>
      </c>
      <c r="R3" s="18">
        <v>3</v>
      </c>
      <c r="S3" s="18">
        <v>298</v>
      </c>
      <c r="T3" s="18">
        <v>305</v>
      </c>
      <c r="U3" s="23">
        <v>28306326</v>
      </c>
    </row>
    <row r="4" spans="1:45" ht="75">
      <c r="A4" s="31" t="str">
        <f t="shared" si="0"/>
        <v>Tiana, Maria; Acosta-Iborra, Barbara; Puente-Santamaria, Laura; Hernansanz-Agustin, Pablo; Worsley-Hunt, Rebecca; Masson, Norma; Garcia-Rio, Francisco; Mole, David; Ratcliffe, Peter; Wasserman, Wyeth W; Jimenez, Benilde; Peso, Luis Del. The SIN3A histone deacetylase complex is required for a complete transcriptional response to hypoxia.. Nucleic acids research. 2017; ():-.Article. IF -10,162</v>
      </c>
      <c r="B4" s="37" t="s">
        <v>2938</v>
      </c>
      <c r="C4" s="37" t="s">
        <v>2937</v>
      </c>
      <c r="D4" s="17" t="s">
        <v>2939</v>
      </c>
      <c r="E4" s="18" t="s">
        <v>10</v>
      </c>
      <c r="F4" s="18">
        <f>VLOOKUP(N4,Revistas!$B$2:$H$63996,2,FALSE)</f>
        <v>10.162000000000001</v>
      </c>
      <c r="G4" s="18" t="str">
        <f>VLOOKUP(N4,Revistas!$B$2:$H$63996,3,FALSE)</f>
        <v>Q1</v>
      </c>
      <c r="H4" s="18" t="str">
        <f>VLOOKUP(N4,Revistas!$B$2:$H$63996,4,FALSE)</f>
        <v>BIOCHEMISTRY &amp; MOLECULAR BIOLOGY - SCIE</v>
      </c>
      <c r="I4" s="18" t="str">
        <f>VLOOKUP(N4,Revistas!$B$2:$H$63996,5,FALSE)</f>
        <v>14/286</v>
      </c>
      <c r="J4" s="18" t="str">
        <f>VLOOKUP(N4,Revistas!$B$2:$H$63996,6,FALSE)</f>
        <v>SI</v>
      </c>
      <c r="K4" s="18" t="s">
        <v>2941</v>
      </c>
      <c r="L4" s="18" t="s">
        <v>2942</v>
      </c>
      <c r="M4" s="18" t="s">
        <v>586</v>
      </c>
      <c r="N4" s="18" t="s">
        <v>2943</v>
      </c>
      <c r="O4" s="18" t="s">
        <v>2940</v>
      </c>
      <c r="P4" s="18">
        <v>2017</v>
      </c>
      <c r="Q4" s="18"/>
      <c r="R4" s="18"/>
      <c r="S4" s="18"/>
      <c r="T4" s="18"/>
      <c r="U4" s="23">
        <v>29059365</v>
      </c>
      <c r="AS4" s="25"/>
    </row>
    <row r="5" spans="1:45">
      <c r="A5" s="31"/>
    </row>
    <row r="6" spans="1:45" hidden="1">
      <c r="A6" s="31" t="str">
        <f t="shared" si="0"/>
        <v>. . . ; ():-.. IF -</v>
      </c>
    </row>
    <row r="7" spans="1:45" hidden="1">
      <c r="A7" s="31" t="str">
        <f t="shared" si="0"/>
        <v>. . . ; ():-.. IF -</v>
      </c>
    </row>
    <row r="8" spans="1:45" hidden="1">
      <c r="A8" s="31" t="str">
        <f t="shared" si="0"/>
        <v>. . . ; ():-.. IF -</v>
      </c>
    </row>
    <row r="9" spans="1:45" hidden="1">
      <c r="A9" s="31" t="str">
        <f t="shared" si="0"/>
        <v>. . . ; ():-.. IF -</v>
      </c>
    </row>
    <row r="10" spans="1:45" hidden="1">
      <c r="A10" s="31" t="str">
        <f t="shared" si="0"/>
        <v>. . . ; ():-.. IF -</v>
      </c>
    </row>
    <row r="11" spans="1:45" hidden="1">
      <c r="A11" s="31" t="str">
        <f t="shared" si="0"/>
        <v>. . . ; ():-.. IF -</v>
      </c>
    </row>
    <row r="12" spans="1:45" hidden="1">
      <c r="A12" s="31" t="str">
        <f t="shared" si="0"/>
        <v>. . . ; ():-.. IF -</v>
      </c>
    </row>
    <row r="13" spans="1:45" hidden="1">
      <c r="A13" s="31" t="str">
        <f t="shared" si="0"/>
        <v>. . . ; ():-.. IF -</v>
      </c>
    </row>
    <row r="14" spans="1:45" hidden="1">
      <c r="A14" s="31" t="str">
        <f t="shared" si="0"/>
        <v>. . . ; ():-.. IF -</v>
      </c>
    </row>
    <row r="15" spans="1:45" hidden="1">
      <c r="A15" s="31" t="str">
        <f t="shared" si="0"/>
        <v>. . . ; ():-.. IF -</v>
      </c>
    </row>
    <row r="16" spans="1:45" hidden="1">
      <c r="A16" s="31" t="str">
        <f t="shared" si="0"/>
        <v>. . . ; ():-.. IF -</v>
      </c>
    </row>
    <row r="17" spans="1:1" hidden="1">
      <c r="A17" s="31" t="str">
        <f t="shared" si="0"/>
        <v>. . . ; ():-.. IF -</v>
      </c>
    </row>
    <row r="18" spans="1:1" hidden="1">
      <c r="A18" s="31" t="str">
        <f t="shared" si="0"/>
        <v>. . . ; ():-.. IF -</v>
      </c>
    </row>
    <row r="19" spans="1:1" hidden="1">
      <c r="A19" s="31" t="str">
        <f t="shared" si="0"/>
        <v>. . . ; ():-.. IF -</v>
      </c>
    </row>
    <row r="20" spans="1:1" hidden="1">
      <c r="A20" s="31" t="str">
        <f t="shared" si="0"/>
        <v>. . . ; ():-.. IF -</v>
      </c>
    </row>
    <row r="21" spans="1:1" hidden="1">
      <c r="A21" s="31" t="str">
        <f t="shared" si="0"/>
        <v>. . . ; ():-.. IF -</v>
      </c>
    </row>
    <row r="22" spans="1:1" hidden="1">
      <c r="A22" s="31" t="str">
        <f t="shared" si="0"/>
        <v>. . . ; ():-.. IF -</v>
      </c>
    </row>
    <row r="23" spans="1:1" hidden="1">
      <c r="A23" s="31" t="str">
        <f t="shared" si="0"/>
        <v>. . . ; ():-.. IF -</v>
      </c>
    </row>
    <row r="24" spans="1:1" hidden="1">
      <c r="A24" s="31" t="str">
        <f t="shared" si="0"/>
        <v>. . . ; ():-.. IF -</v>
      </c>
    </row>
    <row r="25" spans="1:1" hidden="1">
      <c r="A25" s="31" t="str">
        <f t="shared" si="0"/>
        <v>. . . ; ():-.. IF -</v>
      </c>
    </row>
    <row r="26" spans="1:1" hidden="1">
      <c r="A26" s="31" t="str">
        <f t="shared" si="0"/>
        <v>. . . ; ():-.. IF -</v>
      </c>
    </row>
    <row r="27" spans="1:1" hidden="1">
      <c r="A27" s="31" t="str">
        <f t="shared" si="0"/>
        <v>. . . ; ():-.. IF -</v>
      </c>
    </row>
    <row r="28" spans="1:1" hidden="1">
      <c r="A28" s="31" t="str">
        <f t="shared" si="0"/>
        <v>. . . ; ():-.. IF -</v>
      </c>
    </row>
    <row r="29" spans="1:1" hidden="1">
      <c r="A29" s="31" t="str">
        <f t="shared" si="0"/>
        <v>. . . ; ():-.. IF -</v>
      </c>
    </row>
    <row r="30" spans="1:1" hidden="1">
      <c r="A30" s="31" t="str">
        <f t="shared" si="0"/>
        <v>. . . ; ():-.. IF -</v>
      </c>
    </row>
    <row r="31" spans="1:1" hidden="1">
      <c r="A31" s="31" t="str">
        <f t="shared" si="0"/>
        <v>. . . ; ():-.. IF -</v>
      </c>
    </row>
    <row r="32" spans="1: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3</v>
      </c>
      <c r="D1092" s="20" t="s">
        <v>10</v>
      </c>
      <c r="E1092" s="23">
        <f>DSUM(B1:T1088,F1,D1091:D1092)</f>
        <v>29.878999999999998</v>
      </c>
      <c r="F1092" s="23" t="s">
        <v>10</v>
      </c>
      <c r="G1092" s="23" t="s">
        <v>5470</v>
      </c>
      <c r="H1092" s="23">
        <f>DCOUNTA(B1:T1088,G1091,F1091:G1092)</f>
        <v>3</v>
      </c>
      <c r="I1092" s="23" t="s">
        <v>10</v>
      </c>
      <c r="J1092" s="23" t="s">
        <v>2680</v>
      </c>
      <c r="K1092" s="23">
        <f>DCOUNTA(B1:T1088,J1,I1091:J1092)</f>
        <v>2</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3</v>
      </c>
      <c r="D1111" s="26" t="s">
        <v>7262</v>
      </c>
      <c r="E1111" s="21">
        <f>E1092</f>
        <v>29.878999999999998</v>
      </c>
      <c r="F1111" s="21">
        <f>H1092</f>
        <v>3</v>
      </c>
      <c r="G1111" s="21">
        <f>K1092</f>
        <v>2</v>
      </c>
      <c r="O1111" s="24"/>
    </row>
    <row r="1112" spans="2:52" ht="15.75">
      <c r="C1112" s="22"/>
      <c r="D1112" s="19" t="s">
        <v>7267</v>
      </c>
      <c r="E1112" s="19">
        <f>E1111</f>
        <v>29.878999999999998</v>
      </c>
      <c r="F1112" s="22"/>
      <c r="O1112" s="24"/>
    </row>
    <row r="1113" spans="2:52" ht="15.75">
      <c r="C1113" s="22"/>
      <c r="D1113" s="19" t="s">
        <v>7268</v>
      </c>
      <c r="E1113" s="19">
        <f>E1111</f>
        <v>29.878999999999998</v>
      </c>
    </row>
  </sheetData>
  <sortState ref="B2:AZ4">
    <sortCondition ref="B2:B4"/>
  </sortState>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7030A0"/>
  </sheetPr>
  <dimension ref="A1:AZ1118"/>
  <sheetViews>
    <sheetView topLeftCell="B25" workbookViewId="0">
      <selection activeCell="B2" sqref="B2:C48"/>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30">
      <c r="A2" s="31" t="str">
        <f>CONCATENATE(B2,". ",C2,". ",D2,". ",P2,"; ",Q2,"(",R2,"):",S2,"-",T2,".",E2,". ","IF -",F2)</f>
        <v>Bajo, MA; del Peso, G; Teitelbaum, I. Peritoneal Membrane Preservation. SEMINARS IN NEPHROLOGY. 2017; 37(1):77-92.Review. IF -3,598</v>
      </c>
      <c r="B2" s="37" t="s">
        <v>3143</v>
      </c>
      <c r="C2" s="37" t="s">
        <v>3144</v>
      </c>
      <c r="D2" s="17" t="s">
        <v>3145</v>
      </c>
      <c r="E2" s="18" t="s">
        <v>210</v>
      </c>
      <c r="F2" s="18">
        <f>VLOOKUP(N2,Revistas!$B$2:$H$63996,2,FALSE)</f>
        <v>3.5979999999999999</v>
      </c>
      <c r="G2" s="18" t="str">
        <f>VLOOKUP(N2,Revistas!$B$2:$H$63996,3,FALSE)</f>
        <v>Q1</v>
      </c>
      <c r="H2" s="18" t="str">
        <f>VLOOKUP(N2,Revistas!$B$2:$H$63996,4,FALSE)</f>
        <v>UROLOGY &amp; NEPHROLOGY - SCIE</v>
      </c>
      <c r="I2" s="18" t="str">
        <f>VLOOKUP(N2,Revistas!$B$2:$H$63996,5,FALSE)</f>
        <v>16/76</v>
      </c>
      <c r="J2" s="18" t="str">
        <f>VLOOKUP(N2,Revistas!$B$2:$H$63996,6,FALSE)</f>
        <v>NO</v>
      </c>
      <c r="K2" s="18" t="s">
        <v>3146</v>
      </c>
      <c r="L2" s="18" t="s">
        <v>3147</v>
      </c>
      <c r="M2" s="18">
        <v>1</v>
      </c>
      <c r="N2" s="18" t="s">
        <v>3148</v>
      </c>
      <c r="O2" s="18" t="s">
        <v>344</v>
      </c>
      <c r="P2" s="18">
        <v>2017</v>
      </c>
      <c r="Q2" s="18">
        <v>37</v>
      </c>
      <c r="R2" s="18">
        <v>1</v>
      </c>
      <c r="S2" s="18">
        <v>77</v>
      </c>
      <c r="T2" s="18">
        <v>92</v>
      </c>
      <c r="U2" s="23">
        <v>28153197</v>
      </c>
    </row>
    <row r="3" spans="1:21" ht="285">
      <c r="A3" s="31" t="str">
        <f t="shared" ref="A3:A59" si="0">CONCATENATE(B3,". ",C3,". ",D3,". ",P3,"; ",Q3,"(",R3,"):",S3,"-",T3,".",E3,". ","IF -",F3)</f>
        <v>Barber, RM; Fullman, N; Sorensen, RJD; Bollyky, T; McKee, M; Nolte, E; Abajobir, AA; Abate, KH; Abbafati, C; Abbas, KM; Abd-Allah, F; Abdulle, AM; Abdurahman, AA; Abera, SF; Abraham, B; Abreha, GF; Adane, K; Adelekan, AL; Adetifa, IMO; Afshin, A; Agarwal, A; Agarwal, SK; Agarwal, S; Agrawal, A; Kiadaliri, AA; Ahmadi, A; Ahmed, KY; Ahmed, MB; Akinyemi, RO; Akinyemiju, TF; Akseer, N; Al-Aly, Z; Alam, K; Alam, N; Alam, SS; Alemu, ZA; Alene, KA; Alexander, L; Ali, R; Ali, SD; Alizadeh-Navaei, R; Alkerwi, A; Alla, F; Allebeck, P; Allen, C; Al-Raddadi, R; Alsharif, U; Altirkawi, KA; Martin, EA; Alvis-Guzman, N; Amare, AT; Amini, E; Ammar, W; Amo-Adjei, J; Amoako, YA; Anderson, BO; Androudi, S; Ansari, H; Ansha, MG; Antonio, CAT; Arnlov, J; Al Artaman,; Asayesh, H; Assadi, R; Astatkie, A; Atey, TM; Atique, S; Atnafu, NT; Atre, SR; Avila-Burgos, L; Avokpaho, EFGA; Quintanilla, BPA; Awasthi, A; Ayele, NN; Azzopardi, P; Saleem, HOB; Baernighausen, T; Bacha, U; Badawi, A; Banerjee, A; Barac, A; Barboza, MA; Barker-Collo, SL; Barrero, LH; Basu, S; Baune, BT; Baye, K; Bayou, YT; Bazargan-Hejazi, S; Bedi, N; Beghi, E; Bejot, Y; Bello, AK; Bennett, DA; Bensenor, IM; Berhane, A; Bernabe, E; Bernal, OA; Beyene, AS; Beyene, TJ; Bhutta, ZA; Biadgilign, S; Bikbov, B; Birlik, SM; Birungi, C; Biryukov, S; Bisanzio, D; Bizuayehu, HM; Bose, D; Brainin, M; Brauer, M; Brazinova, A; Breitborde, NJK; Brenner, H; Butt, ZA; Cardenas, R; Cahuana-Hurtado, L; Campos-Nonato, IR; Car, J; Carrero, JJ; Casey, D; Caso, V; Castaneda-Orjuela, CA; Rivas, JC; Catala-Lopez, F; Cecilio, P; Cercy, K; Charlson, FJ; Chen, AZ; Chew, A; Chibalabala, M; Chibueze, CE; Chisumpa, VH; Chitheer, AA; Chowdhury, R; Christensen, H; Christopher, DJ; Ciobanu, LG; Cirillo, M; Coggeshall, MS; Cooper, LT; Cortinovis, M; Crump, JA; Dalal, K; Dandona, L; Dandona, R; Dargan, PI; das Neves, J; Davey, G; Davitoiu, DV; Davletov, K; De Leo, D; Del Gobbo, LC; del Pozo-Cruz, B; Dellavalle, RP; Deribe, K; Deribew, A; Jarlais, DCD; Dey, S; Dharmaratne, SD; Dicker, D; Ding, EL; Dokova, K; Dorsey, ER; Doyle, KE; Dubey, M; Ehrenkranz, R; Ehrenkranz, R; Ellingsen, CL; Elyazar, I; Enayati, A; Ermakov, SP; Eshrati, B; Esteghamati, A; Estep, K; Fuerst, T; Faghmous, IDA; Fanuel, FBB; Faraon, EJA; Farid, TA; Farinha, CSES; Faro, A; Farvid, MS; Farzadfar, F; Feigin, VL; Feigl, AB; Fereshtehnejad, SM; Fernandes, JG; Fernandes, JC; Feyissa, TR; Fischer, F; Fitzmaurice, C; Fleming, TD; Foigt, N; Foreman, KJ; Forouzanfar, MH; Franklin, RC; Frostad, J; Hiwot, TTG; Gakidou, E; Gambashidze, K; Gamkrelidze, A; Gao, W; Garcia-Basteiro, AL; Gebre, T; Gebremedhin, AT; Gebremichael, MW; Gebru, AA; Gelaye, AA; Geleijnse, JM; Genova-Maleras, R; Gibney, KB; Giref, AZ; Gishu, MD; Giussani, G; Godwin, WW; Gold, A; Goldberg, EM; Gona, PN; Goodridge, A; Gopalani, SV; Goto, A; Graetz, N; Greaves, F; Griswold, M; Guban, PI; Gugnani, HC; Gupta, PC; Gupta, R; Gupta, R; Gupta, T; Gupta, V; Habtewold, TD; Hafezi-Nejad, N; Haile, D; Hailu, AD; Hailu, GB; Hakuzimana, A; Hamadeh, RR; Hambisa, MT; Hamidi, S; Hammami, M; Hankey, GJ; Hao, Y; Harb, HL; Hareri, HA; Haro, JM; Hassanvand, MS; Havmoeller, R; Hay, RJ; Hay, SI; Hendrie, D; Heredia-Pi, IB; Hoek, HW; Horino, M; Horita, N; Hosgood, HD; Htet, AS; Hu, G; Huang, H; Huang, JJ; Huntley, BM; Huynh, C; Iburg, KM; Ileanu, BV; Innos, K; Irenso, AA; Jahanmehr, N; Jakovljevic, MB; James, P; James, SL; Javanbakht, M; Jayaraman, SP; Jayatilleke, AU; Jeemon, P; Jha, V; John, D; Johnson, C; Johnson, SC; Jonas, JB; Juel, K; Kabir, Z; Kalkonde, Y; Kamal, R; Kan, H; Karch, A; Karema, CK; Karimi, SM; Kasaeian, A; Kassebaum, NJ; Kastor, A; Katikireddi, SV; Kazanjan, K; Keiyoro, PN; Kemmer, L; Kemp, AH; Kengne, AP; Kerbo, AA; Kereselidze, M; Kesavachandran, CN; Khader, YS; Khalil, I; Khan, AR; Khan, EA; Khan, G; Khang, YH; Khoja, ATA; Khonelidze, I; Khubchandani, J; Kibret, GD; Kim, D; Kim, P; Kim, YJ; Kimokoti, RW; Kinfu, Y; Kissoon, N; Kivipelto, M; Kokubo, Y; Kolk, A; Kolte, D; Kopec, JA; Kosen, S; Koul, PA; Koyanagi, A; Kravchenko, M; Krishnaswami, S; Krohn, KJ; Defo, BK; Bicer, BK; Kuipers, EJ; Kulkarni, VS; Kumar, GA; Kumsa, FA; Kutz, M; Kyu, HH; Lager, ACJ; Lal, A; Lal, DK; Lalloo, R; Lallukka, T; Lan, Q; Langan, SM; Lansingh, VC; Larson, HJ; Larsson, A; Laryea, DO; Latif, AA; Lawrynowicz, AEB; Leasher, JL; Leigh, J; Leinsalu, M; Leshargie, CT; Leung, J; Leung, R; Levi, M; Liang, X; Lim, SS; Lind, M; Linn, S; Lipshultz, SE; Liu, P; Liu, Y; Lo, LT; Logroscino, G; Lopez, AD; Lorch, SA; Lotufo, PA; Lozano, R; Lunevicius, R; Lyons, RA; Macarayan, ERK; Mackay, MT; El Razek, HMA; El Razek, MMA; Mahdavi, M; Majeed, A; Malekzadeh, R; Malta, DC; Mantovani, LG; Manyazewal, T; Mapoma, CC; Marcenes, W; Marks, GB; Marquez, N; Martinez-Raga, J; Marzan, MB; Massano, J; Mathur, MR; Maulik, PK; Mazidi, M; McAlinden, C; McGrath, JJ; McNellan, C; Meaney, PA; Mehari, A; Mehndiratta, MM; Meier, T; Mekonnen, AB; Meles, KG; Memish, ZA; Mengesha, MM; Mengiste, DT; Mengistie, MA; Menota, BG; Mensah, GA; Mereta, ST; Meretoja, A; Meretoja, TJ; Mezgebe, HB; Micha, R; Millear, A; Mills, EJ; Minnig, S; Mirarefin, M; Mirrakhimov, EM; Mock, CN; Mohammad, KA; Mohammed, S; Mohanty, SK; Mokdad, AH; Mola, GLD; Molokhia, M; Monasta, L; Montico, M; Moradi-Lakeh, M; Moraga, P; Morawska, L; Mori, R; Moses, M; Mueller, UO; Murthy, S; Musa, KI; Nachega, JB; Nagata, C; Nagel, G; Naghavi, M; Naheed, A; Naldi, L; Nangia, V; Nascimento, BR; Negoi, I; Neupane, SP; Newton, CR; Ng, M; Ngalesoni, FN; Ngunjiri, JW; Nguyen, G; Ningrum, DNA; Nolte, S; Nomura, M; Norheim, OF; Norrving, B; Noubiap, JJN; Obermeyer, CM; Ogbo, FA; Oh, IH; Okoro, A; Oladimeji, O; Olagunju, AT; Olivares, PR; Olsen, HE; Olusanya, BO; Olusanya, JO; Opio, JN; Oren, E; Ortiz, A; Osborne, RH; Osman, M; Owolabi, MO; Mahesh, PA; Pain, AW; Pakhale, S; Castillo, EP; Pana, A; Papachristou, C; Parsaeian, M; Patel, T; Patton, GC; Paudel, D; Paul, VK; Pearce, N; Pereira, DM; Perez-Padilla, R; Perez-Ruiz, F; Perico, N; Pesudovs, K; Petzold, M; Phillips, MR; Pigott, DM; Pillay, JD; Pinho, C; Polinder, S; Pond, CD; Prakash, V; Purwar, M; Qorbani, M; Quistberg, DA; Radfar, A; Rafay, A; Rahimi, K; Rahimi-Movaghar, V; Rahman, M; Rahman, MHU; Rai, RK; Ram, U; Rana, SM; Rankin, Z; Rao, PV; Rao, PC; Rawaf, S; Rego, MAS; Reitsma, M; Remuzzi, G; Renzaho, AMNN; Resnikoff, S; Rezaei, S; Rezai, MS; Ribeiro, AL; Roba, HS; Rokni, MB; Ronfani, L; Roshandel, G; Roth, GA; Rothenbacher, D; Roy, NK; Sachdev, PS; Sackey, BB; Saeedi, MY; Safiri, S; Sagar, R; Sahraian, MA; Saleh, MM; Salomon, JA; Samy, AM; Sanabria, JR; Sanchez-Nino, MD; Sandar, L; Santos, IS; Santos, JV; Milicevic, MMS; Sarmiento-Suarez, R; Sartorius, B; Satpathy, M; Savic, M; Sawhney, M; Saylan, MI; Schottker, B; Schutte, AE; Schwebel, DC; Seedat, S; Seid, AM; Seifu, CN; Sepanlou, SG; Serdar, B; Servan-Mori, EE; Setegn, T; Shackelford, KA; Shaheen, A; Shahraz, S; Shaikh, MA; Shakh-Nazarova, M; Shamsipour, M; Islam, SMS; Sharma, J; Sharma, R; She, J; Sheikhbahaei, S; Shen, JB; Shi, P; Shigematsu, M; Shin, MJ; Shiri, R; Shoman, H; Shrime, MG; Sibamo, ELS; Sigfusdottir, ID; Silva, DAS; Silveira, DGA; Sindi, S; Singh, A; Singh, JA; Singh, OP; Singh, PK; Singh, V; Sinke, AH; Sinshaw, AE; Skirbekk, V; Sliwa, K; Smith, A; Sobngwi, E; Soneji, S; Soriano, JB; Sousa, TCM; Sposato, LA; Sreeramareddy, CT; Stathopoulou, V; Steel, N; Steiner, C; Steinke, S; Stokes, MA; Stranges, S; Strong, M; Stroumpoulis, K; Sturua, L; Sufiyan, MB; Suliankatchi, RA; Sun, JD; Sur, P; Swaminathan, S; Sykes, BL; Tabares-Seisdedos, R; Tabb, KM; Taffere, GR; Talongwa, RT; Tarajia, M; Tavakkoli, M; Taveira, N; Teeple, S; Tegegne, TK; Tehrani-Banihashemi, A; Tekelab, T; Tekle, DY; Shifa, GT; Terkawi, AS; Tesema, AG; Thakur, JS; Thomson, AJ; Tillmann, T; Tiruye, TY; Tobe-Gai, R; Tonelli, M; Topor-Madry, R; Tortajada, M; Troeger, C; Truelsen, T; Tura, AK; Uchendu, US; Ukwaja, KN; Undurraga, EA; Uneke, CJ; Uthman, OA; van Boven, JFM; Van Dingenen, R; Varughese, S; Vasankari, T; Venketasubramanian, N; Violante, FS; Vladimirov, SK; Vlassov, VV; Vollset, SE; Vos, T; Wagner, JA; Wakayo, T; Waller, SG; Walson, JL; Wang, H; Wang, YP; Watkins, DA; Weiderpass, E; Weintraub, RG; Wen, CP; Werdecker, A; Wesana, J; Westerman, R; Whiteford, HA; Wilkinson, JD; Wiysonge, CS; Woldeyes, BG; Wolfe, CDA; Won, S; Workicho, A; Workie, SB; Wubshet, M; Xavier, D; Xu, GL; Yadav, AK; Yaghoubi, M; Yakob, B; Yan, LL; Yano, Y; Yaseri, M; Yimam, HH; Yip, P; Yonemoto, N; Yoon, SJ; Younis, MZ; Yu, CH; Zaidi, Z; Zaki, MES; Zambrana-Torrelio, C; Zapata, T; Zenebe, ZM; Zodpey, S; Zoeckler, L; Zuhlke, LJ; Murray, CJL. Healthcare Access and Quality Index based on mortality from causes amenable to personal health care in 195 countries and territories, 1990-2015: a novel analysis from the Global Burden of Disease Study 2015. LANCET. 2017; 390(10091):231-266.Article. IF -47,831</v>
      </c>
      <c r="B3" s="37" t="s">
        <v>3026</v>
      </c>
      <c r="C3" s="37" t="s">
        <v>3027</v>
      </c>
      <c r="D3" s="17" t="s">
        <v>947</v>
      </c>
      <c r="E3" s="18" t="s">
        <v>10</v>
      </c>
      <c r="F3" s="18">
        <f>VLOOKUP(N3,Revistas!$B$2:$H$63996,2,FALSE)</f>
        <v>47.831000000000003</v>
      </c>
      <c r="G3" s="18" t="str">
        <f>VLOOKUP(N3,Revistas!$B$2:$H$63996,3,FALSE)</f>
        <v>Q1</v>
      </c>
      <c r="H3" s="18" t="str">
        <f>VLOOKUP(N3,Revistas!$B$2:$H$63996,4,FALSE)</f>
        <v>MEDICINA, GENERAL &amp; INTERNAL</v>
      </c>
      <c r="I3" s="18" t="str">
        <f>VLOOKUP(N3,Revistas!$B$2:$H$63996,5,FALSE)</f>
        <v>2/154</v>
      </c>
      <c r="J3" s="18" t="str">
        <f>VLOOKUP(N3,Revistas!$B$2:$H$63996,6,FALSE)</f>
        <v>SI</v>
      </c>
      <c r="K3" s="18" t="s">
        <v>3028</v>
      </c>
      <c r="L3" s="18" t="s">
        <v>3029</v>
      </c>
      <c r="M3" s="18">
        <v>13</v>
      </c>
      <c r="N3" s="18" t="s">
        <v>950</v>
      </c>
      <c r="O3" s="28">
        <v>42186</v>
      </c>
      <c r="P3" s="18">
        <v>2017</v>
      </c>
      <c r="Q3" s="18">
        <v>390</v>
      </c>
      <c r="R3" s="18">
        <v>10091</v>
      </c>
      <c r="S3" s="18">
        <v>231</v>
      </c>
      <c r="T3" s="18">
        <v>266</v>
      </c>
      <c r="U3" s="23">
        <v>28528753</v>
      </c>
    </row>
    <row r="4" spans="1:21" ht="105">
      <c r="A4" s="31" t="str">
        <f t="shared" si="0"/>
        <v>Carmona, A; Aguera, ML; Luna-Ruiz, C; Buendia, P; Calleros, L; Garcia-Jerez, A; Rodriguez-Puyol, M; Arias, M; Arias-Guillen, M; de Arriba, G; Ballarin, J; Bernis, C; Fernandez, E; Garcia-Rebollo, S; Mancha, J; del Peso, G; Perez, E; Poch, E; Portoles, JM; Rodriguez-Puyol, D; Sanchez-Villanueva, R; Sarro, F; Torres, A; Martin-Malo, A; Aljama, P; Ramirez, R; Carracedo, J. Markers of endothelial damage in patients with chronic kidney disease on hemodialysis. AMERICAN JOURNAL OF PHYSIOLOGY-RENAL PHYSIOLOGY. 2017; 312(4):F673-F681.Article. IF -3,611</v>
      </c>
      <c r="B4" s="37" t="s">
        <v>3075</v>
      </c>
      <c r="C4" s="37" t="s">
        <v>3076</v>
      </c>
      <c r="D4" s="17" t="s">
        <v>3077</v>
      </c>
      <c r="E4" s="18" t="s">
        <v>10</v>
      </c>
      <c r="F4" s="18">
        <f>VLOOKUP(N4,Revistas!$B$2:$H$63996,2,FALSE)</f>
        <v>3.6110000000000002</v>
      </c>
      <c r="G4" s="18" t="str">
        <f>VLOOKUP(N4,Revistas!$B$2:$H$63996,3,FALSE)</f>
        <v>Q1</v>
      </c>
      <c r="H4" s="18" t="str">
        <f>VLOOKUP(N4,Revistas!$B$2:$H$63996,4,FALSE)</f>
        <v>PHYSIOLOGY - SCIE;</v>
      </c>
      <c r="I4" s="18" t="str">
        <f>VLOOKUP(N4,Revistas!$B$2:$H$63996,5,FALSE)</f>
        <v>17/84</v>
      </c>
      <c r="J4" s="18" t="str">
        <f>VLOOKUP(N4,Revistas!$B$2:$H$63996,6,FALSE)</f>
        <v>NO</v>
      </c>
      <c r="K4" s="18" t="s">
        <v>3078</v>
      </c>
      <c r="L4" s="18" t="s">
        <v>3079</v>
      </c>
      <c r="M4" s="18">
        <v>1</v>
      </c>
      <c r="N4" s="18" t="s">
        <v>3080</v>
      </c>
      <c r="O4" s="18" t="s">
        <v>35</v>
      </c>
      <c r="P4" s="18">
        <v>2017</v>
      </c>
      <c r="Q4" s="18">
        <v>312</v>
      </c>
      <c r="R4" s="18">
        <v>4</v>
      </c>
      <c r="S4" s="18" t="s">
        <v>3081</v>
      </c>
      <c r="T4" s="18" t="s">
        <v>3082</v>
      </c>
      <c r="U4" s="23">
        <v>28077371</v>
      </c>
    </row>
    <row r="5" spans="1:21" ht="45">
      <c r="A5" s="31" t="str">
        <f t="shared" si="0"/>
        <v>Castillo-Rodriguez, E; Fernandez-Prado, R; Martin-Cleary, C; Pizarro-Sanchez, MS; Sanchez-Nino, MD; Sanz, AB; Fernandez-Fernandez, B; Ortiz, A. Kidney Injury Marker 1 and Neutrophil Gelatinase-Associated Lipocalin in Chronic Kidney Disease. NEPHRON. 2017; 136(4):263-267.Review. IF -1,939</v>
      </c>
      <c r="B5" s="37" t="s">
        <v>3118</v>
      </c>
      <c r="C5" s="37" t="s">
        <v>3119</v>
      </c>
      <c r="D5" s="17" t="s">
        <v>3120</v>
      </c>
      <c r="E5" s="18" t="s">
        <v>210</v>
      </c>
      <c r="F5" s="18">
        <f>VLOOKUP(N5,Revistas!$B$2:$H$63996,2,FALSE)</f>
        <v>1.9390000000000001</v>
      </c>
      <c r="G5" s="18" t="str">
        <f>VLOOKUP(N5,Revistas!$B$2:$H$63996,3,FALSE)</f>
        <v>Q3</v>
      </c>
      <c r="H5" s="18" t="str">
        <f>VLOOKUP(N5,Revistas!$B$2:$H$63996,4,FALSE)</f>
        <v>UROLOGY &amp; NEPHROLOGY - SCIE</v>
      </c>
      <c r="I5" s="18" t="str">
        <f>VLOOKUP(N5,Revistas!$B$2:$H$63996,5,FALSE)</f>
        <v>39/77</v>
      </c>
      <c r="J5" s="18" t="str">
        <f>VLOOKUP(N5,Revistas!$B$2:$H$63996,6,FALSE)</f>
        <v>NO</v>
      </c>
      <c r="K5" s="18" t="s">
        <v>3121</v>
      </c>
      <c r="L5" s="18" t="s">
        <v>3122</v>
      </c>
      <c r="M5" s="18">
        <v>2</v>
      </c>
      <c r="N5" s="18" t="s">
        <v>3123</v>
      </c>
      <c r="O5" s="18"/>
      <c r="P5" s="18">
        <v>2017</v>
      </c>
      <c r="Q5" s="18">
        <v>136</v>
      </c>
      <c r="R5" s="18">
        <v>4</v>
      </c>
      <c r="S5" s="18">
        <v>263</v>
      </c>
      <c r="T5" s="18">
        <v>267</v>
      </c>
      <c r="U5" s="23">
        <v>27771693</v>
      </c>
    </row>
    <row r="6" spans="1:21" ht="45">
      <c r="A6" s="31" t="str">
        <f t="shared" si="0"/>
        <v>Castillo-Rodriguez, E; Pizarro-Sanchez, S; Sanz, AB; Ramos, AM; Sanchez-Nino, MD; Martin-Cleary, C; Fernandez-Fernandez, B; Ortiz, A. Inflammatory Cytokines as Uremic Toxins: "Ni Son Todos Los Que Estan, Ni Estan Todos Los Que Son". TOXINS. 2017; 9(4):-114.Review. IF -3,03</v>
      </c>
      <c r="B6" s="37" t="s">
        <v>3069</v>
      </c>
      <c r="C6" s="37" t="s">
        <v>3070</v>
      </c>
      <c r="D6" s="17" t="s">
        <v>3071</v>
      </c>
      <c r="E6" s="18" t="s">
        <v>210</v>
      </c>
      <c r="F6" s="18">
        <f>VLOOKUP(N6,Revistas!$B$2:$H$63996,2,FALSE)</f>
        <v>3.03</v>
      </c>
      <c r="G6" s="18" t="str">
        <f>VLOOKUP(N6,Revistas!$B$2:$H$63996,3,FALSE)</f>
        <v>Q2</v>
      </c>
      <c r="H6" s="18" t="str">
        <f>VLOOKUP(N6,Revistas!$B$2:$H$63996,4,FALSE)</f>
        <v>TOXICOLOGY - SCIE</v>
      </c>
      <c r="I6" s="18" t="str">
        <f>VLOOKUP(N6,Revistas!$B$2:$H$63996,5,FALSE)</f>
        <v>30/92</v>
      </c>
      <c r="J6" s="18" t="str">
        <f>VLOOKUP(N6,Revistas!$B$2:$H$63996,6,FALSE)</f>
        <v>NO</v>
      </c>
      <c r="K6" s="18" t="s">
        <v>3072</v>
      </c>
      <c r="L6" s="18" t="s">
        <v>3073</v>
      </c>
      <c r="M6" s="18">
        <v>0</v>
      </c>
      <c r="N6" s="18" t="s">
        <v>3074</v>
      </c>
      <c r="O6" s="18" t="s">
        <v>35</v>
      </c>
      <c r="P6" s="18">
        <v>2017</v>
      </c>
      <c r="Q6" s="18">
        <v>9</v>
      </c>
      <c r="R6" s="18">
        <v>4</v>
      </c>
      <c r="S6" s="18"/>
      <c r="T6" s="18">
        <v>114</v>
      </c>
      <c r="U6" s="23">
        <v>28333114</v>
      </c>
    </row>
    <row r="7" spans="1:21" ht="45">
      <c r="A7" s="31" t="str">
        <f t="shared" si="0"/>
        <v>da Costa, BM; Del Peso, G; Bajo, MA; Carreno, G; Ferreira, M; Ferreira, C; Selgas, R. Relationship between bioimpedance-determined body composition and peritoneal transport in peritoneal dialysis. INTERNATIONAL JOURNAL OF ARTIFICIAL ORGANS. 2017; 40(5):212-218.Article. IF -1,169</v>
      </c>
      <c r="B7" s="37" t="s">
        <v>3049</v>
      </c>
      <c r="C7" s="37" t="s">
        <v>3050</v>
      </c>
      <c r="D7" s="17" t="s">
        <v>3051</v>
      </c>
      <c r="E7" s="18" t="s">
        <v>10</v>
      </c>
      <c r="F7" s="18">
        <f>VLOOKUP(N7,Revistas!$B$2:$H$63996,2,FALSE)</f>
        <v>1.169</v>
      </c>
      <c r="G7" s="18" t="str">
        <f>VLOOKUP(N7,Revistas!$B$2:$H$63996,3,FALSE)</f>
        <v>Q3</v>
      </c>
      <c r="H7" s="18" t="str">
        <f>VLOOKUP(N7,Revistas!$B$2:$H$63996,4,FALSE)</f>
        <v>ENGINEERING, BIOMEDICAL - SCIE;</v>
      </c>
      <c r="I7" s="18" t="str">
        <f>VLOOKUP(N7,Revistas!$B$2:$H$63996,5,FALSE)</f>
        <v>54/77</v>
      </c>
      <c r="J7" s="18" t="str">
        <f>VLOOKUP(N7,Revistas!$B$2:$H$63996,6,FALSE)</f>
        <v>NO</v>
      </c>
      <c r="K7" s="18" t="s">
        <v>3052</v>
      </c>
      <c r="L7" s="18" t="s">
        <v>3053</v>
      </c>
      <c r="M7" s="18">
        <v>0</v>
      </c>
      <c r="N7" s="18" t="s">
        <v>3054</v>
      </c>
      <c r="O7" s="18" t="s">
        <v>250</v>
      </c>
      <c r="P7" s="18">
        <v>2017</v>
      </c>
      <c r="Q7" s="18">
        <v>40</v>
      </c>
      <c r="R7" s="18">
        <v>5</v>
      </c>
      <c r="S7" s="18">
        <v>212</v>
      </c>
      <c r="T7" s="18">
        <v>218</v>
      </c>
      <c r="U7" s="23">
        <v>28525669</v>
      </c>
    </row>
    <row r="8" spans="1:21" ht="45">
      <c r="A8" s="31" t="str">
        <f t="shared" si="0"/>
        <v>Fernandez-Prado, R; Esteras, R; Perez-Gomez, MV; Gracia-Iguacel, C; Gonzalez-Parra, E; Sanz, AB; Ortiz, A; Sanchez-Nino, MD. Nutrients Turned into Toxins: Microbiota Modulation of Nutrient Properties in Chronic Kidney Disease. NUTRIENTS. 2017; 9(5):-489.Review. IF -3,55</v>
      </c>
      <c r="B8" s="37" t="s">
        <v>3043</v>
      </c>
      <c r="C8" s="37" t="s">
        <v>3044</v>
      </c>
      <c r="D8" s="17" t="s">
        <v>3045</v>
      </c>
      <c r="E8" s="18" t="s">
        <v>210</v>
      </c>
      <c r="F8" s="18">
        <f>VLOOKUP(N8,Revistas!$B$2:$H$63996,2,FALSE)</f>
        <v>3.55</v>
      </c>
      <c r="G8" s="18" t="str">
        <f>VLOOKUP(N8,Revistas!$B$2:$H$63996,3,FALSE)</f>
        <v>Q2</v>
      </c>
      <c r="H8" s="18" t="str">
        <f>VLOOKUP(N8,Revistas!$B$2:$H$63996,4,FALSE)</f>
        <v>NUTRITION &amp; DIETETICS - SCIE</v>
      </c>
      <c r="I8" s="18" t="str">
        <f>VLOOKUP(N8,Revistas!$B$2:$H$63996,5,FALSE)</f>
        <v>23/81</v>
      </c>
      <c r="J8" s="18" t="str">
        <f>VLOOKUP(N8,Revistas!$B$2:$H$63996,6,FALSE)</f>
        <v>NO</v>
      </c>
      <c r="K8" s="18" t="s">
        <v>3046</v>
      </c>
      <c r="L8" s="18" t="s">
        <v>3047</v>
      </c>
      <c r="M8" s="18">
        <v>2</v>
      </c>
      <c r="N8" s="18" t="s">
        <v>3048</v>
      </c>
      <c r="O8" s="18" t="s">
        <v>250</v>
      </c>
      <c r="P8" s="18">
        <v>2017</v>
      </c>
      <c r="Q8" s="18">
        <v>9</v>
      </c>
      <c r="R8" s="18">
        <v>5</v>
      </c>
      <c r="S8" s="18"/>
      <c r="T8" s="18">
        <v>489</v>
      </c>
      <c r="U8" s="23">
        <v>28498348</v>
      </c>
    </row>
    <row r="9" spans="1:21" ht="45">
      <c r="A9" s="31" t="str">
        <f t="shared" si="0"/>
        <v>Ferreira, Marta; Jimenez, Carlos; Lopez, Maria O; Gonzalez, Elena; Santana, Maria Jose; Selgas, Rafael. Short-term efficacy and safety of treatment with febuxostat in kidney transplant recipient. An unicentric observational study.. Nefrologia . 2017; ():-.Letter. IF -1,183</v>
      </c>
      <c r="B9" s="37" t="s">
        <v>3186</v>
      </c>
      <c r="C9" s="37" t="s">
        <v>3185</v>
      </c>
      <c r="D9" s="17" t="s">
        <v>7250</v>
      </c>
      <c r="E9" s="18" t="s">
        <v>274</v>
      </c>
      <c r="F9" s="18">
        <f>VLOOKUP(N9,Revistas!$B$2:$H$63996,2,FALSE)</f>
        <v>1.1830000000000001</v>
      </c>
      <c r="G9" s="18" t="str">
        <f>VLOOKUP(N9,Revistas!$B$2:$H$63996,3,FALSE)</f>
        <v>Q4</v>
      </c>
      <c r="H9" s="18" t="str">
        <f>VLOOKUP(N9,Revistas!$B$2:$H$63996,4,FALSE)</f>
        <v>UROLOGY &amp; NEPHROLOGY - SCIE</v>
      </c>
      <c r="I9" s="18" t="str">
        <f>VLOOKUP(N9,Revistas!$B$2:$H$63996,5,FALSE)</f>
        <v>59/76</v>
      </c>
      <c r="J9" s="18" t="str">
        <f>VLOOKUP(N9,Revistas!$B$2:$H$63996,6,FALSE)</f>
        <v>NO</v>
      </c>
      <c r="K9" s="18" t="s">
        <v>3188</v>
      </c>
      <c r="L9" s="18"/>
      <c r="M9" s="18" t="s">
        <v>586</v>
      </c>
      <c r="N9" s="18" t="s">
        <v>3009</v>
      </c>
      <c r="O9" s="18" t="s">
        <v>3187</v>
      </c>
      <c r="P9" s="18">
        <v>2017</v>
      </c>
      <c r="Q9" s="18"/>
      <c r="R9" s="18"/>
      <c r="S9" s="18"/>
      <c r="T9" s="18"/>
      <c r="U9" s="23">
        <v>28583711</v>
      </c>
    </row>
    <row r="10" spans="1:21" ht="285">
      <c r="A10" s="31" t="str">
        <f t="shared" si="0"/>
        <v>Gakidou, E; Afshin, A; Abajobir, AA; Abate, KH; Abbafati, C; Abbas, KM; Abd-Allah, F; Abdulle, AM; Abera, SF; Aboyans, V; Abu-Raddad, LJ; Abu-Rmeileh, NME; Abyu, GY; Adedeji, IA; Adetokunboh, O; Afarideh, M; Agrawal, A; Agrawal, S; Kiadaliri, AA; Ahmadieh, H; Ahmed, MB; Aichour, AN; Aichour, I; Aichour, MTE; Akinyemi, RO; Akseer, N; Alahdab, F; Al-Aly, Z; Alam, K; Alam, N; Alam, T; Alasfoor, D; Alene, KA; Ali, K; Alizadeh-Navaei, R; Alkerwi, A; Alla, F; Allebeck, P; Al-Raddadi, R; Alsharif, U; Altirkawi, KA; Alvis-Guzman, N; Amare, AT; Amini, E; Ammar, W; Amoako, YA; Ansari, H; Anto, JM; Antonio, CAT; Anwari, P; Arian, N; Arnlov, J; Artaman, A; Aryal, KK; Asayesh, H; Asgedom, SW; Atey, TM; Avila-Burgos, L; Avokpaho, EFGA; Awasthi, A; Azzopardi, P; Bacha, U; Badawi, A; Balakrishnan, K; Ballew, SH; Barac, A; Barber, RM; Barker-Collo, SL; Barnighausen, T; Barquera, S; Barregard, L; Barrero, LH; Batis, C; Battle, KE; Baune, BT; Beardsley, J; Bedi, N; Beghi, E; Bell, ML; Bennett, DA; Bennett, JR; Bensenor, IM; Berhane, A; Berhe, DF; Bernabe, E; Betsu, BD; Beuran, M; Beyene, AS; Bhansali, A; Bhutta, ZA; Bikbov, B; Birungi, C; Biryukov, S; Blosser, CD; Boneya, DJ; Bou-Orm, IR; Brauer, M; Breitborde, NJK; Brenner, H; Brugha, TS; Bulto, LNB; Baumgarner, BR; Butt, ZA; Cahuana-Hurtado, L; Cardenas, R; Carrero, JJ; Castaneda-Orjuela, CA; Catala-Lopez, F; Cercy, K; Chang, HY; Charlson, FJ; Chimed-Ochir, O; Chisumpa, VH; Chitheer, AA; Christensen, H; Christopher, DJ; Cirillo, M; Cohen, AJ; Comfort, H; Cooper, C; Coresh, J; Cornaby, L; Cortesi, PA; Criqui, MH; Crump, JA; Dandona, L; Dandona, R; das Neves, J; Davey, G; Davitoiu, DV; Davletov, K; de Courten, B; Degenhardt, L; Deiparine, S; Dellavalle, RP; Deribe, K; Deshpande, A; Dharmaratne, SD; Ding, EL; Djalalinia, S; Do, HP; Dokova, K; Doku, DT; Dorsey, ER; Driscoll, TR; Dubey, M; Duncan, BB; Duncan, S; Ebert, N; Ebrahimi, H; El-Khatib, ZZ; Enayati, A; Endries, AY; Ermakov, SP; Erskine, HE; Eshrati, B; Eskandarieh, S; Esteghamati, A; Estep, K; Faraon, EJA; Farinha, CSES; Faro, A; Farzadfar, F; Fay, K; Feigin, VL; Fereshtehnejad, SM; Fernandes, JC; Ferrari, AJ; Feyissa, TR; Filip, I; Fischer, F; Fitzmaurice, C; Flaxman, AD; Foigt, N; Foreman, KJ; Frostad, JJ; Fullman, N; Furst, T; Furtado, JM; Ganji, M; Garcia-Basteiro, AL; Gebrehiwot, TT; Geleijnse, JM; Geleto, A; Gemechu, BL; Gesesew, HA; Gething, PW; Ghajar, A; Gibney, KB; Gill, PS; Gillum, RF; Giref, AZ; Gishu, MD; Giussani, G; Godwin, WW; Gona, PN; Goodridge, A; Gopalani, SV; Goryakin, Y; Goulart, AC; Graetz, N; Gugnani, HC; Guo, JW; Gupta, R; Gupta, T; Gupta, V; Gutierrez, RA; Hachinski, V; Hafezi-Nejad, N; Hailu, GB; Hamadeh, RR; Hamidi, S; Hammami, M; Handal, AJ; Hankey, GJ; Harb, HL; Hareri, HA; Hassanvand, MS; Havmoeller, R; Hawley, C; Hay, SI; Hedayati, MT; Hendrie, D; Heredia-Pi, IB; Hoek, HW; Horita, N; Hosgood, HD; Hostiuc, S; Hoy, DG; Hsairi, M; Hu, GQ; Huang, H; Huang, JJ; Iburg, KM; Ikeda, C; Inoue, M; Irvine, CMS; Jackson, MD; Jacobsen, KH; Jahanmehr, N; Jakovljevic, MB; Jauregui, A; Javanbakht, M; Jeemon, P; Johansson, LRK; Johnson, CO; Jonas, JB; Jurisson, M; Kabir, Z; Kadel, R; Kahsay, A; Kamal, R; Karch, A; Karema, CK; Kasaeian, A; Kassebaum, NJ; Kastor, A; Katikireddi, SV; Kawakami, N; Keiyoro, PN; Kelbore, SG; Kemmer, L; Kengne, AP; Kesavachandran, CN; Khader, YS; Khalil, IA; Khan, EA; Khang, YH; Khosravi, A; Khubchandani, J; Kieling, C; Kim, D; Kim, JY; Kim, YJ; Kimokoti, RW; Kinfu, Y; Kisa, A; Kissimova-Skarbek, KA; Kivimaki, M; Knibbs, LD; Knudsen, AK; Kopec, JA; Kosen, S; Koul, PA; Koyanagi, A; Kravchenko, M; Krohn, KJ; Kromhout, H; Defo, BK; Bicer, BK; Kumar, GA; Kutz, M; Kyu, HH; Lal, DK; Lalloo, R; Lallukka, T; Lan, Q; Lansingh, VC; Larsson, A; Lee, A; Lee, PH; Leigh, J; Leung, J; Levi, M; Li, YC; Li, YM; Liang, XF; Liben, ML; Linn, S; Liu, P; Lodha, R; Logroscino, G; Looker, KJ; Lopez, AD; Lorkowski, S; Lotufo, PA; Lozano, R; Lunevicius, R; Macarayan, ERK; Abd el Razek, HM; Abd el Razek, MM; Majdan, M; Majdzadeh, R; Majeed, A; Malekzadeh, R; Malhotra, R; Malta, DC; Mamun, AA; Manguerra, H; Mantovani, LG; Mapoma, CC; Martin, RV; Martinez-Raga, J; Martins-Melo, FR; Mathur, MR; Matsushita, K; Matzopoulos, R; Mazidi, M; McAlinden, C; McGrath, JJ; Mehata, S; Mehndiratta, MM; Meier, T; Melaku, YA; Memiah, P; Memish, ZA; Mendoza, W; Mengesha, MM; Mensah, GA; Mensink, GBM; Mereta, ST; Meretoja, A; Meretoja, TJ; Mezgebe, HB; Micha, R; Millear, A; Miller, TR; Minnig, S; Mirarefin, M; Mirrakhimov, EM; Misganaw, A; Mishra, SR; Mohammad, KA; Mohammed, KE; Mohammed, S; Ibrahim, NM; Mohan, MBV; Mokdad, AH; Monasta, L; Hernandez, JCM; Montico, M; Moradi-Lakeh, M; Moraga, P; Morawska, L; Morrison, SD; Mountjoy-Venning, C; Mueller, UO; Mullany, EC; Muller, K; Murthy, GVS; Musa, KI; Naghavi, M; Naheed, A; Nangia, V; Natarajan, G; Negoi, I; Negoi, RI; Nguyen, CT; Nguyen, G; Nguyen, M; Le Nguyen, Q; Nguyen, TH; Nichols, E; Ningrum, DNA; Nomura, M; Nong, VM; Norheim, OF; Norrving, B; Noubiap, JJN; Obermeyer, CM; Ogbo, FA; Oh, H; Oladimeji, O; Olagunju, AT; Olagunju, TO; Olivares, PR; Olsen, HE; Olusanya, BO; Olusanya, JO; Opio, JN; Oren, E; Ortiz, A; Ota, E; Owolabi, MO; Pa, M; Pacella, RE; Pana, A; Panda, BK; Panda-Jonas, S; Pandian, JD; Papachristou, C; Park, EK; Parry, CD; Patten, SB; Patton, GC; Pereira, DM; Perico, N; Pesudovs, K; Petzold, M; Phillips, MR; Pillay, JD; Piradov, MA; Pishgar, F; Plass, D; Pletcher, MA; Polinder, S; Popova, S; Poulton, RG; Pourmalek, F; Prasad, N; Purcell, C; Qorbani, M; Radfar, A; Rafay, A; Rahimi-Movaghar, A; Rahimi-Movaghar, V; Rahman, M; Rahman, MHU; Rahman, MA; Rai, RK; Rajsic, S; Ram, U; Rawaf, S; Rehm, CD; Rehm, J; Reiner, RC; Reitsma, MB; Reynales-Shigematsu, LM; Remuzzi, G; Renzaho, AMN; Resnikoff, S; Rezaei, S; Ribeiro, AL; Rivera, JA; Roba, KT; Rojas-Rueda, D; Roman, Y; Room, R; Roshandel, G; Roth, GA; Rothenbacher, D; Rubagotti, E; Rushton, L; Sadat, N; Safdarian, M; Safi, S; Safiri, S; Sahathevan, R; Salama, J; Salomon, JA; Samy, AM; Sanabria, JR; Sanchez-Nino, MD; Sanchez-Pimienta, TG; Santomauro, D; Santos, IS; Milicevic, MMS; Sartorius, B; Satpathy, M; Sawhney, M; Saxena, S; Schaeffner, E; Schmidt, MI; Schneider, IJC; Schutte, AE; Schwebel, DC; Schwendicke, F; Seedat, S; Sepanlou, SG; Serdar, B; Servan-Mori, EE; Shaddick, G; Shaheen, A; Shahraz, S; Shaikh, MA; Levy, TS; Shamsipour, M; Shamsizadeh, M; Islam, SMS; Sharma, J; Sharma, R; She, J; Shen, J; Shi, PL; Shibuya, K; Shields, C; Shiferaw, MS; Shigematsu, M; Shin, MJ; Shiri, R; Shirkoohi, R; Shishani, K; Shoman, H; Shrime, MG; Sigfusdottir, ID; Silva, DAS; Silva, JP; Silveira, DGA; Singh, JA; Singh, V; Sinha, DN; Skiadaresi, E; Slepak, EL; Smith, DL; Smith, M; Sobaih, BHA; Sobngwi, E; Soneji, S; Sorensen, RJD; Sposato, LA; Sreeramareddy, CT; Srinivasan, V; Steel, N; Stein, DJ; Steiner, C; Steinke, S; Stokes, MA; Strub, B; Subart, M; Sufiyan, MB; Strub, B; Subart, M; Sufiyan, MB; Suliankatchi, RA; Sur, PJ; Swaminathan, S; Sykes, BL; Szoeke, CEI; Tabares-Seisdedos, R; Tadakamadla, SK; Takahashi, K; Takala, JS; Tandon, N; Tanner, M; Tarekegn, YL; Tavakkoli, M; Tegegne, TK; Tehrani-Banihashemi, A; Terkawi, AS; Tesssema, B; Thakur, JS; Thamsuwan, O; Thankappan, KR; Theis, AM; Thomas, ML; Thomson, AJ; Thrift, AG; Tillmann, T; Tobe-Gai, R; Tobollik, M; Tollanes, MC; Tonelli, M; Topor-Madry, R; Torre, A; Tortajada, M; Touvier, M; Tran, BX; Truelsen, T; Tuem, KB; Tuzcu, EM; Tyrovolas, S; Ukwaja, KN; Uneke, CJ; Updike, R; Uthman, OA; van Boven, JFM; van Donkelaar, A; Varughese, S; Vasankari, T; Veerman, LJ; Venkateswaran, V; Venketasubramanian, N; Violante, FS; Vladimirov, SK; Vlassov, VV; Vollset, SE; Vos, T; Wadilo, F; Wakayo, T; Wallin, MT; Wang, YP; Weichenthal, S; Weiderpass, E; Weintraub, RG; Weiss, DJ; Werdecker, A; Westerman, R; Whiteford, HA; Wiysonge, CS; Woldeyes, BG; Wolfe, CDA; Woodbrook, R; Workicho, A; Hanson, SW; Xavier, D; Xu, GL; Yadgir, S; Yakob, B; Yan, LLJ; Yaseri, M; Yimam, HH; Yip, P; Yonemoto, N; Yoon, SJ; Yotebieng, M; Younis, MZ; Zaidi, Z; Zaki, MES; Zavala-Arciniega, L; Zhang, XY; Zimsen, SRM; Zipkin, B; Zodpey, S; Lim, SS; Murray, CJL. Global, regional, and national comparative risk assessment of 84 behavioural, environmental and occupational, and metabolic risks or clusters of risks, 1990-2016: a systematic analysis for the Global Burden of Disease Study 2016. LANCET. 2017; 390(10100):1345-1422.Article. IF -47,831</v>
      </c>
      <c r="B10" s="37" t="s">
        <v>3005</v>
      </c>
      <c r="C10" s="37" t="s">
        <v>3006</v>
      </c>
      <c r="D10" s="17" t="s">
        <v>947</v>
      </c>
      <c r="E10" s="18" t="s">
        <v>10</v>
      </c>
      <c r="F10" s="18">
        <f>VLOOKUP(N10,Revistas!$B$2:$H$63996,2,FALSE)</f>
        <v>47.831000000000003</v>
      </c>
      <c r="G10" s="18" t="str">
        <f>VLOOKUP(N10,Revistas!$B$2:$H$63996,3,FALSE)</f>
        <v>Q1</v>
      </c>
      <c r="H10" s="18" t="str">
        <f>VLOOKUP(N10,Revistas!$B$2:$H$63996,4,FALSE)</f>
        <v>MEDICINA, GENERAL &amp; INTERNAL</v>
      </c>
      <c r="I10" s="18" t="str">
        <f>VLOOKUP(N10,Revistas!$B$2:$H$63996,5,FALSE)</f>
        <v>2/154</v>
      </c>
      <c r="J10" s="18" t="str">
        <f>VLOOKUP(N10,Revistas!$B$2:$H$63996,6,FALSE)</f>
        <v>SI</v>
      </c>
      <c r="K10" s="18" t="s">
        <v>3007</v>
      </c>
      <c r="L10" s="18" t="s">
        <v>3008</v>
      </c>
      <c r="M10" s="18">
        <v>10</v>
      </c>
      <c r="N10" s="18" t="s">
        <v>950</v>
      </c>
      <c r="O10" s="28">
        <v>42614</v>
      </c>
      <c r="P10" s="18">
        <v>2017</v>
      </c>
      <c r="Q10" s="18">
        <v>390</v>
      </c>
      <c r="R10" s="18">
        <v>10100</v>
      </c>
      <c r="S10" s="18">
        <v>1345</v>
      </c>
      <c r="T10" s="18">
        <v>1422</v>
      </c>
      <c r="U10" s="23">
        <v>28919119</v>
      </c>
    </row>
    <row r="11" spans="1:21" ht="45">
      <c r="A11" s="31" t="str">
        <f t="shared" si="0"/>
        <v>Garcia-Llana, H; Bajo, MA; Barbero, J; Selgas, R; Del Peso, G. The Communication and Bioethical Training (CoBiT) Program for assisting dialysis decision-making in Spanish ACKD units. PSYCHOLOGY HEALTH &amp; MEDICINE. 2017; 22(4):474-482.Article. IF -1,5</v>
      </c>
      <c r="B11" s="37" t="s">
        <v>3137</v>
      </c>
      <c r="C11" s="37" t="s">
        <v>3138</v>
      </c>
      <c r="D11" s="17" t="s">
        <v>3139</v>
      </c>
      <c r="E11" s="18" t="s">
        <v>10</v>
      </c>
      <c r="F11" s="18">
        <f>VLOOKUP(N11,Revistas!$B$2:$H$63996,2,FALSE)</f>
        <v>1.5</v>
      </c>
      <c r="G11" s="18" t="str">
        <f>VLOOKUP(N11,Revistas!$B$2:$H$63996,3,FALSE)</f>
        <v>Q3</v>
      </c>
      <c r="H11" s="18" t="str">
        <f>VLOOKUP(N11,Revistas!$B$2:$H$63996,4,FALSE)</f>
        <v>PUBLIC, ENVIRONMENTAL &amp; OCCUPATIONAL HEALTH - SCIE</v>
      </c>
      <c r="I11" s="18" t="str">
        <f>VLOOKUP(N11,Revistas!$B$2:$H$63996,5,FALSE)</f>
        <v>108/176</v>
      </c>
      <c r="J11" s="18" t="str">
        <f>VLOOKUP(N11,Revistas!$B$2:$H$63996,6,FALSE)</f>
        <v>NO</v>
      </c>
      <c r="K11" s="18" t="s">
        <v>3140</v>
      </c>
      <c r="L11" s="18" t="s">
        <v>3141</v>
      </c>
      <c r="M11" s="18">
        <v>0</v>
      </c>
      <c r="N11" s="18" t="s">
        <v>3142</v>
      </c>
      <c r="O11" s="18"/>
      <c r="P11" s="18">
        <v>2017</v>
      </c>
      <c r="Q11" s="18">
        <v>22</v>
      </c>
      <c r="R11" s="18">
        <v>4</v>
      </c>
      <c r="S11" s="18">
        <v>474</v>
      </c>
      <c r="T11" s="18">
        <v>482</v>
      </c>
      <c r="U11" s="23">
        <v>27335100</v>
      </c>
    </row>
    <row r="12" spans="1:21" ht="60">
      <c r="A12" s="31" t="str">
        <f t="shared" si="0"/>
        <v>Goicoechea, M; Sanchez-Nino, MD; Ortiz, A; de Vinuesa, SG; Quiroga, B; Bernis, C; Morales, E; Fernandez-Juarez, G; de Sequera, P; Verdalles, U; Verde, E; Luno, J. Low dose aspirin increases 15-epi-lipoxin A4 levels in diabetic chronic kidney disease patients. PROSTAGLANDINS LEUKOTRIENES AND ESSENTIAL FATTY ACIDS. 2017; 125():8-13.Article. IF -2,653</v>
      </c>
      <c r="B12" s="37" t="s">
        <v>2982</v>
      </c>
      <c r="C12" s="37" t="s">
        <v>2983</v>
      </c>
      <c r="D12" s="17" t="s">
        <v>2984</v>
      </c>
      <c r="E12" s="18" t="s">
        <v>10</v>
      </c>
      <c r="F12" s="18">
        <f>VLOOKUP(N12,Revistas!$B$2:$H$63996,2,FALSE)</f>
        <v>2.653</v>
      </c>
      <c r="G12" s="18" t="str">
        <f>VLOOKUP(N12,Revistas!$B$2:$H$63996,3,FALSE)</f>
        <v>Q3</v>
      </c>
      <c r="H12" s="18" t="str">
        <f>VLOOKUP(N12,Revistas!$B$2:$H$63996,4,FALSE)</f>
        <v>BIOCHEMISTRY &amp; MOLECULAR BIOLOGY - SCIE;</v>
      </c>
      <c r="I12" s="18" t="str">
        <f>VLOOKUP(N12,Revistas!$B$2:$H$63996,5,FALSE)</f>
        <v>152/290</v>
      </c>
      <c r="J12" s="18" t="str">
        <f>VLOOKUP(N12,Revistas!$B$2:$H$63996,6,FALSE)</f>
        <v>NO</v>
      </c>
      <c r="K12" s="18" t="s">
        <v>2985</v>
      </c>
      <c r="L12" s="18" t="s">
        <v>2986</v>
      </c>
      <c r="M12" s="18">
        <v>0</v>
      </c>
      <c r="N12" s="18" t="s">
        <v>2987</v>
      </c>
      <c r="O12" s="18" t="s">
        <v>129</v>
      </c>
      <c r="P12" s="18">
        <v>2017</v>
      </c>
      <c r="Q12" s="18">
        <v>125</v>
      </c>
      <c r="R12" s="18"/>
      <c r="S12" s="18">
        <v>8</v>
      </c>
      <c r="T12" s="18">
        <v>13</v>
      </c>
      <c r="U12" s="23">
        <v>28987723</v>
      </c>
    </row>
    <row r="13" spans="1:21" ht="60">
      <c r="A13" s="31" t="str">
        <f t="shared" si="0"/>
        <v>Gonzalez, E; Diez, JJ; Torres, AP; Bajo, MA; del Peso, G; Sanchez-Villanueva, R; Grande, C; Rodriguez, O; Coronado, M; Candela, CG; Diaz-Almiron, M; Iglesias, P; Selgas, R. Body composition analysis and adipocytokine concentrations in haemodialysis patients: abdominal fat gain as an additional cardiovascular risk factor. NEFROLOGIA. 2017; 37(2):138-148.Article. IF -1,183</v>
      </c>
      <c r="B13" s="37" t="s">
        <v>3091</v>
      </c>
      <c r="C13" s="37" t="s">
        <v>3092</v>
      </c>
      <c r="D13" s="17" t="s">
        <v>2320</v>
      </c>
      <c r="E13" s="18" t="s">
        <v>10</v>
      </c>
      <c r="F13" s="18">
        <f>VLOOKUP(N13,Revistas!$B$2:$H$63996,2,FALSE)</f>
        <v>1.1830000000000001</v>
      </c>
      <c r="G13" s="18" t="str">
        <f>VLOOKUP(N13,Revistas!$B$2:$H$63996,3,FALSE)</f>
        <v>Q4</v>
      </c>
      <c r="H13" s="18" t="str">
        <f>VLOOKUP(N13,Revistas!$B$2:$H$63996,4,FALSE)</f>
        <v>UROLOGY &amp; NEPHROLOGY - SCIE</v>
      </c>
      <c r="I13" s="18" t="str">
        <f>VLOOKUP(N13,Revistas!$B$2:$H$63996,5,FALSE)</f>
        <v>59/76</v>
      </c>
      <c r="J13" s="18" t="str">
        <f>VLOOKUP(N13,Revistas!$B$2:$H$63996,6,FALSE)</f>
        <v>NO</v>
      </c>
      <c r="K13" s="18" t="s">
        <v>3093</v>
      </c>
      <c r="L13" s="18" t="s">
        <v>3094</v>
      </c>
      <c r="M13" s="18">
        <v>0</v>
      </c>
      <c r="N13" s="18" t="s">
        <v>2323</v>
      </c>
      <c r="O13" s="18" t="s">
        <v>295</v>
      </c>
      <c r="P13" s="18">
        <v>2017</v>
      </c>
      <c r="Q13" s="18">
        <v>37</v>
      </c>
      <c r="R13" s="18">
        <v>2</v>
      </c>
      <c r="S13" s="18">
        <v>138</v>
      </c>
      <c r="T13" s="18">
        <v>148</v>
      </c>
      <c r="U13" s="23">
        <v>28277301</v>
      </c>
    </row>
    <row r="14" spans="1:21" ht="90">
      <c r="A14" s="31" t="str">
        <f t="shared" si="0"/>
        <v>Gonzalez, N; Prieto, I; del Puerto-Nevado, L; Portal-Nunez, S; Ardura, JA; Corton, M; Fernandez-Fernandez, B; Aguilera, O; Gomez-Guerrero, C; Mas, S; Moreno, JA; Ruiz-Ortega, M; Sanz, AB; Sanchez-Nino, MD; Rojo, F; Vivanco, F; Esbrit, P; Ayuso, C; Alvarez-Llamas, G; Egido, J; Gairca-Foncillas, J; Ortiz, A. 2017 update on the relationship between diabetes and colorectal cancer: epidemiology, potential molecular mechanisms and therapeutic implications. ONCOTARGET. 2017; 8(11):18456-18485.Review. IF -5,168</v>
      </c>
      <c r="B14" s="37" t="s">
        <v>3087</v>
      </c>
      <c r="C14" s="37" t="s">
        <v>3088</v>
      </c>
      <c r="D14" s="17" t="s">
        <v>570</v>
      </c>
      <c r="E14" s="18" t="s">
        <v>210</v>
      </c>
      <c r="F14" s="18">
        <f>VLOOKUP(N14,Revistas!$B$2:$H$63996,2,FALSE)</f>
        <v>5.1680000000000001</v>
      </c>
      <c r="G14" s="18" t="str">
        <f>VLOOKUP(N14,Revistas!$B$2:$H$63996,3,FALSE)</f>
        <v>Q1</v>
      </c>
      <c r="H14" s="18" t="str">
        <f>VLOOKUP(N14,Revistas!$B$2:$H$63996,4,FALSE)</f>
        <v>ONCOLOGY</v>
      </c>
      <c r="I14" s="18" t="str">
        <f>VLOOKUP(N14,Revistas!$B$2:$H$63996,5,FALSE)</f>
        <v>44/217</v>
      </c>
      <c r="J14" s="18" t="str">
        <f>VLOOKUP(N14,Revistas!$B$2:$H$63996,6,FALSE)</f>
        <v>NO</v>
      </c>
      <c r="K14" s="18" t="s">
        <v>3089</v>
      </c>
      <c r="L14" s="18" t="s">
        <v>3090</v>
      </c>
      <c r="M14" s="18">
        <v>5</v>
      </c>
      <c r="N14" s="18" t="s">
        <v>574</v>
      </c>
      <c r="O14" s="28">
        <v>41699</v>
      </c>
      <c r="P14" s="18">
        <v>2017</v>
      </c>
      <c r="Q14" s="18">
        <v>8</v>
      </c>
      <c r="R14" s="18">
        <v>11</v>
      </c>
      <c r="S14" s="18">
        <v>18456</v>
      </c>
      <c r="T14" s="18">
        <v>18485</v>
      </c>
      <c r="U14" s="23">
        <v>28060743</v>
      </c>
    </row>
    <row r="15" spans="1:21" ht="285">
      <c r="A15" s="31" t="str">
        <f t="shared" si="0"/>
        <v>Hay, SI; Abajobir, AA; Abate, KH; Abbafati, C; Abbas, KM; Abd-Allah, F; Abdulle, AM; Abebo, TA; Abera, SF; Aboyans, V; Abu-Raddad, LJ; Ackerman, IN; Adedeji, IA; Adetokunboh, O; Afshin, A; Aggarwal, R; Agrawal, S; Agrawal, A; Kiadaliri, AA; Ahmed, MB; Aichour, AN; Aichour, I; Aichour, MTE; Aiyar, S; Akinyemiju, TF; Akseer, N; Al Lami, FH; Alahdab, F; Al-Aly, Z; Alam, K; Alam, N; Alam, T; Alasfoor, D; Alene, KA; Ali, R; Alizadeh-Navaei, R; Alkaabi, JM; Alkerwi, A; Alla, F; Allebeck, P; Allen, C; Al-Maskari, F; AlMazroa, MA; Al-Raddadi, R; Alsharif, U; Alsowaidi, S; Althouse, BM; Altirkawi, KA; Alvis-Guzman, N; Amare, AT; Amini, E; Ammar, W; Amoako, Y; Ansha, MG; Antonio, CAT; Anwari, P; Arnlov, J; Arora, M; Al Artaman,; Aryal, KK; Asgedom, SW; Atey, TM; Atnafu, NT; Avila-Burgos, L; Avokpaho, EFGA; Awasthi, A; Awasthi, S; Quintanilla, BPA; Azarpazhooh, MR; Azzopardi, P; Babalola, TK; Bacha, U; Badawi, A; Balakrishnan, K; Bannick, MS; Barac, A; Barker-Collo, SL; Barnighausen, T; Barquera, S; Barrero, LH; Basu, S; Battista, R; Battle, KE; Baune, BT; Bazargan-Hejazi, S; Beardsley, J; Bedi, N; Bejot, Y; Bekele, BB; Bell, ML; Bennett, DA; Bennett, JR; Bensenor, IM; Benson, J; Berhane, A; Berhe, DF; Bernabe, E; Betsu, BD; Beuran, M; Beyene, AS; Bhansali, A; Bhatt, S; Bhutta, ZA; Biadgilign, S; Bienhoff, K; Bikbov, B; Birungi, C; Biryukov, S; Bisanzio, D; Bizuayehu, HM; Blyth, FM; Boneya, DJ; Bose, D; Bou-Orm, IR; Bourne, RRA; Brainin, M; Brayne, CEG; Brazinova, A; Breitborde, NJK; Briant, PS; Britton, G; Brugha, TS; Buchbinder, R; Bulto, LNB; Bumgarner, B; Butt, ZA; Cahuana-Hurtado, L; Cameron, E; Campos-Nonato, IR; Carabin, H; Cardenas, R; Carpenter, DO; Carrero, JJ; Carter, A; Carvalho, F; Casey, D; Castaneda-Orjuela, CA; Rivas, JC; Castle, CD; Catala-Lopez, F; Chang, JC; Charlson, FJ; Chaturvedi, P; Chen, HL; Chibalabala, M; Chibueze, CE; Chisumpa, VH; Chitheer, AA; Chowdhury, R; Christopher, DJ; Ciobanu, LG; Cirillo, M; Colombara, D; Cooper, LT; Cooper, C; Cortesi, PA; Cortinovis, M; Criqui, MH; Cromwell, EA; Cross, M; Crump, JA; Dadi, AF; Dalal, K; Damasceno, A; Dandona, L; Dandona, R; das Neves, J; Davitoiu, DV; Davletov, K; de Courten, B; de Leo, D; De Steur, H; Degenhardt, L; Deiparine, S; Dellavalle, RP; Deribe, K; Deribew, A; Des Jarlais, DC; Dey, S; Dharmaratne, SD; Dhillon, PK; Dicker, D; Djalalinia, S; Do, HP; Dokova, K; Doku, DT; Dorsey, ER; dos Santos, KPB; Driscoll, TR; Dubey, M; Duncan, BB; Ebel, BE; Echko, M; El-Khatib, ZZ; Enayati, A; Endries, AY; Ermakov, SP; Erskine, HE; Eshetie, S; Eshrati, B; Esteghamati, A; Estep, K; Fanuel, FBB; Farag, T; Sofia, C; Farinha, S; Faro, A; Farzadfar, F; Fazeli, MS; Feigin, VL; Feigl, AB; Fereshtehnejad, SM; Fernandes, JC; Ferrari, AJ; Feyissa, TR; Filip, I; Fischer, F; Fitzmaurice, C; Flaxman, AD; Foigt, N; Foreman, KJ; Franklin, RC; Frostad, JJ; Fullman, N; Furst, T; Furtado, JM; Futran, ND; Gakidou, E; Garcia-Basteiro, AL; Gebre, T; Gebregergs, GB; Gebrehiwot, TT; Geleijnse, JM; Geleto, A; Gemechu, BL; Gesesew, HA; Gething, PW; Ghajar, A; Gibney, KB; Gillum, RF; Ginawi, IAM; Gishu, MD; Giussani, G; Godwin, WW; Goel, K; Goenka, S; Goldberg, EM; Gona, PN; Goodridge, A; Gopalani, SV; Gosselin, RA; Gotay, CC; Goto, A; Goulart, AC; Graetz, N; Gugnani, HC; Gupta, R; Gupta, PC; Gupta, T; Gupta, V; Gupta, R; Gutierrez, RA; Hachinski, V; Hafezi-Nejad, N; Hailu, AD; Hailu, GB; Hamadeh, RR; Hamidi, S; Hammami, M; Handal, AJ; Hankey, GJ; Hao, YT; Harb, HL; Hareri, HA; Haro, JM; Harun, KM; Harvey, J; Hassanvand, MS; Havmoeller, R; Hay, RJ; Hedayati, MT; Hendrie, D; Henry, NJ; Heredia-Pi, IB; Heydarpour, P; Hoek, HW; Hoffman, HJ; Horino, M; Horita, N; Hosgood, HD; Hostiuc, S; Hotez, PJ; Hoy, DG; Htet, AS; Hu, GQ; Huang, JJ; Huynh, C; Iburg, KM; Igumbor, EU; Ikeda, C; Irvine, CMS; Jacobsen, KH; Jahanmehr, N; Jakovljevic, MB; James, P; Jassal, SK; Javanbakht, M; Jayaraman, SP; Jeemon, P; Jensen, PN; Jha, V; Jiang, GH; John, D; Johnson, CO; Johnson, SC; Jonas, JB; Jurisson, M; Kabir, Z; Kadel, R; Kahsay, A; Kamal, R; Kar, C; Karam, NE; Karch, A; Karema, CK; Karimi, SM; Karimkhani, C; Kasaeian, A; Kassa, GM; Kassebaum, NJ; Kassaw, NA; Kastor, A; Katikireddi, SV; Kaul, A; Kawakami, N; Keiyoro, PN; Kemmer, L; Kengne, AP; Keren, A; Kesavachandran, CN; Khader, YS; Khalil, IA; Khan, EA; Khang, YH; Khoja, AT; Khosravi, A; Khubchandani, J; Kieling, C; Kim, YJ; Kim, D; Kimokoti, RW; Kinfu, Y; Kisa, A; Kissimova-Skarbek, KA; Kissoon, N; Kivimaki, M; Knudsen, AK; Kokubo, Y; Kolte, D; Kopec, JA; Kosen, S; Kotsakis, GA; Koul, PA; Koyanagi, A; Kravchenko, M; Krohn, KJ; Defo, BK; Bicer, BK; Kumar, GA; Kumar, P; Kyu, HH; Lager, ACJ; Lal, DK; Lalloo, R; Lallukka, T; Lambert, N; Lan, Q; Lansingh, VC; Larsson, A; Leasher, JL; Lee, PH; Leigh, J; Leshargie, CT; Leung, J; Leung, R; Levi, M; Li, YC; Li, YM; Liang, XF; Liben, ML; Lim, SS; Linn, S; Liu, A; Liu, PY; Liu, SW; Liu, Y; Lodha, R; Logroscino, G; Looker, KJ; Lopez, AD; Lorkowski, S; Lotufo, PA; Lozano, R; Lucas, TCD; Lunevicius, R; Lyons, RA; Macarayan, ERK; Maddison, ER; Abd el Razek, HM; Magis-Rodriguez, C; Mahdavi, M; Majdan, M; Majdzadeh, R; Majeed, A; Malekzadeh, R; Malhotra, R; Malta, DC; Mamun, AA; Manguerra, H; Manhertz, T; Mantovani, LG; Mapoma, CC; March, LM; Marczak, LB; Martinez-Raga, J; Henrique, P; Martins, V; Martins-Melo, FR; Martopullo, I; Marz, W; Mathur, MR; Mazidi, M; McAlinden, C; McGaughey, M; McGrath, JJ; Mckee, M; Mehata, S; Meier, T; Meles, KG; Memiah, P; Memish, ZA; Mendoza, W; Mengesha, MM; Mengistie, MA; Mengistu, DT; Mensah, GA; Meretoja, A; Meretoja, TJ; Mezgebe, HB; Micha, R; Millear, A; Miller, TR; Minnig, S; Mirarefin, M; Mirrakhimov, EM; Misganaw, A; Mishra, SR; Mitchell, PB; Mohammad, KA; Mohammadi, A; Mohammed, S; Mohammed, KE; Mohammed, MSK; Mohan, MBV; Mokdad, AH; Mollenkopf, SK; Monasta, L; Hernandez, JCM; Montico, M; Moradi-Lakeh, M; Moraga, P; Morawska, L; Mori, R; Morrison, SD; Moses, M; Mountjoy-Venning, C; Mruts, KB; Mueller, UO; Muller, K; Mudoch, ME; Murthy, S; Murthy, GVS; Musa, KI; Nachega, JB; Nagel, G; Naghavi, M; Naheed, A; Naidoo, KS; Nangia, V; Nasher, JT; Natarajan, G; Negasa, DE; Negoi, I; Negoi, RI; Newton, CR; Ngunjiri, JW; Nguyen, CT; Le Nguyen, Q; Nguyen, G; Nguyen, TH; Nguyen, M; Nichols, E; Ningrum, DNA; Nong, VM; Norheim, OF; Norrving, B; Noubiap, JJN; Nyandwi, A; Obermeyer, CM; O'Donnell, MJ; Ogbo, FA; Oh, IH; Okoro, A; Oladimeji, O; Olagunju, AT; Olagunju, TO; Olsen, HE; Olusanya, BO; Olusanya, JO; Ong, KY; Opio, JN; Oren, E; Ortiz, A; Osborne, RH; Osgood-Zimmerman, A; Osman, M; Ota, E; Owolabi, MO; Pa, M; Pacella, RE; Panda, BK; Pandian, JD; Papachristou, C; Park, EK; Parry, CD; Parsaeian, M; Patil, ST; Patten, SB; Patton, GC; Paudel, D; Paulson, K; Pearce, N; Pereira, DM; Perez, KM; Perico, N; Pesudovs, K; Peterson, CB; Petri, WA; Petzold, M; Phillips, MR; Phipps, G; Pigott, DM; Pillay, JD; Pinho, C; Piradov, MA; Plass, D; Pletcher, MA; Popova, S; Poulton, RG; Pourmalek, F; Prabhakaran, D; Prasad, N; Purcell, C; Purwar, M; Qorbani, M; Rabiee, RHS; Radfar, A; Rafay, A; Rahimi, K; Rahimi-Movaghar, A; Rahimi-Movaghar, V; Rahman, M; Rahman, MA; Rahman, MHU; Rai, RK; Rajsic, S; Ram, U; Ranabhat, CL; Rangaswamy, T; Rankin, Z; Rao, PV; Rao, PC; Rawaf, S; Ray, SE; Reiner, RC; Reinig, N; Reitsma, M; Remuzzi, G; Renzaho, AMN; Resnikoff, S; Rezaei, S; Ribeiro, AL; Roba, HS; Robinson, SR; Rojas-Rueda, D; Rokni, MB; Ronfani, L; Roshandel, G; Roth, GA; Rothenbacher, D; Roy, A; Rubagotti, E; Ruhago, GM; Saadat, S; Safdarian, M; Safiri, S; Sagar, R; Sahathevan, R; Sahraian, MA; Salama, J; Saleh, MM; Salomon, JA; Salvi, SS; Samy, AM; Sanabria, JR; Sanchez-Nino, MD; Santomauro, D; Santos, JV; Santos, IS; Milicevic, MMS; Sartorius, B; Satpathy, M; Sawhney, M; Saxena, S; Schelonka, K; Schmidt, MI; Schneider, IJC; Ben Schottker,; Schutte, AE; Schwebel, DC; Schwendicke, F; Seedat, S; Sepanlou, SG; Servan-Mori, EE; Shaheen, A; Shaikh, MA; Shamsipour, M; Islam, SMS; Sharma, R; Sharma, J; She, J; Shi, PL; Shibuya, K; Shields, C; Shiferaw, MS; Shigematsu, M; Shiri, R; Shirkoohi, R; Shirude, S; Shishani, K; Shoman, H; Siabani, S; Sibai, AM; Sigfusdottir, ID; Silberberg, DH; Silva, JP; Silva, DAS; Silveira, DGA; Singh, JA; Singh, V; Singh, OP; Singh, NP; Sinha, DN; Skiadaresi, E; Skirbekk, V; Slepak, EL; Smith, DL; Smith, M; Sobaih, BHA; Sobngwi, E; Soljak, M; Sorensen, RJD; Sousa, TCM; Sposato, LA; Sufiyan, MB; Abdulkader, RS; Sunguya, BF; Sur, PJ; Swaminathan, S; Sykes, BL; Sylte, D; Szoeke, CEI; Tabares-Seisdedos, R; Tadakamadla, SK; Taffere, GR; Takala, JS; Tandon, N; Tanne, D; Tarekegn, YL; Tavakkoli, M; Taveira, N; Taylor, HR; Tegegne, TK; Tehrani-Banihashemi, A; Tekelab, T; Shifa, GT; Terkawi, AS; Tesfaye, DJ; Tesssema, B; Thakur, JS; Thamsuwan, O; Theadom, AM; Theis, AM; Thomas, KE; Thomas, N; Thompson, R; Thrift, AG; Tobe-Gai, R; Tobollik, M; Tonelli, M; Topor-Madry, R; Tortajada, M; Touvier, M; Traebert, J; Tran, BX; Troeger, C; Truelsen, T; Tsoi, D; Tuzcu, EM; Tymeson, H; Tyrovolas, S; Ukwaja, KN; Undurraga, EA; Uneke, CJ; Updike, R; Uthman, OA; Uzochukwu, BSC; van Boven, JFM; Varughese, S; Vasankari, T; Veerman, LJ; Venkatesh, S; Venketasubramanian, N; Vidavalur, R; Vijayakumar, L; Violante, FS; Vishnu, A; Vladimirov, SK; Vlassov, VV; Vollset, SE; Vos, T; Wadilo, F; Wakayo, T; Wallin, MT; Wang, YP; Weichenthal, S; Weiderpass, E; Weintraub, RG; Weiss, DJ; Werdecker, A; Westerman, R; Whiteford, HA; Wijeratne, T; Williams, HC; Wiysonge, CS; Woldeyes, BG; Wolfe, CDA; Woodbrook, R; Woolf, AD; Workicho, A; Xavier, D; Xu, GL; Yadgir, S; Yaghoubi, M; Yakob, B; Yan, LLJ; Yano, Y; Ye, PP; Yihdego, MG; Yimam, HH; Yip, P; Yonemoto, N; Yoon, SJ; Yotebieng, M; Younis, MZ; Yu, CH; Zaidi, Z; Zaki, MES; Zegeye, EA; Zenebe, ZM; Zhang, XY; Zheng, YF; Zhou, MG; Zipkin, B; Zodpey, S; Zoeckler, L; Zuhlke, LJ; Murray, CJL. Global, regional, and national disability-adjusted life-years (DALYs) for 333 diseases and injuries and healthy life expectancy (HALE) for 195 countries and territories, 1990-2016: a systematic analysis for the Global Burden of Disease Study 2016. LANCET. 2017; 390(10100):1260-1344.Article. IF -47,831</v>
      </c>
      <c r="B15" s="37" t="s">
        <v>3001</v>
      </c>
      <c r="C15" s="37" t="s">
        <v>3002</v>
      </c>
      <c r="D15" s="17" t="s">
        <v>947</v>
      </c>
      <c r="E15" s="18" t="s">
        <v>10</v>
      </c>
      <c r="F15" s="18">
        <f>VLOOKUP(N15,Revistas!$B$2:$H$63996,2,FALSE)</f>
        <v>47.831000000000003</v>
      </c>
      <c r="G15" s="18" t="str">
        <f>VLOOKUP(N15,Revistas!$B$2:$H$63996,3,FALSE)</f>
        <v>Q1</v>
      </c>
      <c r="H15" s="18" t="str">
        <f>VLOOKUP(N15,Revistas!$B$2:$H$63996,4,FALSE)</f>
        <v>MEDICINA, GENERAL &amp; INTERNAL</v>
      </c>
      <c r="I15" s="18" t="str">
        <f>VLOOKUP(N15,Revistas!$B$2:$H$63996,5,FALSE)</f>
        <v>2/154</v>
      </c>
      <c r="J15" s="18" t="str">
        <f>VLOOKUP(N15,Revistas!$B$2:$H$63996,6,FALSE)</f>
        <v>SI</v>
      </c>
      <c r="K15" s="18" t="s">
        <v>3003</v>
      </c>
      <c r="L15" s="18" t="s">
        <v>3004</v>
      </c>
      <c r="M15" s="18">
        <v>6</v>
      </c>
      <c r="N15" s="18" t="s">
        <v>950</v>
      </c>
      <c r="O15" s="28">
        <v>42614</v>
      </c>
      <c r="P15" s="18">
        <v>2017</v>
      </c>
      <c r="Q15" s="18">
        <v>390</v>
      </c>
      <c r="R15" s="18">
        <v>10100</v>
      </c>
      <c r="S15" s="18">
        <v>1260</v>
      </c>
      <c r="T15" s="18">
        <v>1344</v>
      </c>
      <c r="U15" s="23">
        <v>28919118</v>
      </c>
    </row>
    <row r="16" spans="1:21" ht="30">
      <c r="A16" s="31" t="str">
        <f t="shared" si="0"/>
        <v>Iglesias, P; Bajo, MA; Selgas, R; Diez, JJ. Thyroid dysfunction and kidney disease: An update. REVIEWS IN ENDOCRINE &amp; METABOLIC DISORDERS. 2017; 18(1):131-144.Review. IF -4,817</v>
      </c>
      <c r="B16" s="37" t="s">
        <v>3095</v>
      </c>
      <c r="C16" s="37" t="s">
        <v>3096</v>
      </c>
      <c r="D16" s="17" t="s">
        <v>3097</v>
      </c>
      <c r="E16" s="18" t="s">
        <v>210</v>
      </c>
      <c r="F16" s="18">
        <f>VLOOKUP(N16,Revistas!$B$2:$H$63996,2,FALSE)</f>
        <v>4.8170000000000002</v>
      </c>
      <c r="G16" s="18" t="str">
        <f>VLOOKUP(N16,Revistas!$B$2:$H$63996,3,FALSE)</f>
        <v>Q1</v>
      </c>
      <c r="H16" s="18" t="str">
        <f>VLOOKUP(N16,Revistas!$B$2:$H$63996,4,FALSE)</f>
        <v>ENDOCRINOLOGY &amp; METABOLISM - SCIE</v>
      </c>
      <c r="I16" s="18" t="str">
        <f>VLOOKUP(N16,Revistas!$B$2:$H$63996,5,FALSE)</f>
        <v>23/138</v>
      </c>
      <c r="J16" s="18" t="str">
        <f>VLOOKUP(N16,Revistas!$B$2:$H$63996,6,FALSE)</f>
        <v>NO</v>
      </c>
      <c r="K16" s="18" t="s">
        <v>3098</v>
      </c>
      <c r="L16" s="18" t="s">
        <v>3099</v>
      </c>
      <c r="M16" s="18">
        <v>4</v>
      </c>
      <c r="N16" s="18" t="s">
        <v>3100</v>
      </c>
      <c r="O16" s="18" t="s">
        <v>300</v>
      </c>
      <c r="P16" s="18">
        <v>2017</v>
      </c>
      <c r="Q16" s="18">
        <v>18</v>
      </c>
      <c r="R16" s="18">
        <v>1</v>
      </c>
      <c r="S16" s="18">
        <v>131</v>
      </c>
      <c r="T16" s="18">
        <v>144</v>
      </c>
      <c r="U16" s="23">
        <v>27864708</v>
      </c>
    </row>
    <row r="17" spans="1:21" ht="45">
      <c r="A17" s="31" t="str">
        <f t="shared" si="0"/>
        <v>Jimenez, C; Olea, T; Lopez, M; Castillo, I; Bartolome, J; Quiroga, J; Gonzalez, E; Carreno, V; Selgas, R. Occult Hepatitis C Virus in Recipients of Kidney Transplantation: Prevalence and Clinical Implications. AMERICAN JOURNAL OF TRANSPLANTATION. 2017; 17():474-474.Meeting Abstract. IF -6,165</v>
      </c>
      <c r="B17" s="37" t="s">
        <v>3064</v>
      </c>
      <c r="C17" s="37" t="s">
        <v>3065</v>
      </c>
      <c r="D17" s="17" t="s">
        <v>3066</v>
      </c>
      <c r="E17" s="18" t="s">
        <v>26</v>
      </c>
      <c r="F17" s="18">
        <f>VLOOKUP(N17,Revistas!$B$2:$H$63996,2,FALSE)</f>
        <v>6.165</v>
      </c>
      <c r="G17" s="18" t="str">
        <f>VLOOKUP(N17,Revistas!$B$2:$H$63996,3,FALSE)</f>
        <v>Q1</v>
      </c>
      <c r="H17" s="18" t="str">
        <f>VLOOKUP(N17,Revistas!$B$2:$H$63996,4,FALSE)</f>
        <v>TRANSPLANTATION - SCIE;</v>
      </c>
      <c r="I17" s="18" t="str">
        <f>VLOOKUP(N17,Revistas!$B$2:$H$63996,5,FALSE)</f>
        <v xml:space="preserve">2 DED 25 </v>
      </c>
      <c r="J17" s="18" t="str">
        <f>VLOOKUP(N17,Revistas!$B$2:$H$63996,6,FALSE)</f>
        <v>SI</v>
      </c>
      <c r="K17" s="18" t="s">
        <v>3067</v>
      </c>
      <c r="L17" s="18"/>
      <c r="M17" s="18">
        <v>0</v>
      </c>
      <c r="N17" s="18" t="s">
        <v>3068</v>
      </c>
      <c r="O17" s="18" t="s">
        <v>35</v>
      </c>
      <c r="P17" s="18">
        <v>2017</v>
      </c>
      <c r="Q17" s="18">
        <v>17</v>
      </c>
      <c r="R17" s="18"/>
      <c r="S17" s="18">
        <v>474</v>
      </c>
      <c r="T17" s="18">
        <v>474</v>
      </c>
    </row>
    <row r="18" spans="1:21" ht="60">
      <c r="A18" s="31" t="str">
        <f t="shared" si="0"/>
        <v>Liappas, G; Gonzalez-Mateo, G; Aguirre, AR; Abensur, H; Albar-Vizcaino, P; Parra, EG; Sandoval, P; Ramirez, LG; del Peso, RG; Acedo, JM; Bajo, MA; Selgas, R; Tomero, JAS; Lopez-Cabrera, M; Aguilera, A. Nebivolol, a beta(1)-adrenergic blocker, protects from peritoneal membrane damage induced during peritoneal dialysis (vol 7, pg 30133, 2016). ONCOTARGET. 2017; 8(14):24045-24045.Correction. IF -5,168</v>
      </c>
      <c r="B18" s="37" t="s">
        <v>3055</v>
      </c>
      <c r="C18" s="37" t="s">
        <v>3056</v>
      </c>
      <c r="D18" s="17" t="s">
        <v>570</v>
      </c>
      <c r="E18" s="18" t="s">
        <v>356</v>
      </c>
      <c r="F18" s="18">
        <f>VLOOKUP(N18,Revistas!$B$2:$H$63996,2,FALSE)</f>
        <v>5.1680000000000001</v>
      </c>
      <c r="G18" s="18" t="str">
        <f>VLOOKUP(N18,Revistas!$B$2:$H$63996,3,FALSE)</f>
        <v>Q1</v>
      </c>
      <c r="H18" s="18" t="str">
        <f>VLOOKUP(N18,Revistas!$B$2:$H$63996,4,FALSE)</f>
        <v>ONCOLOGY</v>
      </c>
      <c r="I18" s="18" t="str">
        <f>VLOOKUP(N18,Revistas!$B$2:$H$63996,5,FALSE)</f>
        <v>44/217</v>
      </c>
      <c r="J18" s="18" t="str">
        <f>VLOOKUP(N18,Revistas!$B$2:$H$63996,6,FALSE)</f>
        <v>NO</v>
      </c>
      <c r="K18" s="18"/>
      <c r="L18" s="18"/>
      <c r="M18" s="18">
        <v>0</v>
      </c>
      <c r="N18" s="18" t="s">
        <v>574</v>
      </c>
      <c r="O18" s="18" t="s">
        <v>3057</v>
      </c>
      <c r="P18" s="18">
        <v>2017</v>
      </c>
      <c r="Q18" s="18">
        <v>8</v>
      </c>
      <c r="R18" s="18">
        <v>14</v>
      </c>
      <c r="S18" s="18">
        <v>24045</v>
      </c>
      <c r="T18" s="18">
        <v>24045</v>
      </c>
      <c r="U18" s="23">
        <v>28423612</v>
      </c>
    </row>
    <row r="19" spans="1:21" ht="60">
      <c r="A19" s="31" t="str">
        <f t="shared" si="0"/>
        <v>Liappas, G; Gonzalez-Mateo, GT; Majano, P; Sanchez-Tomero, JA; Ruiz-Ortega, M; Diez, RR; Martin, P; Sanchez-Diaz, R; Selgas, R; Lopez-Cabrera, M; Peralta, AA. T Helper 17/Regulatory T Cell Balance and Experimental Models of Peritoneal Dialysis-Induced Damage (vol 2015, 416480, 2015). BIOMED RESEARCH INTERNATIONAL. 2017; ():-6130208.Correction. IF -2,476</v>
      </c>
      <c r="B19" s="37" t="s">
        <v>3130</v>
      </c>
      <c r="C19" s="37" t="s">
        <v>3131</v>
      </c>
      <c r="D19" s="17" t="s">
        <v>3132</v>
      </c>
      <c r="E19" s="18" t="s">
        <v>356</v>
      </c>
      <c r="F19" s="18">
        <f>VLOOKUP(N19,Revistas!$B$2:$H$63996,2,FALSE)</f>
        <v>2.476</v>
      </c>
      <c r="G19" s="18" t="str">
        <f>VLOOKUP(N19,Revistas!$B$2:$H$63996,3,FALSE)</f>
        <v>Q2</v>
      </c>
      <c r="H19" s="18" t="str">
        <f>VLOOKUP(N19,Revistas!$B$2:$H$63996,4,FALSE)</f>
        <v>BIOTECHNOLOGY &amp;APPLIED MICROBIOLOGY</v>
      </c>
      <c r="I19" s="18" t="str">
        <f>VLOOKUP(N19,Revistas!$B$2:$H$63996,5,FALSE)</f>
        <v>65/158</v>
      </c>
      <c r="J19" s="18" t="str">
        <f>VLOOKUP(N19,Revistas!$B$2:$H$63996,6,FALSE)</f>
        <v>NO</v>
      </c>
      <c r="K19" s="18" t="s">
        <v>3133</v>
      </c>
      <c r="L19" s="18" t="s">
        <v>3134</v>
      </c>
      <c r="M19" s="18">
        <v>0</v>
      </c>
      <c r="N19" s="18" t="s">
        <v>3135</v>
      </c>
      <c r="O19" s="18"/>
      <c r="P19" s="18">
        <v>2017</v>
      </c>
      <c r="Q19" s="18"/>
      <c r="R19" s="18"/>
      <c r="S19" s="18"/>
      <c r="T19" s="18">
        <v>6130208</v>
      </c>
      <c r="U19" s="23">
        <v>28271068</v>
      </c>
    </row>
    <row r="20" spans="1:21" ht="45">
      <c r="A20" s="31" t="str">
        <f t="shared" si="0"/>
        <v>Lopez-Oliva, MO; Alvarez, L; Testillano, ML; Perez, T; Nieto, MF; Santana, MJ; Gonzalez, E; Herrero, A; Selgas, R; Jimenez, C. Switch to belatacept in kidney graft recipients. NEFROLOGIA. 2017; 37(5):550-552.Letter. IF -1,183</v>
      </c>
      <c r="B20" s="37" t="s">
        <v>3010</v>
      </c>
      <c r="C20" s="37" t="s">
        <v>3011</v>
      </c>
      <c r="D20" s="17" t="s">
        <v>2320</v>
      </c>
      <c r="E20" s="18" t="s">
        <v>274</v>
      </c>
      <c r="F20" s="18">
        <f>VLOOKUP(N20,Revistas!$B$2:$H$63996,2,FALSE)</f>
        <v>1.1830000000000001</v>
      </c>
      <c r="G20" s="18" t="str">
        <f>VLOOKUP(N20,Revistas!$B$2:$H$63996,3,FALSE)</f>
        <v>Q4</v>
      </c>
      <c r="H20" s="18" t="str">
        <f>VLOOKUP(N20,Revistas!$B$2:$H$63996,4,FALSE)</f>
        <v>UROLOGY &amp; NEPHROLOGY - SCIE</v>
      </c>
      <c r="I20" s="18" t="str">
        <f>VLOOKUP(N20,Revistas!$B$2:$H$63996,5,FALSE)</f>
        <v>59/76</v>
      </c>
      <c r="J20" s="18" t="str">
        <f>VLOOKUP(N20,Revistas!$B$2:$H$63996,6,FALSE)</f>
        <v>NO</v>
      </c>
      <c r="K20" s="18" t="s">
        <v>3012</v>
      </c>
      <c r="L20" s="18" t="s">
        <v>3013</v>
      </c>
      <c r="M20" s="18">
        <v>0</v>
      </c>
      <c r="N20" s="18" t="s">
        <v>2323</v>
      </c>
      <c r="O20" s="18" t="s">
        <v>21</v>
      </c>
      <c r="P20" s="18">
        <v>2017</v>
      </c>
      <c r="Q20" s="18">
        <v>37</v>
      </c>
      <c r="R20" s="18">
        <v>5</v>
      </c>
      <c r="S20" s="18">
        <v>550</v>
      </c>
      <c r="T20" s="18">
        <v>552</v>
      </c>
      <c r="U20" s="23">
        <v>28233569</v>
      </c>
    </row>
    <row r="21" spans="1:21" ht="30">
      <c r="A21" s="31" t="str">
        <f t="shared" si="0"/>
        <v>Lopez-Oliva, MO; Flores, J; Madero, R; Escuin, F; Santana, MJ; Bellon, T; Selgas, R; Jimenez, C. Cytomegalovirus infection after kidney transplantation and long-term graft loss. NEFROLOGIA. 2017; 37(5):515-525.Article. IF -1,183</v>
      </c>
      <c r="B21" s="37" t="s">
        <v>2318</v>
      </c>
      <c r="C21" s="37" t="s">
        <v>2319</v>
      </c>
      <c r="D21" s="17" t="s">
        <v>2320</v>
      </c>
      <c r="E21" s="18" t="s">
        <v>10</v>
      </c>
      <c r="F21" s="18">
        <f>VLOOKUP(N21,Revistas!$B$2:$H$63996,2,FALSE)</f>
        <v>1.1830000000000001</v>
      </c>
      <c r="G21" s="18" t="str">
        <f>VLOOKUP(N21,Revistas!$B$2:$H$63996,3,FALSE)</f>
        <v>Q4</v>
      </c>
      <c r="H21" s="18" t="str">
        <f>VLOOKUP(N21,Revistas!$B$2:$H$63996,4,FALSE)</f>
        <v>UROLOGY &amp; NEPHROLOGY - SCIE</v>
      </c>
      <c r="I21" s="18" t="str">
        <f>VLOOKUP(N21,Revistas!$B$2:$H$63996,5,FALSE)</f>
        <v>59/76</v>
      </c>
      <c r="J21" s="18" t="str">
        <f>VLOOKUP(N21,Revistas!$B$2:$H$63996,6,FALSE)</f>
        <v>NO</v>
      </c>
      <c r="K21" s="18" t="s">
        <v>2321</v>
      </c>
      <c r="L21" s="18" t="s">
        <v>2322</v>
      </c>
      <c r="M21" s="18">
        <v>0</v>
      </c>
      <c r="N21" s="18" t="s">
        <v>2323</v>
      </c>
      <c r="O21" s="18" t="s">
        <v>21</v>
      </c>
      <c r="P21" s="18">
        <v>2017</v>
      </c>
      <c r="Q21" s="18">
        <v>37</v>
      </c>
      <c r="R21" s="18">
        <v>5</v>
      </c>
      <c r="S21" s="18">
        <v>515</v>
      </c>
      <c r="T21" s="18">
        <v>525</v>
      </c>
      <c r="U21" s="23">
        <v>28946964</v>
      </c>
    </row>
    <row r="22" spans="1:21" ht="90">
      <c r="A22" s="31" t="str">
        <f t="shared" si="0"/>
        <v>Magalhaes, P; Pejchinovski, M; Markoska, K; Banasik, M; Klinger, M; Svec-Billa, D; Rychlik, I; Rroji, M; Restivo, A; Capasso, G; Bob, F; Schiller, A; Ortiz, A; Perez-Gomez, MV; Cannata, P; Sanchez-Nino, MD; Naumovic, R; Brkovic, V; Polenakovic, M; Mullen, W; Vlahou, A; Zurbig, P; Pape, L; Ferrario, F; Denis, C; Spasovski, G; Mischak, H; Schanstra, JP. Association of kidney fibrosis with urinary peptides: a path towards non-invasive liquid biopsies?. SCIENTIFIC REPORTS. 2017; 7():-16915.Article. IF -4,259</v>
      </c>
      <c r="B22" s="37" t="s">
        <v>2964</v>
      </c>
      <c r="C22" s="37" t="s">
        <v>2965</v>
      </c>
      <c r="D22" s="17" t="s">
        <v>181</v>
      </c>
      <c r="E22" s="18" t="s">
        <v>10</v>
      </c>
      <c r="F22" s="18">
        <f>VLOOKUP(N22,Revistas!$B$2:$H$63996,2,FALSE)</f>
        <v>4.2590000000000003</v>
      </c>
      <c r="G22" s="18" t="str">
        <f>VLOOKUP(N22,Revistas!$B$2:$H$63996,3,FALSE)</f>
        <v>Q1</v>
      </c>
      <c r="H22" s="18" t="str">
        <f>VLOOKUP(N22,Revistas!$B$2:$H$63996,4,FALSE)</f>
        <v>MULTIDISCIPLINARY SCIENCES</v>
      </c>
      <c r="I22" s="18" t="str">
        <f>VLOOKUP(N22,Revistas!$B$2:$H$63996,5,FALSE)</f>
        <v>10 DE 64</v>
      </c>
      <c r="J22" s="18" t="str">
        <f>VLOOKUP(N22,Revistas!$B$2:$H$63996,6,FALSE)</f>
        <v>NO</v>
      </c>
      <c r="K22" s="18" t="s">
        <v>2966</v>
      </c>
      <c r="L22" s="18" t="s">
        <v>2967</v>
      </c>
      <c r="M22" s="18">
        <v>0</v>
      </c>
      <c r="N22" s="18" t="s">
        <v>184</v>
      </c>
      <c r="O22" s="18" t="s">
        <v>943</v>
      </c>
      <c r="P22" s="18">
        <v>2017</v>
      </c>
      <c r="Q22" s="18">
        <v>7</v>
      </c>
      <c r="R22" s="18"/>
      <c r="S22" s="18"/>
      <c r="T22" s="18">
        <v>16915</v>
      </c>
      <c r="U22" s="23">
        <v>29208969</v>
      </c>
    </row>
    <row r="23" spans="1:21" ht="60">
      <c r="A23" s="31" t="str">
        <f t="shared" si="0"/>
        <v>Martin-Lorenzo, M; Gonzalez-Calero, L; Ramos-Barron, A; Sanchez-Nino, MD; Gomez-Alamillo, C; Garcia-Segura, JM; Ortiz, A; Arias, M; Vivanco, F; Alvarez-Llamas, G. Urine metabolomics insight into acute kidney injury point to oxidative stress disruptions in energy generation and H2S availability. JOURNAL OF MOLECULAR MEDICINE-JMM. 2017; 95(12):1399-1409.Article. IF -4,686</v>
      </c>
      <c r="B23" s="37" t="s">
        <v>2975</v>
      </c>
      <c r="C23" s="37" t="s">
        <v>2976</v>
      </c>
      <c r="D23" s="17" t="s">
        <v>2977</v>
      </c>
      <c r="E23" s="18" t="s">
        <v>10</v>
      </c>
      <c r="F23" s="18">
        <f>VLOOKUP(N23,Revistas!$B$2:$H$63996,2,FALSE)</f>
        <v>4.6859999999999999</v>
      </c>
      <c r="G23" s="18" t="str">
        <f>VLOOKUP(N23,Revistas!$B$2:$H$63996,3,FALSE)</f>
        <v>Q1</v>
      </c>
      <c r="H23" s="18" t="str">
        <f>VLOOKUP(N23,Revistas!$B$2:$H$63996,4,FALSE)</f>
        <v>GENETICS &amp; HEREDITY - SCIE;</v>
      </c>
      <c r="I23" s="18" t="str">
        <f>VLOOKUP(N23,Revistas!$B$2:$H$63996,5,FALSE)</f>
        <v>27/167</v>
      </c>
      <c r="J23" s="18" t="str">
        <f>VLOOKUP(N23,Revistas!$B$2:$H$63996,6,FALSE)</f>
        <v>NO</v>
      </c>
      <c r="K23" s="18" t="s">
        <v>2978</v>
      </c>
      <c r="L23" s="18" t="s">
        <v>2979</v>
      </c>
      <c r="M23" s="18">
        <v>0</v>
      </c>
      <c r="N23" s="18" t="s">
        <v>2980</v>
      </c>
      <c r="O23" s="18" t="s">
        <v>14</v>
      </c>
      <c r="P23" s="18">
        <v>2017</v>
      </c>
      <c r="Q23" s="18">
        <v>95</v>
      </c>
      <c r="R23" s="18">
        <v>12</v>
      </c>
      <c r="S23" s="18">
        <v>1399</v>
      </c>
      <c r="T23" s="18">
        <v>1409</v>
      </c>
      <c r="U23" s="23">
        <v>28975359</v>
      </c>
    </row>
    <row r="24" spans="1:21" ht="45">
      <c r="A24" s="31" t="str">
        <f t="shared" si="0"/>
        <v>Martin-Sanchez, D; Gallegos-Villalobos, A; Fontecha-Barriuso, M; Carrasco, S; Sanchez-Nino, MD; Lopez-Hernandez, FJ; Ruiz-Ortega, M; Egido, J; Ortiz, A; Sanz, AB. Deferasirox-induced iron depletion promotes BclxL downregulation and death of proximal tubular cells. SCIENTIFIC REPORTS. 2017; 7():-41510.Article. IF -4,259</v>
      </c>
      <c r="B24" s="37" t="s">
        <v>3114</v>
      </c>
      <c r="C24" s="37" t="s">
        <v>3115</v>
      </c>
      <c r="D24" s="17" t="s">
        <v>181</v>
      </c>
      <c r="E24" s="18" t="s">
        <v>10</v>
      </c>
      <c r="F24" s="18">
        <f>VLOOKUP(N24,Revistas!$B$2:$H$63996,2,FALSE)</f>
        <v>4.2590000000000003</v>
      </c>
      <c r="G24" s="18" t="str">
        <f>VLOOKUP(N24,Revistas!$B$2:$H$63996,3,FALSE)</f>
        <v>Q1</v>
      </c>
      <c r="H24" s="18" t="str">
        <f>VLOOKUP(N24,Revistas!$B$2:$H$63996,4,FALSE)</f>
        <v>MULTIDISCIPLINARY SCIENCES</v>
      </c>
      <c r="I24" s="18" t="str">
        <f>VLOOKUP(N24,Revistas!$B$2:$H$63996,5,FALSE)</f>
        <v>10 DE 64</v>
      </c>
      <c r="J24" s="18" t="str">
        <f>VLOOKUP(N24,Revistas!$B$2:$H$63996,6,FALSE)</f>
        <v>NO</v>
      </c>
      <c r="K24" s="18" t="s">
        <v>3116</v>
      </c>
      <c r="L24" s="18" t="s">
        <v>3117</v>
      </c>
      <c r="M24" s="18">
        <v>0</v>
      </c>
      <c r="N24" s="18" t="s">
        <v>184</v>
      </c>
      <c r="O24" s="18" t="s">
        <v>2096</v>
      </c>
      <c r="P24" s="18">
        <v>2017</v>
      </c>
      <c r="Q24" s="18">
        <v>7</v>
      </c>
      <c r="R24" s="18"/>
      <c r="S24" s="18"/>
      <c r="T24" s="18">
        <v>41510</v>
      </c>
      <c r="U24" s="23">
        <v>28139717</v>
      </c>
    </row>
    <row r="25" spans="1:21" ht="45">
      <c r="A25" s="31" t="str">
        <f t="shared" si="0"/>
        <v>Martin-Sanchez, D; Ruiz-Andres, O; Poveda, J; Carrasco, S; Cannata-Ortiz, P; Sanchez-Nino, MD; Ortega, MR; Egido, J; Linkermann, A; Ortiz, A; Sanz, AB. Ferroptosis, but Not Necroptosis, Is Important in Nephrotoxic Folic Acid-Induced AKI. JOURNAL OF THE AMERICAN SOCIETY OF NEPHROLOGY. 2017; 28(1):218-229.Article. IF -8,966</v>
      </c>
      <c r="B25" s="37" t="s">
        <v>3149</v>
      </c>
      <c r="C25" s="37" t="s">
        <v>3150</v>
      </c>
      <c r="D25" s="17" t="s">
        <v>3103</v>
      </c>
      <c r="E25" s="18" t="s">
        <v>10</v>
      </c>
      <c r="F25" s="18">
        <f>VLOOKUP(N25,Revistas!$B$2:$H$63996,2,FALSE)</f>
        <v>8.9659999999999993</v>
      </c>
      <c r="G25" s="18" t="str">
        <f>VLOOKUP(N25,Revistas!$B$2:$H$63996,3,FALSE)</f>
        <v>Q1</v>
      </c>
      <c r="H25" s="18" t="str">
        <f>VLOOKUP(N25,Revistas!$B$2:$H$63996,4,FALSE)</f>
        <v>UROLOGY &amp; NEPHROLOGY - SCIE</v>
      </c>
      <c r="I25" s="18" t="str">
        <f>VLOOKUP(N25,Revistas!$B$2:$H$63996,5,FALSE)</f>
        <v>3 DE 76</v>
      </c>
      <c r="J25" s="18" t="str">
        <f>VLOOKUP(N25,Revistas!$B$2:$H$63996,6,FALSE)</f>
        <v>SI</v>
      </c>
      <c r="K25" s="18" t="s">
        <v>3151</v>
      </c>
      <c r="L25" s="18" t="s">
        <v>3152</v>
      </c>
      <c r="M25" s="18">
        <v>7</v>
      </c>
      <c r="N25" s="18" t="s">
        <v>3106</v>
      </c>
      <c r="O25" s="18" t="s">
        <v>344</v>
      </c>
      <c r="P25" s="18">
        <v>2017</v>
      </c>
      <c r="Q25" s="18">
        <v>28</v>
      </c>
      <c r="R25" s="18">
        <v>1</v>
      </c>
      <c r="S25" s="18">
        <v>218</v>
      </c>
      <c r="T25" s="18">
        <v>229</v>
      </c>
      <c r="U25" s="23">
        <v>27352622</v>
      </c>
    </row>
    <row r="26" spans="1:21" ht="45">
      <c r="A26" s="31" t="str">
        <f t="shared" si="0"/>
        <v>Martin-Sanchez, Diego; Poveda, Jonay; Fontecha-Barriuso, Miguel; Ruiz-Andres, Olga; Sanchez-Nino, Maria Dolores; Ruiz-Ortega, Marta; Ortiz, Alberto; Sanz, Ana Belen. Targeting of regulated necrosis in kidney disease.. Nefrologia. 2017; ():-.Article. IF -1,183</v>
      </c>
      <c r="B26" s="37" t="s">
        <v>3182</v>
      </c>
      <c r="C26" s="37" t="s">
        <v>3181</v>
      </c>
      <c r="D26" s="17" t="s">
        <v>7249</v>
      </c>
      <c r="E26" s="18" t="s">
        <v>10</v>
      </c>
      <c r="F26" s="18">
        <f>VLOOKUP(N26,Revistas!$B$2:$H$63996,2,FALSE)</f>
        <v>1.1830000000000001</v>
      </c>
      <c r="G26" s="18" t="str">
        <f>VLOOKUP(N26,Revistas!$B$2:$H$63996,3,FALSE)</f>
        <v>Q4</v>
      </c>
      <c r="H26" s="18" t="str">
        <f>VLOOKUP(N26,Revistas!$B$2:$H$63996,4,FALSE)</f>
        <v>UROLOGY &amp; NEPHROLOGY - SCIE</v>
      </c>
      <c r="I26" s="18" t="str">
        <f>VLOOKUP(N26,Revistas!$B$2:$H$63996,5,FALSE)</f>
        <v>59/76</v>
      </c>
      <c r="J26" s="18" t="str">
        <f>VLOOKUP(N26,Revistas!$B$2:$H$63996,6,FALSE)</f>
        <v>NO</v>
      </c>
      <c r="K26" s="18" t="s">
        <v>3184</v>
      </c>
      <c r="L26" s="18"/>
      <c r="M26" s="18" t="s">
        <v>586</v>
      </c>
      <c r="N26" s="18" t="s">
        <v>3009</v>
      </c>
      <c r="O26" s="18" t="s">
        <v>3183</v>
      </c>
      <c r="P26" s="18">
        <v>2017</v>
      </c>
      <c r="Q26" s="18"/>
      <c r="R26" s="18"/>
      <c r="S26" s="18"/>
      <c r="T26" s="18"/>
      <c r="U26" s="23">
        <v>28647049</v>
      </c>
    </row>
    <row r="27" spans="1:21" ht="45">
      <c r="A27" s="31" t="str">
        <f t="shared" si="0"/>
        <v>Mokdad, Ali H. Diabetes mellitus and chronic kidney disease in the Eastern Mediterranean Region: findings from the Global Burden of Disease 2015 study.. International journal of public health. 2017; ():-.Article. IF -2,327</v>
      </c>
      <c r="B27" s="37" t="s">
        <v>3171</v>
      </c>
      <c r="C27" s="37" t="s">
        <v>3170</v>
      </c>
      <c r="D27" s="17" t="s">
        <v>3172</v>
      </c>
      <c r="E27" s="18" t="s">
        <v>10</v>
      </c>
      <c r="F27" s="18">
        <f>VLOOKUP(N27,Revistas!$B$2:$H$63996,2,FALSE)</f>
        <v>2.327</v>
      </c>
      <c r="G27" s="18" t="str">
        <f>VLOOKUP(N27,Revistas!$B$2:$H$63996,3,FALSE)</f>
        <v>Q2</v>
      </c>
      <c r="H27" s="18" t="str">
        <f>VLOOKUP(N27,Revistas!$B$2:$H$63996,4,FALSE)</f>
        <v>PUBLIC, ENVIRONMENTAL &amp; OCCUPATIONAL HEALTH - SCIE</v>
      </c>
      <c r="I27" s="18" t="str">
        <f>VLOOKUP(N27,Revistas!$B$2:$H$63996,5,FALSE)</f>
        <v>58/176</v>
      </c>
      <c r="J27" s="18" t="str">
        <f>VLOOKUP(N27,Revistas!$B$2:$H$63996,6,FALSE)</f>
        <v>NO</v>
      </c>
      <c r="K27" s="18" t="s">
        <v>3174</v>
      </c>
      <c r="L27" s="18"/>
      <c r="M27" s="18" t="s">
        <v>586</v>
      </c>
      <c r="N27" s="18" t="s">
        <v>3175</v>
      </c>
      <c r="O27" s="18" t="s">
        <v>3173</v>
      </c>
      <c r="P27" s="18">
        <v>2017</v>
      </c>
      <c r="Q27" s="18"/>
      <c r="R27" s="18"/>
      <c r="S27" s="18"/>
      <c r="T27" s="18"/>
      <c r="U27" s="23">
        <v>28776240</v>
      </c>
    </row>
    <row r="28" spans="1:21" ht="285">
      <c r="A28" s="31" t="str">
        <f t="shared" si="0"/>
        <v>Naghavi, M; Abajobir, AA; Abbafati, C; Abbas, KM; Abd-Allah, F; Abera, SF; Aboyans, V; Adetokunboh, O; Arnlov, J; Afshin, A; Agrawal, A; Kiadaliri, AA; Ahmadi, A; Ahmed, MB; Aichour, AN; Aichour, I; Aichour, MTE; Aiyar, S; Al-Eyadhy, A; Alahdab, F; Al-Aly, Z; Alam, K; Alam, N; Alam, T; Alene, KA; Ali, SD; Alizadeh-Navaei, R; Alkaabi, JM; Alkerwi, A; Alla, F; Allebeck, P; Allen, C; Al-Raddadi, R; Alsharif, U; Altirkawi, KA; Alvis-Guzman, N; Amare, AT; Amini, E; Ammar, W; Amoako, YA; Anber, N; Andersen, HH; Andrei, CL; Androudi, S; Ansari, H; Antonio, CAT; Anwari, P; Arora, M; Artaman, A; Aryal, KK; Asayesh, H; Asgedom, SW; Atey, TM; Avila-Burgos, L; Avokpaho, EFGA; Awasthi, A; Paulina, B; Quintanilla, A; Bejot, Y; Babalola, TK; Bacha, U; Balakrishnan, K; Barac, A; Barboza, MA; Barker-Collo, SL; Barquera, S; Barregard, L; Barrero, LH; Baune, BT; Bedi, N; Beghi, E; Bekele, BB; Bell, ML; Bennett, JR; Bensenor, IM; Berhane, A; Bernabe, E; Betsu, BD; Beuran, M; Bhatt, S; Biadgilign, S; Bienhoff, K; Bikbov, B; Bisanzio, D; Bourne, RRA; Breitborde, NJK; Negesa, L; Bulto, B; Bumgarner, BR; Butt, ZA; Cardenas, R; Cahuana-Hurtado, L; Cameron, E; Campuzano, JC; Car, J; Carrero, JJ; Carter, A; Casey, DC; Castaneda-Orjuela, CA; Catala-Lopez, F; Charlson, FJ; Chibueze, CE; Chimed-Ochir, O; Chisumpa, VH; Chitheer, AA; Christopher, DJ; Ciobanu, LG; Cirillo, M; Cohen, AJ; Colombara, D; Cooper, C; Cowie, BC; Criqui, MH; Dandona, L; Dandona, R; Dargan, PI; das Neves, J; Davitoiu, DV; Davletov, K; de Courten, B; Degenhardt, L; Deiparine, S; Deribe, K; Deribew, A; Dey, S; Dicker, D; Ding, EL; Djalalinia, S; Do, HP; Doku, DT; Douwes-Schultz, D; Driscoll, TR; Dubey, M; Duncan, BB; Echko, M; El-Khatib, ZZ; Ellingsen, CL; Enayati, A; Erskine, HE; Eskandarieh, S; Esteghamati, A; Ermakov, SP; Estep, K; Farinha, CSES; Faro, A; Farzadfar, F; Feigin, VL; Fereshtehnejad, SM; Fernandes, JC; Ferrari, AJ; Feyissa, TR; Filip, I; Finegold, S; Fischer, F; Fitzmaurice, C; Flaxman, AD; Foigt, N; Frank, T; Fraser, M; Fullman, N; Furst, T; Furtado, JM; Gakidou, E; Garcia-Basteiro, AL; Gebre, T; Gebregergs, GB; Gebrehiwot, TT; Gebremichael, DY; Geleijnse, JM; Genova-Maleras, R; Gesesew, HA; Gething, PW; Gillum, RF; Ginawi, IAM; Giref, AZ; Giroud, M; Giussani, G; Godwin, WW; Gold, AL; Goldberg, EM; Gona, PN; Gopalani, SV; Gouda, HN; Goulart, AC; Griswold, M; Gupta, PC; Gupta, R; Gupta, T; Gupta, V; Haagsma, JA; Hafezi-Nejad, N; Hailu, AD; Hailu, GB; Hamadeh, RR; Hambisa, MT; Hamidi, S; Hammami, M; Hancock, J; Handal, AJ; Hankey, GJ; Hao, Y; Harb, HL; Hareri, HA; Hassanvand, MS; Havmoeller, R; Hay, SI; He, F; Hedayati, MT; Henry, NJ; Heredia-Pi, IB; Herteliu, C; Hoek, HW; Horino, M; Horita, N; Hosgood, HD; Hostiuc, S; Hotez, PJ; Hoy, DG; Huynh, C; Iburg, KM; Ikeda, C; Ileanu, BV; Irenso, AA; Irvine, CMS; Irenso, AA; Irvine, CMS; Jurisson, M; Jacobsen, KH; Jahanmehr, N; Jakovljevic, MB; Javanbakht, M; Jayaraman, SP; Jeemon, P; Jha, V; John, D; Johnson, CO; Johnson, SC; Jonas, JB; Kabir, Z; Kadel, R; Kahsay, A; Kamal, R; Karch, A; Karimi, SM; Karimkhani, C; Kasaeian, A; Kassaw, NA; Kassebaum, NJ; Katikireddi, SV; Kawakami, N; Keiyoro, PN; Kemmer, L; Kesavachandran, CN; Khader, YS; Khan, EA; Khang, YH; Khoja, ATA; Khosravi, A; Khosravi, MH; Khubchandani, J; Kieling, C; Kievlan, D; Kim, D; Kim, YJ; Kimokoti, RW; Kinfu, Y; Kissoon, N; Kivimaki, M; Knudsen, AK; Kopec, JA; Kosen, S; Koul, PA; Koyanagi, A; Defo, BK; Kulikoff, XR; Kumar, GA; Kumar, P; Kutz, M; Kyu, HH; Lal, DK; Lalloo, R; Lallukka, T; Lambert, N; Lan, Q; Lansingh, VC; Larsson, A; Lee, PH; Leigh, J; Leung, J; Levi, M; Li, Ym; Kappe, DL; Liang, XF; Liben, ML; Lim, SS; Liu, A; Liu, PY; Liu, Y; Lodha, R; Logroscino, G; Lorkowski, S; Lotufo, PA; Lozano, R; Lucas, TCD; Ma, S; Macarayan, ERK; Maddison, ER; Abd el Razek, MM; Majdan, M; Majdzadeh, R; Majeed, A; Malekzadeh, R; Malhotra, R; Malta, DC; Manguerra, H; Manyazewal, T; Mapoma, CC; Marczak, LB; Markos, D; Martinez-Raga, J; Martins-Melo, FR; Martopullo, I; McAlinden, C; McGaughey, M; McGrath, JJ; Mehata, S; Meier, T; Meles, KG; Memiah, P; Memish, ZA; Mengesha, MM; Mengistu, DT; Menota, BG; Mensah, GA; Meretoja, A; Meretoja, TJ; Millear, A; Miller, TR; Minnig, S; Mirarefin, M; Mirrakhimov, EM; Misganaw, A; Mishra, SR; Mohammad, KA; Mohammadi, A; Mohammed, S; Mokdad, AH; Mola, GLD; Mollenkopf, SK; Molokhia, M; Monasta, L; Hernandez, JCM; Montico, M; Mooney, MD; Moradi-Lakeh, M; Moraga, P; Morawska, L; Morrison, SD; Morozoff, C; Mountjoy-Venning, C; Mruts, KB; Muller, K; Murthy, GVS; Musa, KI; Nachega, JB; Naheed, A; Naldi, L; Nangia, V; Nascimento, BR; Nasher, JT; Natarajan, G; Negoi, I; Ngunjiri, JW; Nguyen, CT; Nguyen, G; Nguyen, M; Le Nguyen, Q; Nguyen, TH; Nichols, E; Ningrum, DNA; Nong, VM; Noubiap, JJN; Ogbo, FA; Oh, IH; Okoro, A; Olagunju, AT; Olsen, HE; Olusanya, BO; Olusanya, JO; Ong, KY; Opio, JN; Oren, E; Ortiz, A; Osman, M; Ota, E; Pa, M; Pacella, RE; Pakhale, S; Pana, A; Panda, BK; Panda-Jonas, S; Papachristou, C; Park, EK; Patten, SB; Patton, GC; Paudel, D; Paulson, K; Pereira, DM; Perez-Ruiz, F; Perico, N; Pervaiz, A; Petzold, M; Phillips, MR; Pigott, DM; Pinho, C; Plass, D; Pletcher, MA; Polinder, S; Postma, MJ; Pourmalek, F; Purcell, C; Qorbani, M; Radfar, A; Rafay, A; Rahimi-Movaghar, V; Rahman, M; Rahman, MHU; Rai, RK; Ranabhat, CL; Rankin, Z; Rao, PC; Rath, GK; Rawaf, S; Ray, SE; Rehm, J; Reiner, RC; Reitsma, MB; Remuzzi, G; Rezaei, S; Rezai, MS; Rokni, MB; Ronfani, L; Roshandel, G; Roth, GA; Rothenbacher, D; Ruhago, GM; Saadat, RSAS; Sachdev, PS; Sadat, N; Safdarian, M; Safi, S; Safiri, S; Sagar, R; Sahathevan, R; Salama, J; Salamati, P; Salomon, JA; Samy, AM; Sanabria, JR; Sanchez-Nino, MD; Santomauro, D; Santos, IS; Milicevic, MMS; Sartorius, B; Satpathy, M; Shahraz, S; Schmidt, MI; Schneider, IJC; Schulhofer-Wohl, S; Schutte, AE; Schwebel, DC; Schwendicke, F; Sepanlou, SG; Servan-Mori, EE; Shackelford, KA; Shaikh, MA; Shamsipour, M; Shamsizadeh, M; Islam, SMS; Sharma, J; Sharma, R; She, J; Sheikhbahaei, S; Shey, M; Shi, PL; Shields, C; Shields, C; Shigematsu, M; Shiri, R; Shirude, S; Shiue, I; Shoman, H; Shrime, MG; Sigfusdottir, ID; Silpakit, N; Silva, JP; Singh, A; Singh, JA; Skiadaresi, E; Sligar, A; Smith, A; Smith, DL; Smith, M; Sobaih, BHA; Soneji, S; Sorensen, RJD; Soriano, JB; Sreeramareddy, CT; Srinivasan, V; Stanaway, JD; Stathopoulou, V; Steel, N; Stein, DJ; Steiner, C; Steinke, S; Stokes, MA; Strong, M; Strub, B; Subart, M; Sufiyan, MB; Sunguya, BF; Sur, PJ; Swaminathan, S; Sykes, BL; Tabares-Seisdedos, R; Tadakamadla, SK; Takahashi, K; Takala, JS; Talongwa, RT; Tarawneh, MR; Tavakkoli, M; Taveira, N; Tegegne, TK; Tehrani-Banihashemi, A; Temsah, MH; Terkawi, AS; Thakur, JS; Thamsuwan, O; Thankappan, KR; Thomas, KE; Thompson, AH; Thomson, AJ; Thrift, AG; Tobe-Gai, R; Topor-Madry, R; Torre, A; Tortajada, M; Towbin, JA; Tran, BX; Troeger, C; Truelsen, T; Tsoi, D; Tuzcu, EM; Tyrovolas, S; Ukwaja, KN; Undurraga, EA; Updike, R; Uthman, OA; Uzochukwu, BSC; van Boven, JFM; Vasankari, T; Venketasubramanian, N; Violante, FS; Vlassov, VV; Vollset, SE; Vos, T; Wakayo, T; Wallin, MT; Wang, YP; Weiderpass, E; Weintraub, RG; Weiss, DJ; Werdecker, A; Westerman, R; Whetter, B; Whiteford, HA; Wijeratne, T; Wiysonge, CS; Woldeyes, BG; Wolfe, CDA; Woodbrook, R; Workicho, A; Xavier, D; Xiao, QY; Xu, GL; Yaghoubi, M; Yakob, B; Yano, Y; Yaseri, M; Yimam, HH; Yonemoto, N; Yoon, SJ; Yotebieng, M; Younis, MZ; Zaidi, Z; Zaki, MES; Zegeye, EA; Zenebe, ZM; Zerfu, TA; Zhang, AL; Zhang, XY; Zipkin, B; Zodpey, S; Lopez, AD; Murray, CJL. Global, regional, and national age-sex specific mortality for 264 causes of death, 1980-2016: a systematic analysis for the Global Burden of Disease Study 2016. LANCET. 2017; 390(10100):1151-1210.Article. IF -47,831</v>
      </c>
      <c r="B28" s="37" t="s">
        <v>2997</v>
      </c>
      <c r="C28" s="37" t="s">
        <v>2998</v>
      </c>
      <c r="D28" s="17" t="s">
        <v>947</v>
      </c>
      <c r="E28" s="18" t="s">
        <v>10</v>
      </c>
      <c r="F28" s="18">
        <f>VLOOKUP(N28,Revistas!$B$2:$H$63996,2,FALSE)</f>
        <v>47.831000000000003</v>
      </c>
      <c r="G28" s="18" t="str">
        <f>VLOOKUP(N28,Revistas!$B$2:$H$63996,3,FALSE)</f>
        <v>Q1</v>
      </c>
      <c r="H28" s="18" t="str">
        <f>VLOOKUP(N28,Revistas!$B$2:$H$63996,4,FALSE)</f>
        <v>MEDICINA, GENERAL &amp; INTERNAL</v>
      </c>
      <c r="I28" s="18" t="str">
        <f>VLOOKUP(N28,Revistas!$B$2:$H$63996,5,FALSE)</f>
        <v>2/154</v>
      </c>
      <c r="J28" s="18" t="str">
        <f>VLOOKUP(N28,Revistas!$B$2:$H$63996,6,FALSE)</f>
        <v>SI</v>
      </c>
      <c r="K28" s="18" t="s">
        <v>2999</v>
      </c>
      <c r="L28" s="18" t="s">
        <v>3000</v>
      </c>
      <c r="M28" s="18">
        <v>10</v>
      </c>
      <c r="N28" s="18" t="s">
        <v>950</v>
      </c>
      <c r="O28" s="28">
        <v>42614</v>
      </c>
      <c r="P28" s="18">
        <v>2017</v>
      </c>
      <c r="Q28" s="18">
        <v>390</v>
      </c>
      <c r="R28" s="18">
        <v>10100</v>
      </c>
      <c r="S28" s="18">
        <v>1151</v>
      </c>
      <c r="T28" s="18">
        <v>1210</v>
      </c>
      <c r="U28" s="23">
        <v>28919116</v>
      </c>
    </row>
    <row r="29" spans="1:21" ht="45">
      <c r="A29" s="31" t="str">
        <f t="shared" si="0"/>
        <v>Ortiz, A; Husi, H; Gonzalez-Lafuente, L; Valino-Rivas, L; Fresno, M; Sanz, AB; Mullen, W; Albalat, A; Mezzano, S; Vlahou, T; Mischak, H; Sanchez-Nino, MD. Mitogen-Activated Protein Kinase 14 Promotes AKI. JOURNAL OF THE AMERICAN SOCIETY OF NEPHROLOGY. 2017; 28(3):823-836.Article. IF -8,966</v>
      </c>
      <c r="B29" s="37" t="s">
        <v>3101</v>
      </c>
      <c r="C29" s="37" t="s">
        <v>3102</v>
      </c>
      <c r="D29" s="17" t="s">
        <v>3103</v>
      </c>
      <c r="E29" s="18" t="s">
        <v>10</v>
      </c>
      <c r="F29" s="18">
        <f>VLOOKUP(N29,Revistas!$B$2:$H$63996,2,FALSE)</f>
        <v>8.9659999999999993</v>
      </c>
      <c r="G29" s="18" t="str">
        <f>VLOOKUP(N29,Revistas!$B$2:$H$63996,3,FALSE)</f>
        <v>Q1</v>
      </c>
      <c r="H29" s="18" t="str">
        <f>VLOOKUP(N29,Revistas!$B$2:$H$63996,4,FALSE)</f>
        <v>UROLOGY &amp; NEPHROLOGY - SCIE</v>
      </c>
      <c r="I29" s="18" t="str">
        <f>VLOOKUP(N29,Revistas!$B$2:$H$63996,5,FALSE)</f>
        <v>3 DE 76</v>
      </c>
      <c r="J29" s="18" t="str">
        <f>VLOOKUP(N29,Revistas!$B$2:$H$63996,6,FALSE)</f>
        <v>SI</v>
      </c>
      <c r="K29" s="18" t="s">
        <v>3104</v>
      </c>
      <c r="L29" s="18" t="s">
        <v>3105</v>
      </c>
      <c r="M29" s="18">
        <v>2</v>
      </c>
      <c r="N29" s="18" t="s">
        <v>3106</v>
      </c>
      <c r="O29" s="18" t="s">
        <v>300</v>
      </c>
      <c r="P29" s="18">
        <v>2017</v>
      </c>
      <c r="Q29" s="18">
        <v>28</v>
      </c>
      <c r="R29" s="18">
        <v>3</v>
      </c>
      <c r="S29" s="18">
        <v>823</v>
      </c>
      <c r="T29" s="18">
        <v>836</v>
      </c>
      <c r="U29" s="23">
        <v>27620989</v>
      </c>
    </row>
    <row r="30" spans="1:21" ht="30">
      <c r="A30" s="31" t="str">
        <f t="shared" si="0"/>
        <v>Ortiz, A; Sanchez-Nino, MD. Diagnosis and treatment of Fabry disease. MEDICINA CLINICA. 2017; 148(3):132-138.Editorial Material. IF -1,125</v>
      </c>
      <c r="B30" s="37" t="s">
        <v>2989</v>
      </c>
      <c r="C30" s="37" t="s">
        <v>3107</v>
      </c>
      <c r="D30" s="17" t="s">
        <v>736</v>
      </c>
      <c r="E30" s="18" t="s">
        <v>571</v>
      </c>
      <c r="F30" s="18">
        <f>VLOOKUP(N30,Revistas!$B$2:$H$63996,2,FALSE)</f>
        <v>1.125</v>
      </c>
      <c r="G30" s="18" t="str">
        <f>VLOOKUP(N30,Revistas!$B$2:$H$63996,3,FALSE)</f>
        <v>Q3</v>
      </c>
      <c r="H30" s="18" t="str">
        <f>VLOOKUP(N30,Revistas!$B$2:$H$63996,4,FALSE)</f>
        <v>MEDICINA, GENERAL &amp; INTERNAL</v>
      </c>
      <c r="I30" s="18" t="str">
        <f>VLOOKUP(N30,Revistas!$B$2:$H$63996,5,FALSE)</f>
        <v>91/154</v>
      </c>
      <c r="J30" s="18" t="str">
        <f>VLOOKUP(N30,Revistas!$B$2:$H$63996,6,FALSE)</f>
        <v>NO</v>
      </c>
      <c r="K30" s="18" t="s">
        <v>3108</v>
      </c>
      <c r="L30" s="18" t="s">
        <v>3109</v>
      </c>
      <c r="M30" s="18">
        <v>2</v>
      </c>
      <c r="N30" s="18" t="s">
        <v>739</v>
      </c>
      <c r="O30" s="28">
        <v>39845</v>
      </c>
      <c r="P30" s="18">
        <v>2017</v>
      </c>
      <c r="Q30" s="18">
        <v>148</v>
      </c>
      <c r="R30" s="18">
        <v>3</v>
      </c>
      <c r="S30" s="18">
        <v>132</v>
      </c>
      <c r="T30" s="18">
        <v>138</v>
      </c>
      <c r="U30" s="23">
        <v>27912900</v>
      </c>
    </row>
    <row r="31" spans="1:21" ht="30">
      <c r="A31" s="31" t="str">
        <f t="shared" si="0"/>
        <v>Ortiz, A; Sanchez-Nino, MD. Differences between agalsidase alpha and agalsidase beta in the treatment of Fabry disease Reply. MEDICINA CLINICA. 2017; 149(6):271-272.Letter. IF -1,125</v>
      </c>
      <c r="B31" s="37" t="s">
        <v>2989</v>
      </c>
      <c r="C31" s="37" t="s">
        <v>2990</v>
      </c>
      <c r="D31" s="17" t="s">
        <v>736</v>
      </c>
      <c r="E31" s="18" t="s">
        <v>274</v>
      </c>
      <c r="F31" s="18">
        <f>VLOOKUP(N31,Revistas!$B$2:$H$63996,2,FALSE)</f>
        <v>1.125</v>
      </c>
      <c r="G31" s="18" t="str">
        <f>VLOOKUP(N31,Revistas!$B$2:$H$63996,3,FALSE)</f>
        <v>Q3</v>
      </c>
      <c r="H31" s="18" t="str">
        <f>VLOOKUP(N31,Revistas!$B$2:$H$63996,4,FALSE)</f>
        <v>MEDICINA, GENERAL &amp; INTERNAL</v>
      </c>
      <c r="I31" s="18" t="str">
        <f>VLOOKUP(N31,Revistas!$B$2:$H$63996,5,FALSE)</f>
        <v>91/154</v>
      </c>
      <c r="J31" s="18" t="str">
        <f>VLOOKUP(N31,Revistas!$B$2:$H$63996,6,FALSE)</f>
        <v>NO</v>
      </c>
      <c r="K31" s="18" t="s">
        <v>2991</v>
      </c>
      <c r="L31" s="18" t="s">
        <v>2992</v>
      </c>
      <c r="M31" s="18">
        <v>0</v>
      </c>
      <c r="N31" s="18" t="s">
        <v>739</v>
      </c>
      <c r="O31" s="28">
        <v>44075</v>
      </c>
      <c r="P31" s="18">
        <v>2017</v>
      </c>
      <c r="Q31" s="18">
        <v>149</v>
      </c>
      <c r="R31" s="18">
        <v>6</v>
      </c>
      <c r="S31" s="18">
        <v>271</v>
      </c>
      <c r="T31" s="18">
        <v>272</v>
      </c>
      <c r="U31" s="23">
        <v>28651882</v>
      </c>
    </row>
    <row r="32" spans="1:21" ht="45">
      <c r="A32" s="31" t="str">
        <f t="shared" si="0"/>
        <v>Ossorio, M; Bajo, MA; del Peso, G; Martinez, V; Fernandez, M; Castro, MJ; Rodriguez-Sanz, A; Madero, R; Bellon, T; Selgas, R. Sustained low peritoneal effluent CCL18 levels are associated with preservation of peritoneal membrane function in peritoneal dialysis. PLOS ONE. 2017; 12(4):-e0175835.Article. IF -2,806</v>
      </c>
      <c r="B32" s="37" t="s">
        <v>2347</v>
      </c>
      <c r="C32" s="37" t="s">
        <v>2348</v>
      </c>
      <c r="D32" s="17" t="s">
        <v>217</v>
      </c>
      <c r="E32" s="18" t="s">
        <v>10</v>
      </c>
      <c r="F32" s="18">
        <f>VLOOKUP(N32,Revistas!$B$2:$H$63996,2,FALSE)</f>
        <v>2.806</v>
      </c>
      <c r="G32" s="18" t="str">
        <f>VLOOKUP(N32,Revistas!$B$2:$H$63996,3,FALSE)</f>
        <v>Q1</v>
      </c>
      <c r="H32" s="18" t="str">
        <f>VLOOKUP(N32,Revistas!$B$2:$H$63996,4,FALSE)</f>
        <v>MULTIDISCIPLINARY SCIENCES</v>
      </c>
      <c r="I32" s="18" t="str">
        <f>VLOOKUP(N32,Revistas!$B$2:$H$63996,5,FALSE)</f>
        <v>15/64</v>
      </c>
      <c r="J32" s="18" t="str">
        <f>VLOOKUP(N32,Revistas!$B$2:$H$63996,6,FALSE)</f>
        <v>NO</v>
      </c>
      <c r="K32" s="18" t="s">
        <v>2349</v>
      </c>
      <c r="L32" s="18" t="s">
        <v>2350</v>
      </c>
      <c r="M32" s="18">
        <v>0</v>
      </c>
      <c r="N32" s="18" t="s">
        <v>220</v>
      </c>
      <c r="O32" s="18" t="s">
        <v>2351</v>
      </c>
      <c r="P32" s="18">
        <v>2017</v>
      </c>
      <c r="Q32" s="18">
        <v>12</v>
      </c>
      <c r="R32" s="18">
        <v>4</v>
      </c>
      <c r="S32" s="18"/>
      <c r="T32" s="18" t="s">
        <v>2352</v>
      </c>
      <c r="U32" s="23">
        <v>28414753</v>
      </c>
    </row>
    <row r="33" spans="1:21" ht="45">
      <c r="A33" s="31" t="str">
        <f t="shared" si="0"/>
        <v>Peces, R; Afonso, S; Peces, C; Nevado, J; Selgas, R. Living kidney transplantation between brothers with unrecognized renal amyloidosis as the first manifestation of familial Mediterranean fever: a case report. BMC MEDICAL GENETICS. 2017; 18():-97.Article. IF -2,198</v>
      </c>
      <c r="B33" s="37" t="s">
        <v>3020</v>
      </c>
      <c r="C33" s="37" t="s">
        <v>3021</v>
      </c>
      <c r="D33" s="17" t="s">
        <v>3022</v>
      </c>
      <c r="E33" s="18" t="s">
        <v>10</v>
      </c>
      <c r="F33" s="18">
        <f>VLOOKUP(N33,Revistas!$B$2:$H$63996,2,FALSE)</f>
        <v>2.198</v>
      </c>
      <c r="G33" s="18" t="str">
        <f>VLOOKUP(N33,Revistas!$B$2:$H$63996,3,FALSE)</f>
        <v>Q3</v>
      </c>
      <c r="H33" s="18" t="str">
        <f>VLOOKUP(N33,Revistas!$B$2:$H$63996,4,FALSE)</f>
        <v>GENETICS &amp; HEREDITY - SCIE</v>
      </c>
      <c r="I33" s="18" t="str">
        <f>VLOOKUP(N33,Revistas!$B$2:$H$63996,5,FALSE)</f>
        <v>99/167</v>
      </c>
      <c r="J33" s="18" t="str">
        <f>VLOOKUP(N33,Revistas!$B$2:$H$63996,6,FALSE)</f>
        <v>NO</v>
      </c>
      <c r="K33" s="18" t="s">
        <v>3023</v>
      </c>
      <c r="L33" s="18" t="s">
        <v>3024</v>
      </c>
      <c r="M33" s="18">
        <v>0</v>
      </c>
      <c r="N33" s="18" t="s">
        <v>3025</v>
      </c>
      <c r="O33" s="18" t="s">
        <v>178</v>
      </c>
      <c r="P33" s="18">
        <v>2017</v>
      </c>
      <c r="Q33" s="18">
        <v>18</v>
      </c>
      <c r="R33" s="18"/>
      <c r="S33" s="18"/>
      <c r="T33" s="18">
        <v>97</v>
      </c>
      <c r="U33" s="23">
        <v>28859624</v>
      </c>
    </row>
    <row r="34" spans="1:21" ht="45">
      <c r="A34" s="31" t="str">
        <f t="shared" si="0"/>
        <v>Perez-Torres, A; Garcia, EG; Garcia-Llana, H; del Peso, G; Lopez-Sobaler, AM; Selgas, R. Improvement in Nutritional Status in Patients With Chronic Kidney Disease-4 by a Nutrition Education Program With No Impact on Renal Function and Determined by Male Sex. JOURNAL OF RENAL NUTRITION. 2017; 27(5):303-310.Article. IF -2,318</v>
      </c>
      <c r="B34" s="37" t="s">
        <v>3014</v>
      </c>
      <c r="C34" s="37" t="s">
        <v>3015</v>
      </c>
      <c r="D34" s="17" t="s">
        <v>3016</v>
      </c>
      <c r="E34" s="18" t="s">
        <v>10</v>
      </c>
      <c r="F34" s="18">
        <f>VLOOKUP(N34,Revistas!$B$2:$H$63996,2,FALSE)</f>
        <v>2.3180000000000001</v>
      </c>
      <c r="G34" s="18" t="str">
        <f>VLOOKUP(N34,Revistas!$B$2:$H$63996,3,FALSE)</f>
        <v>Q2</v>
      </c>
      <c r="H34" s="18" t="str">
        <f>VLOOKUP(N34,Revistas!$B$2:$H$63996,4,FALSE)</f>
        <v>UROLOGY &amp; NEPHROLOGY - SCIE;</v>
      </c>
      <c r="I34" s="18" t="str">
        <f>VLOOKUP(N34,Revistas!$B$2:$H$63996,5,FALSE)</f>
        <v>29/77</v>
      </c>
      <c r="J34" s="18" t="str">
        <f>VLOOKUP(N34,Revistas!$B$2:$H$63996,6,FALSE)</f>
        <v>NO</v>
      </c>
      <c r="K34" s="18" t="s">
        <v>3017</v>
      </c>
      <c r="L34" s="18" t="s">
        <v>3018</v>
      </c>
      <c r="M34" s="18">
        <v>0</v>
      </c>
      <c r="N34" s="18" t="s">
        <v>3019</v>
      </c>
      <c r="O34" s="18" t="s">
        <v>154</v>
      </c>
      <c r="P34" s="18">
        <v>2017</v>
      </c>
      <c r="Q34" s="18">
        <v>27</v>
      </c>
      <c r="R34" s="18">
        <v>5</v>
      </c>
      <c r="S34" s="18">
        <v>303</v>
      </c>
      <c r="T34" s="18">
        <v>310</v>
      </c>
      <c r="U34" s="23">
        <v>28434761</v>
      </c>
    </row>
    <row r="35" spans="1:21" ht="45">
      <c r="A35" s="31" t="str">
        <f t="shared" si="0"/>
        <v>Perez-Torres, Almudena; Gonzalez Garcia, M Elena; San Jose-Valiente, Belen; Bajo Rubio, M Auxiliadora; Celadilla Diez, Olga; Lopez-Sobaler, Ana M; Selgas, Rafael. Protein-energy wasting syndrome in advanced chronic kidney disease: prevalence and specific clinical characteristics.. Nefrologia. 2017; ():-.Article. IF -1,183</v>
      </c>
      <c r="B35" s="37" t="s">
        <v>3177</v>
      </c>
      <c r="C35" s="37" t="s">
        <v>3176</v>
      </c>
      <c r="D35" s="17" t="s">
        <v>7249</v>
      </c>
      <c r="E35" s="18" t="s">
        <v>10</v>
      </c>
      <c r="F35" s="18">
        <f>VLOOKUP(N35,Revistas!$B$2:$H$63996,2,FALSE)</f>
        <v>1.1830000000000001</v>
      </c>
      <c r="G35" s="18" t="str">
        <f>VLOOKUP(N35,Revistas!$B$2:$H$63996,3,FALSE)</f>
        <v>Q4</v>
      </c>
      <c r="H35" s="18" t="str">
        <f>VLOOKUP(N35,Revistas!$B$2:$H$63996,4,FALSE)</f>
        <v>UROLOGY &amp; NEPHROLOGY - SCIE</v>
      </c>
      <c r="I35" s="18" t="str">
        <f>VLOOKUP(N35,Revistas!$B$2:$H$63996,5,FALSE)</f>
        <v>59/76</v>
      </c>
      <c r="J35" s="18" t="str">
        <f>VLOOKUP(N35,Revistas!$B$2:$H$63996,6,FALSE)</f>
        <v>NO</v>
      </c>
      <c r="K35" s="18" t="s">
        <v>3180</v>
      </c>
      <c r="L35" s="18"/>
      <c r="M35" s="18" t="s">
        <v>586</v>
      </c>
      <c r="N35" s="18" t="s">
        <v>3009</v>
      </c>
      <c r="O35" s="18" t="s">
        <v>3179</v>
      </c>
      <c r="P35" s="18">
        <v>2017</v>
      </c>
      <c r="Q35" s="18"/>
      <c r="R35" s="18"/>
      <c r="S35" s="18"/>
      <c r="T35" s="18"/>
      <c r="U35" s="23">
        <v>28755901</v>
      </c>
    </row>
    <row r="36" spans="1:21" ht="45">
      <c r="A36" s="31" t="str">
        <f t="shared" si="0"/>
        <v>Poveda, J; Sanz, AB; Carrasco, S; Ruiz-Ortega, M; Cannata-Ortiz, P; Sanchez-Nino, MD; Ortiz, A. Bcl3: a regulator of NF-kappa B inducible by TWEAK in acute kidney injury with anti-inflammatory and antiapoptotic properties in tubular cells. EXPERIMENTAL AND MOLECULAR MEDICINE. 2017; 49():-e352.Article. IF -5,063</v>
      </c>
      <c r="B36" s="37" t="s">
        <v>3036</v>
      </c>
      <c r="C36" s="37" t="s">
        <v>3037</v>
      </c>
      <c r="D36" s="17" t="s">
        <v>3038</v>
      </c>
      <c r="E36" s="18" t="s">
        <v>10</v>
      </c>
      <c r="F36" s="18">
        <f>VLOOKUP(N36,Revistas!$B$2:$H$63996,2,FALSE)</f>
        <v>5.0629999999999997</v>
      </c>
      <c r="G36" s="18" t="str">
        <f>VLOOKUP(N36,Revistas!$B$2:$H$63996,3,FALSE)</f>
        <v>Q1</v>
      </c>
      <c r="H36" s="18" t="str">
        <f>VLOOKUP(N36,Revistas!$B$2:$H$63996,4,FALSE)</f>
        <v>MEDICINE, RESEARCH &amp; EXPERIMENTAL - SCIE;</v>
      </c>
      <c r="I36" s="18" t="str">
        <f>VLOOKUP(N36,Revistas!$B$2:$H$63996,5,FALSE)</f>
        <v>13/128</v>
      </c>
      <c r="J36" s="18" t="str">
        <f>VLOOKUP(N36,Revistas!$B$2:$H$63996,6,FALSE)</f>
        <v>NO</v>
      </c>
      <c r="K36" s="18" t="s">
        <v>3039</v>
      </c>
      <c r="L36" s="18" t="s">
        <v>3040</v>
      </c>
      <c r="M36" s="18">
        <v>0</v>
      </c>
      <c r="N36" s="18" t="s">
        <v>3041</v>
      </c>
      <c r="O36" s="18" t="s">
        <v>29</v>
      </c>
      <c r="P36" s="18">
        <v>2017</v>
      </c>
      <c r="Q36" s="18">
        <v>49</v>
      </c>
      <c r="R36" s="18"/>
      <c r="S36" s="18"/>
      <c r="T36" s="18" t="s">
        <v>3042</v>
      </c>
      <c r="U36" s="23">
        <v>28684863</v>
      </c>
    </row>
    <row r="37" spans="1:21" ht="45">
      <c r="A37" s="31" t="str">
        <f t="shared" si="0"/>
        <v>Poveda, J; Sanz, AB; Fernandez-Fernandez, B; Carrasco, S; Ruiz-Ortega, M; Cannata-Ortiz, P; Ortiz, A; Sanchez-Nino, MD. MXRA5 is a TGF-1-regulated human protein with anti-inflammatory and anti-fibrotic properties. JOURNAL OF CELLULAR AND MOLECULAR MEDICINE. 2017; 21(1):154-164.Article. IF -4,499</v>
      </c>
      <c r="B37" s="37" t="s">
        <v>3153</v>
      </c>
      <c r="C37" s="37" t="s">
        <v>3154</v>
      </c>
      <c r="D37" s="17" t="s">
        <v>3155</v>
      </c>
      <c r="E37" s="18" t="s">
        <v>10</v>
      </c>
      <c r="F37" s="18">
        <f>VLOOKUP(N37,Revistas!$B$2:$H$63996,2,FALSE)</f>
        <v>4.4989999999999997</v>
      </c>
      <c r="G37" s="18" t="str">
        <f>VLOOKUP(N37,Revistas!$B$2:$H$63996,3,FALSE)</f>
        <v>Q1</v>
      </c>
      <c r="H37" s="18" t="str">
        <f>VLOOKUP(N37,Revistas!$B$2:$H$63996,4,FALSE)</f>
        <v>MEDICINE, RESEARCH &amp; EXPERIMENTAL - SCIE;</v>
      </c>
      <c r="I37" s="18" t="str">
        <f>VLOOKUP(N37,Revistas!$B$2:$H$63996,5,FALSE)</f>
        <v>20/128</v>
      </c>
      <c r="J37" s="18" t="str">
        <f>VLOOKUP(N37,Revistas!$B$2:$H$63996,6,FALSE)</f>
        <v>NO</v>
      </c>
      <c r="K37" s="18" t="s">
        <v>3156</v>
      </c>
      <c r="L37" s="18" t="s">
        <v>3157</v>
      </c>
      <c r="M37" s="18">
        <v>2</v>
      </c>
      <c r="N37" s="18" t="s">
        <v>3158</v>
      </c>
      <c r="O37" s="18" t="s">
        <v>344</v>
      </c>
      <c r="P37" s="18">
        <v>2017</v>
      </c>
      <c r="Q37" s="18">
        <v>21</v>
      </c>
      <c r="R37" s="18">
        <v>1</v>
      </c>
      <c r="S37" s="18">
        <v>154</v>
      </c>
      <c r="T37" s="18">
        <v>164</v>
      </c>
      <c r="U37" s="23">
        <v>27599751</v>
      </c>
    </row>
    <row r="38" spans="1:21" ht="60">
      <c r="A38" s="31" t="str">
        <f t="shared" si="0"/>
        <v>Rodriguez-Sanz, A; Sanchez-Villanueva, R; Dominguez-Ortega, J; Fiandor, AM; Ruiz, MP; Trocoli, F; Diaz-Tejeiro, R; Cadenillas, C; Gonzalez, E; Martinez, V; Lopez-Trascasa, M; Quirce, S; Selgas, R; Bellon, T. Mechanisms Involved in Hypersensitivity Reactions to Polysulfone Hemodialysis Membranes. ARTIFICIAL ORGANS. 2017; 41(11):E285-E295.Article. IF -2,403</v>
      </c>
      <c r="B38" s="37" t="s">
        <v>2123</v>
      </c>
      <c r="C38" s="37" t="s">
        <v>2124</v>
      </c>
      <c r="D38" s="17" t="s">
        <v>2125</v>
      </c>
      <c r="E38" s="18" t="s">
        <v>10</v>
      </c>
      <c r="F38" s="18">
        <f>VLOOKUP(N38,Revistas!$B$2:$H$63996,2,FALSE)</f>
        <v>2.403</v>
      </c>
      <c r="G38" s="18" t="str">
        <f>VLOOKUP(N38,Revistas!$B$2:$H$63996,3,FALSE)</f>
        <v>Q2</v>
      </c>
      <c r="H38" s="18" t="str">
        <f>VLOOKUP(N38,Revistas!$B$2:$H$63996,4,FALSE)</f>
        <v>ENGINEERING, BIOMEDICAL - SCIE;</v>
      </c>
      <c r="I38" s="18" t="str">
        <f>VLOOKUP(N38,Revistas!$B$2:$H$63996,5,FALSE)</f>
        <v>28/77</v>
      </c>
      <c r="J38" s="18" t="str">
        <f>VLOOKUP(N38,Revistas!$B$2:$H$63996,6,FALSE)</f>
        <v>NO</v>
      </c>
      <c r="K38" s="18" t="s">
        <v>2126</v>
      </c>
      <c r="L38" s="18" t="s">
        <v>2127</v>
      </c>
      <c r="M38" s="18">
        <v>0</v>
      </c>
      <c r="N38" s="18" t="s">
        <v>2128</v>
      </c>
      <c r="O38" s="18" t="s">
        <v>94</v>
      </c>
      <c r="P38" s="18">
        <v>2017</v>
      </c>
      <c r="Q38" s="18">
        <v>41</v>
      </c>
      <c r="R38" s="18">
        <v>11</v>
      </c>
      <c r="S38" s="18" t="s">
        <v>2129</v>
      </c>
      <c r="T38" s="18" t="s">
        <v>2130</v>
      </c>
      <c r="U38" s="23">
        <v>28722144</v>
      </c>
    </row>
    <row r="39" spans="1:21" ht="105">
      <c r="A39" s="31" t="str">
        <f t="shared" si="0"/>
        <v>Rubio-Navarro, Alfonso; Sanchez-Nino, Maria Dolores; Guerrero-Hue, Melania; Garcia-Caballero, Cristina; Gutierrez, Eduardo; Yuste, Claudia; Sevillano, Angel; Praga, Manuel; Egea, Javier; Roman, Elena; Cannata, Pablo; Ortega, Rosa; Cortegano, Isabel; de Andres, Belen; Gaspar, Maria Luisa; Cadenas, Susana; Ortiz, Alberto; Egido, Jesus; Moreno, Juan Antonio. Podocytes are new cellular targets of hemoglobin-mediated renal damage.. Journal of pathology. 2017; ():-.Article. IF -6,894</v>
      </c>
      <c r="B39" s="37" t="s">
        <v>3160</v>
      </c>
      <c r="C39" s="37" t="s">
        <v>3159</v>
      </c>
      <c r="D39" s="17" t="s">
        <v>7207</v>
      </c>
      <c r="E39" s="18" t="s">
        <v>10</v>
      </c>
      <c r="F39" s="18">
        <f>VLOOKUP(N39,Revistas!$B$2:$H$63996,2,FALSE)</f>
        <v>6.8940000000000001</v>
      </c>
      <c r="G39" s="18" t="str">
        <f>VLOOKUP(N39,Revistas!$B$2:$H$63996,3,FALSE)</f>
        <v>Q1</v>
      </c>
      <c r="H39" s="18" t="str">
        <f>VLOOKUP(N39,Revistas!$B$2:$H$63996,4,FALSE)</f>
        <v>PATHOLOGY - SCIE;</v>
      </c>
      <c r="I39" s="18" t="str">
        <f>VLOOKUP(N39,Revistas!$B$2:$H$63996,5,FALSE)</f>
        <v>3 DE 79</v>
      </c>
      <c r="J39" s="18" t="str">
        <f>VLOOKUP(N39,Revistas!$B$2:$H$63996,6,FALSE)</f>
        <v>SI</v>
      </c>
      <c r="K39" s="18" t="s">
        <v>3161</v>
      </c>
      <c r="L39" s="18"/>
      <c r="M39" s="18" t="s">
        <v>586</v>
      </c>
      <c r="N39" s="18" t="s">
        <v>3162</v>
      </c>
      <c r="O39" s="18" t="s">
        <v>1899</v>
      </c>
      <c r="P39" s="18">
        <v>2017</v>
      </c>
      <c r="Q39" s="18"/>
      <c r="R39" s="18"/>
      <c r="S39" s="18"/>
      <c r="T39" s="18"/>
      <c r="U39" s="23">
        <v>29205354</v>
      </c>
    </row>
    <row r="40" spans="1:21" ht="75">
      <c r="A40" s="31" t="str">
        <f t="shared" si="0"/>
        <v>Ruiz-Carpio, V; Sandoval, P; Aguilera, A; Albar-Vizcaino, P; Perez-Lozano, ML; Gonzalez-Mateo, GT; Acuna-Ruiz, A; Garcia-Cantalejo, J; Botias, P; Bajo, MA; Selgas, R; Sanchez-Tomero, JA; Passlick-Deetjen, J; Piecha, D; Buchel, J; Steppan, S; Lopez-Cabrera, M. Genomic reprograming analysis of the Mesothelial to Mesenchymal Transition identifies biomarkers in peritoneal dialysis patients. SCIENTIFIC REPORTS. 2017; 7():-44941.Article. IF -4,259</v>
      </c>
      <c r="B40" s="37" t="s">
        <v>3083</v>
      </c>
      <c r="C40" s="37" t="s">
        <v>3084</v>
      </c>
      <c r="D40" s="17" t="s">
        <v>181</v>
      </c>
      <c r="E40" s="18" t="s">
        <v>10</v>
      </c>
      <c r="F40" s="18">
        <f>VLOOKUP(N40,Revistas!$B$2:$H$63996,2,FALSE)</f>
        <v>4.2590000000000003</v>
      </c>
      <c r="G40" s="18" t="str">
        <f>VLOOKUP(N40,Revistas!$B$2:$H$63996,3,FALSE)</f>
        <v>Q1</v>
      </c>
      <c r="H40" s="18" t="str">
        <f>VLOOKUP(N40,Revistas!$B$2:$H$63996,4,FALSE)</f>
        <v>MULTIDISCIPLINARY SCIENCES</v>
      </c>
      <c r="I40" s="18" t="str">
        <f>VLOOKUP(N40,Revistas!$B$2:$H$63996,5,FALSE)</f>
        <v>10 DE 64</v>
      </c>
      <c r="J40" s="18" t="str">
        <f>VLOOKUP(N40,Revistas!$B$2:$H$63996,6,FALSE)</f>
        <v>NO</v>
      </c>
      <c r="K40" s="18" t="s">
        <v>3085</v>
      </c>
      <c r="L40" s="18" t="s">
        <v>3086</v>
      </c>
      <c r="M40" s="18">
        <v>1</v>
      </c>
      <c r="N40" s="18" t="s">
        <v>184</v>
      </c>
      <c r="O40" s="28">
        <v>44621</v>
      </c>
      <c r="P40" s="18">
        <v>2017</v>
      </c>
      <c r="Q40" s="18">
        <v>7</v>
      </c>
      <c r="R40" s="18"/>
      <c r="S40" s="18"/>
      <c r="T40" s="18">
        <v>44941</v>
      </c>
      <c r="U40" s="23">
        <v>28327551</v>
      </c>
    </row>
    <row r="41" spans="1:21" ht="45">
      <c r="A41" s="31" t="str">
        <f t="shared" si="0"/>
        <v>Sanchez-Nino, Maria Dolores; Zheng-Lin, Binbin; Valino-Rivas, Lara; Sanz, Ana Belen; Ramos, Adrian Mario; Luno, Jose; Goicoechea, Marian; Ortiz, Alberto. Lesinurad: what the nephrologist should know.. Clinical kidney journal. 2017; 10(5):679-687-.Article. IF -NO TIENE</v>
      </c>
      <c r="B41" s="37" t="s">
        <v>3164</v>
      </c>
      <c r="C41" s="37" t="s">
        <v>3163</v>
      </c>
      <c r="D41" s="17" t="s">
        <v>3165</v>
      </c>
      <c r="E41" s="18" t="s">
        <v>10</v>
      </c>
      <c r="F41" s="18" t="str">
        <f>VLOOKUP(N41,Revistas!$B$2:$H$63996,2,FALSE)</f>
        <v>NO TIENE</v>
      </c>
      <c r="G41" s="18" t="str">
        <f>VLOOKUP(N41,Revistas!$B$2:$H$63996,3,FALSE)</f>
        <v>NO TIENE</v>
      </c>
      <c r="H41" s="18" t="str">
        <f>VLOOKUP(N41,Revistas!$B$2:$H$63996,4,FALSE)</f>
        <v>NO TIENE</v>
      </c>
      <c r="I41" s="18" t="str">
        <f>VLOOKUP(N41,Revistas!$B$2:$H$63996,5,FALSE)</f>
        <v>NO TIENE</v>
      </c>
      <c r="J41" s="18" t="str">
        <f>VLOOKUP(N41,Revistas!$B$2:$H$63996,6,FALSE)</f>
        <v>NO</v>
      </c>
      <c r="K41" s="18" t="s">
        <v>3168</v>
      </c>
      <c r="L41" s="18"/>
      <c r="M41" s="18" t="s">
        <v>586</v>
      </c>
      <c r="N41" s="18" t="s">
        <v>3169</v>
      </c>
      <c r="O41" s="18" t="s">
        <v>3167</v>
      </c>
      <c r="P41" s="18">
        <v>2017</v>
      </c>
      <c r="Q41" s="18">
        <v>10</v>
      </c>
      <c r="R41" s="18">
        <v>5</v>
      </c>
      <c r="S41" s="18" t="s">
        <v>3166</v>
      </c>
      <c r="T41" s="18"/>
      <c r="U41" s="23">
        <v>28979780</v>
      </c>
    </row>
    <row r="42" spans="1:21" ht="30">
      <c r="A42" s="31" t="str">
        <f t="shared" si="0"/>
        <v>Sanchez-Nino, MD; Ortiz, A. Does wealth make health? Cherchez la renal replacement therapy. CLINICAL KIDNEY JOURNAL. 2017; 10(1):45-48.Editorial Material. IF -NO TIENE</v>
      </c>
      <c r="B42" s="37" t="s">
        <v>3110</v>
      </c>
      <c r="C42" s="37" t="s">
        <v>3111</v>
      </c>
      <c r="D42" s="17" t="s">
        <v>3060</v>
      </c>
      <c r="E42" s="18" t="s">
        <v>571</v>
      </c>
      <c r="F42" s="18" t="str">
        <f>VLOOKUP(N42,Revistas!$B$2:$H$63996,2,FALSE)</f>
        <v>NO TIENE</v>
      </c>
      <c r="G42" s="18" t="str">
        <f>VLOOKUP(N42,Revistas!$B$2:$H$63996,3,FALSE)</f>
        <v>NO TIENE</v>
      </c>
      <c r="H42" s="18" t="str">
        <f>VLOOKUP(N42,Revistas!$B$2:$H$63996,4,FALSE)</f>
        <v>NO TIENE</v>
      </c>
      <c r="I42" s="18" t="str">
        <f>VLOOKUP(N42,Revistas!$B$2:$H$63996,5,FALSE)</f>
        <v>NO TIENE</v>
      </c>
      <c r="J42" s="18" t="str">
        <f>VLOOKUP(N42,Revistas!$B$2:$H$63996,6,FALSE)</f>
        <v>NO</v>
      </c>
      <c r="K42" s="18" t="s">
        <v>3112</v>
      </c>
      <c r="L42" s="18" t="s">
        <v>3113</v>
      </c>
      <c r="M42" s="18">
        <v>1</v>
      </c>
      <c r="N42" s="18" t="s">
        <v>3063</v>
      </c>
      <c r="O42" s="18" t="s">
        <v>62</v>
      </c>
      <c r="P42" s="18">
        <v>2017</v>
      </c>
      <c r="Q42" s="18">
        <v>10</v>
      </c>
      <c r="R42" s="18">
        <v>1</v>
      </c>
      <c r="S42" s="18">
        <v>45</v>
      </c>
      <c r="T42" s="18">
        <v>48</v>
      </c>
      <c r="U42" s="23">
        <v>28643820</v>
      </c>
    </row>
    <row r="43" spans="1:21" ht="45">
      <c r="A43" s="31" t="str">
        <f t="shared" si="0"/>
        <v>Sanchez-Nino, MD; Sanz, AB; Ramos, AM; Fernandez-Fernandez, B; Ortiz, A. Clinical proteomics in kidney disease as an exponential technology: heading towards the disruptive phase. CLINICAL KIDNEY JOURNAL. 2017; 10(2):188-191.Editorial Material. IF -NO TIENE</v>
      </c>
      <c r="B43" s="37" t="s">
        <v>3058</v>
      </c>
      <c r="C43" s="37" t="s">
        <v>3059</v>
      </c>
      <c r="D43" s="17" t="s">
        <v>3060</v>
      </c>
      <c r="E43" s="18" t="s">
        <v>571</v>
      </c>
      <c r="F43" s="18" t="str">
        <f>VLOOKUP(N43,Revistas!$B$2:$H$63996,2,FALSE)</f>
        <v>NO TIENE</v>
      </c>
      <c r="G43" s="18" t="str">
        <f>VLOOKUP(N43,Revistas!$B$2:$H$63996,3,FALSE)</f>
        <v>NO TIENE</v>
      </c>
      <c r="H43" s="18" t="str">
        <f>VLOOKUP(N43,Revistas!$B$2:$H$63996,4,FALSE)</f>
        <v>NO TIENE</v>
      </c>
      <c r="I43" s="18" t="str">
        <f>VLOOKUP(N43,Revistas!$B$2:$H$63996,5,FALSE)</f>
        <v>NO TIENE</v>
      </c>
      <c r="J43" s="18" t="str">
        <f>VLOOKUP(N43,Revistas!$B$2:$H$63996,6,FALSE)</f>
        <v>NO</v>
      </c>
      <c r="K43" s="18" t="s">
        <v>3061</v>
      </c>
      <c r="L43" s="18" t="s">
        <v>3062</v>
      </c>
      <c r="M43" s="18">
        <v>0</v>
      </c>
      <c r="N43" s="18" t="s">
        <v>3063</v>
      </c>
      <c r="O43" s="18" t="s">
        <v>35</v>
      </c>
      <c r="P43" s="18">
        <v>2017</v>
      </c>
      <c r="Q43" s="18">
        <v>10</v>
      </c>
      <c r="R43" s="18">
        <v>2</v>
      </c>
      <c r="S43" s="18">
        <v>188</v>
      </c>
      <c r="T43" s="18">
        <v>191</v>
      </c>
      <c r="U43" s="23">
        <v>28396735</v>
      </c>
    </row>
    <row r="44" spans="1:21" ht="30">
      <c r="A44" s="31" t="str">
        <f t="shared" si="0"/>
        <v>Sanchez-Nino, MD; Sanz, AB; Ramos, AM; Ruiz-Ortega, M; Ortiz, A. Translational science in chronic kidney disease. CLINICAL SCIENCE. 2017; 131(14):1617-1629.Review. IF -4,936</v>
      </c>
      <c r="B44" s="37" t="s">
        <v>3030</v>
      </c>
      <c r="C44" s="37" t="s">
        <v>3031</v>
      </c>
      <c r="D44" s="17" t="s">
        <v>3032</v>
      </c>
      <c r="E44" s="18" t="s">
        <v>210</v>
      </c>
      <c r="F44" s="18">
        <f>VLOOKUP(N44,Revistas!$B$2:$H$63996,2,FALSE)</f>
        <v>4.9359999999999999</v>
      </c>
      <c r="G44" s="18" t="str">
        <f>VLOOKUP(N44,Revistas!$B$2:$H$63996,3,FALSE)</f>
        <v>Q1</v>
      </c>
      <c r="H44" s="18" t="str">
        <f>VLOOKUP(N44,Revistas!$B$2:$H$63996,4,FALSE)</f>
        <v>MEDICINA, GENERAL &amp; INTERNAL</v>
      </c>
      <c r="I44" s="18" t="str">
        <f>VLOOKUP(N44,Revistas!$B$2:$H$63996,5,FALSE)</f>
        <v>14/128</v>
      </c>
      <c r="J44" s="18" t="str">
        <f>VLOOKUP(N44,Revistas!$B$2:$H$63996,6,FALSE)</f>
        <v>NO</v>
      </c>
      <c r="K44" s="18" t="s">
        <v>3033</v>
      </c>
      <c r="L44" s="18" t="s">
        <v>3034</v>
      </c>
      <c r="M44" s="18">
        <v>0</v>
      </c>
      <c r="N44" s="18" t="s">
        <v>3035</v>
      </c>
      <c r="O44" s="28">
        <v>42186</v>
      </c>
      <c r="P44" s="18">
        <v>2017</v>
      </c>
      <c r="Q44" s="18">
        <v>131</v>
      </c>
      <c r="R44" s="18">
        <v>14</v>
      </c>
      <c r="S44" s="18">
        <v>1617</v>
      </c>
      <c r="T44" s="18">
        <v>1629</v>
      </c>
      <c r="U44" s="23">
        <v>28667063</v>
      </c>
    </row>
    <row r="45" spans="1:21" ht="45">
      <c r="A45" s="31" t="str">
        <f t="shared" si="0"/>
        <v>Selgas, R; Rodriguez, L; Julian, JC; Remon, C; Prieto-Velasco, M; Perez-Contreras, J; Fontan, MP. How a Bottom-Up Multi-Stakeholder Initiative Helped Transform the Renal Replacement Therapy Landscape in Spain. APPLIED HEALTH ECONOMICS AND HEALTH POLICY. 2017; 15(6):755-762.Article. IF -NO TIENE</v>
      </c>
      <c r="B45" s="37" t="s">
        <v>2968</v>
      </c>
      <c r="C45" s="37" t="s">
        <v>2969</v>
      </c>
      <c r="D45" s="17" t="s">
        <v>2970</v>
      </c>
      <c r="E45" s="18" t="s">
        <v>10</v>
      </c>
      <c r="F45" s="18" t="str">
        <f>VLOOKUP(N45,Revistas!$B$2:$H$63996,2,FALSE)</f>
        <v>NO TIENE</v>
      </c>
      <c r="G45" s="18" t="str">
        <f>VLOOKUP(N45,Revistas!$B$2:$H$63996,3,FALSE)</f>
        <v>NO TIENE</v>
      </c>
      <c r="H45" s="18" t="str">
        <f>VLOOKUP(N45,Revistas!$B$2:$H$63996,4,FALSE)</f>
        <v>NO TIENE</v>
      </c>
      <c r="I45" s="18" t="str">
        <f>VLOOKUP(N45,Revistas!$B$2:$H$63996,5,FALSE)</f>
        <v>NO TIENE</v>
      </c>
      <c r="J45" s="18" t="str">
        <f>VLOOKUP(N45,Revistas!$B$2:$H$63996,6,FALSE)</f>
        <v>NO</v>
      </c>
      <c r="K45" s="18" t="s">
        <v>2971</v>
      </c>
      <c r="L45" s="18" t="s">
        <v>2972</v>
      </c>
      <c r="M45" s="18">
        <v>0</v>
      </c>
      <c r="N45" s="18" t="s">
        <v>2973</v>
      </c>
      <c r="O45" s="18" t="s">
        <v>14</v>
      </c>
      <c r="P45" s="18">
        <v>2017</v>
      </c>
      <c r="Q45" s="18">
        <v>15</v>
      </c>
      <c r="R45" s="18">
        <v>6</v>
      </c>
      <c r="S45" s="18">
        <v>755</v>
      </c>
      <c r="T45" s="18">
        <v>762</v>
      </c>
      <c r="U45" s="23">
        <v>28265820</v>
      </c>
    </row>
    <row r="46" spans="1:21" ht="60">
      <c r="A46" s="31" t="str">
        <f t="shared" si="0"/>
        <v>Trimarchi, H; Canzonieri, R; Schiel, A; Politei, J; Costales-Collaguazo, C; Stern, A; Paulero, M; Rengel, T; Valino-Rivas, L; Forrester, M; Lombi, F; Pomeranz, V; Iriarte, R; Muryan, A; Ortiz, A; Sanchez-Nino, MD; Zotta, E. Expression of uPAR in Urinary Podocytes of Patients with Fabry Disease. INTERNATIONAL JOURNAL OF NEPHROLOGY. 2017; ():-1287289.Article. IF -NO TIENE</v>
      </c>
      <c r="B46" s="37" t="s">
        <v>3124</v>
      </c>
      <c r="C46" s="37" t="s">
        <v>3125</v>
      </c>
      <c r="D46" s="17" t="s">
        <v>3126</v>
      </c>
      <c r="E46" s="18" t="s">
        <v>10</v>
      </c>
      <c r="F46" s="18" t="str">
        <f>VLOOKUP(N46,Revistas!$B$2:$H$63996,2,FALSE)</f>
        <v>NO TIENE</v>
      </c>
      <c r="G46" s="18" t="str">
        <f>VLOOKUP(N46,Revistas!$B$2:$H$63996,3,FALSE)</f>
        <v>NO TIENE</v>
      </c>
      <c r="H46" s="18" t="str">
        <f>VLOOKUP(N46,Revistas!$B$2:$H$63996,4,FALSE)</f>
        <v>NO TIENE</v>
      </c>
      <c r="I46" s="18" t="str">
        <f>VLOOKUP(N46,Revistas!$B$2:$H$63996,5,FALSE)</f>
        <v>NO TIENE</v>
      </c>
      <c r="J46" s="18" t="str">
        <f>VLOOKUP(N46,Revistas!$B$2:$H$63996,6,FALSE)</f>
        <v>NO</v>
      </c>
      <c r="K46" s="18" t="s">
        <v>3127</v>
      </c>
      <c r="L46" s="18" t="s">
        <v>3128</v>
      </c>
      <c r="M46" s="18">
        <v>0</v>
      </c>
      <c r="N46" s="18" t="s">
        <v>3129</v>
      </c>
      <c r="O46" s="18"/>
      <c r="P46" s="18">
        <v>2017</v>
      </c>
      <c r="Q46" s="18"/>
      <c r="R46" s="18"/>
      <c r="S46" s="18"/>
      <c r="T46" s="18">
        <v>1287289</v>
      </c>
      <c r="U46" s="23">
        <v>28523190</v>
      </c>
    </row>
    <row r="47" spans="1:21" ht="45">
      <c r="A47" s="31" t="str">
        <f t="shared" si="0"/>
        <v>Vila-Nadal, G; Rodriguez-Sanz, A; Sanchez-Villanueva, R; Fiandor-Roman, A; Dominguez-Ortega, J; Bellon-Heredia, T. Hypersensitivity reactions to synthetic hemodialysis membranes. Study of the differences in ex vivo response. ALLERGY. 2017; 72():214-214.Meeting Abstract. IF -7,361</v>
      </c>
      <c r="B47" s="37" t="s">
        <v>2324</v>
      </c>
      <c r="C47" s="37" t="s">
        <v>2325</v>
      </c>
      <c r="D47" s="17" t="s">
        <v>2326</v>
      </c>
      <c r="E47" s="18" t="s">
        <v>26</v>
      </c>
      <c r="F47" s="18">
        <f>VLOOKUP(N47,Revistas!$B$2:$H$63996,2,FALSE)</f>
        <v>7.3609999999999998</v>
      </c>
      <c r="G47" s="18" t="str">
        <f>VLOOKUP(N47,Revistas!$B$2:$H$63996,3,FALSE)</f>
        <v>Q1</v>
      </c>
      <c r="H47" s="18" t="str">
        <f>VLOOKUP(N47,Revistas!$B$2:$H$63996,4,FALSE)</f>
        <v>ALLERGY - SCIE;</v>
      </c>
      <c r="I47" s="18" t="str">
        <f>VLOOKUP(N47,Revistas!$B$2:$H$63996,5,FALSE)</f>
        <v>2 DE 26</v>
      </c>
      <c r="J47" s="18" t="str">
        <f>VLOOKUP(N47,Revistas!$B$2:$H$63996,6,FALSE)</f>
        <v>SI</v>
      </c>
      <c r="K47" s="18" t="s">
        <v>2327</v>
      </c>
      <c r="L47" s="18"/>
      <c r="M47" s="18">
        <v>0</v>
      </c>
      <c r="N47" s="18" t="s">
        <v>2328</v>
      </c>
      <c r="O47" s="18" t="s">
        <v>199</v>
      </c>
      <c r="P47" s="18">
        <v>2017</v>
      </c>
      <c r="Q47" s="18">
        <v>72</v>
      </c>
      <c r="R47" s="18"/>
      <c r="S47" s="18">
        <v>214</v>
      </c>
      <c r="T47" s="18">
        <v>214</v>
      </c>
    </row>
    <row r="48" spans="1:21" ht="285">
      <c r="A48" s="31" t="str">
        <f t="shared" si="0"/>
        <v>Wang, HD; Abajobir, AA; Abate, KH; Abbafati, C; Abbas, KM; Abd-Allah, F; Abera, SF; Abraha, HN; Abu-Raddad, LJ; Abu-Rmeileh, NME; Adedeji, IA; Adedoyin, RA; Adetifa, IMO; Adetokunboh, O; Afshin, A; Aggarwal, R; Agrawal, A; Agrawal, S; Kiadaliri, AA; Ahmed, MB; Aichour, AN; Aichour, I; Aichour, MTE; Aiyar, S; Akanda, S; Akinyemiju, TF; Akseer, N; Al-Eyadhy, A; Al Lami, FH; Alabed, S; Alahdab, F; Al-Aly, Z; Alam, K; Alam, N; Alasfoor, D; Aldridge, RW; Alene, KA; Alhabib, S; Ali, R; Alizadeh-Navaei, R; Aljunid, SM; Alkaabi, JM; Alkerwi, A; Alla, F; Allam, SD; Allebeck, P; Al-Raddadi, R; Alsharif, U; Altirkawi, KA; Martin, EA; Alvis-Guzman, N; Amare, AT; Ameh, EA; Amini, E; Ammar, W; Amoako, YA; Anber, N; Andrei, CL; Androudi, S; Ansari, H; Ansha, MG; Antonio, CAT; Anwari, P; Arnlov, J; Arora, M; Al Artaman,; Aryal, KK; Asayesh, H; Asgedom, SW; Asghar, RJ; Assadi, R; Atey, TM; Atre, SR; Avila-Burgos, L; Avokpaho, EFGA; Awasthi, A; Quintanilla, BPA; Babalola, TK; Bacha, U; Badawi, A; Balakrishnan, K; Balalla, S; Barac, A; Barber, RM; Barboza, MA; Barker-Collo, SL; Barnighausen, T; Barquera, S; Barregard, L; Barrero, LH; Baune, BT; Bazargan-Hejazi, S; Bedi, N; Beghi, E; Bejot, Y; Bekele, BB; Bell, ML; Bello, AK; Bennett, DA; Bennett, JR; Bensenor, IM; Benson, J; Berhane, A; Berhe, DF; Bernabe, E; Beuran, M; Beyene, AS; Bhala, N; Bhansali, A; Bhaumik, S; Bhutta, ZA; Bikbov, B; Birungi, C; Biryukov, S; Bisanzio, D; Bizuayehu, HM; Bjerregaard, P; Blosser, CD; Boneya, DJ; Boufous, S; Bourne, RRA; Brazinova, A; Breitborde, NJK; Brenner, H; Brugha, TS; Bukhman, G; Negesa, L; Bulto, B; Bumgarner, BR; Burch, M; Butt, ZA; Cahill, LE; Cahuana-Hurtado, L; Campos-Nonato, IR; Car, J; Car, M; Crdenas, R; Carpenter, DO; Carrero, JJ; Carter, A; Castaneda-Orjuela, CA; Rivas, JC; Castro, FF; Castro, RE; Catala-Lopez, F; Chen, HL; Chiang, PPC; Chibalabala, M; Chisumpa, VH; Chitheer, AA; Choi, JYJ; Christensen, H; Christopher, DJ; Ciobanu, LG; Cirillo, M; Cohen, AJ; Colquhoun, SM; Coresh, J; Criqui, MH; Cromwell, EA; Crump, JA; Dandona, L; Dandona, R; Dargan, PI; das Neves, J; Davey, G; Davitoiu, DV; Davletov, K; de Courten, B; De Leo, D; Degenhardt, L; Deiparine, S; Dellavalle, RP; Deribe, K; Deribew, A; Des Jarlais, DC; Dey, S; Dharmaratne, SD; Dherani, MK; Diaz-Torne, C; Ding, EL; Dixit, P; Djalalinia, S; Do, P; Doku, DT; Donnelly, CA; Priscila, K; dos Santos, B; Douwes-Schultz, D; Driscoll, TR; Duan, L; Dubey, M; Duncan, BB; Dwivedi, LK; Ebrahimi, H; El Bcheraoui, C; Ellingsen, CL; Enayati, A; Endries, AY; Ermakov, SP; Eshetie, S; Eshrati, B; Eskandarieh, S; Esteghamati, A; Estep, K; Fanuel, FBB; Faro, A; Farvid, MS; Farzadfar, F; Feigin, VL; Fereshtehnejad, SM; Fernandes, JG; Fernandes, JC; Feyissa, TR; Filip, I; Fischer, F; Foigt, N; Foreman, KJ; Frank, T; Franklin, RC; Fraser, M; Friedman, J; Frostad, JJ; Fullman, N; Furst, T; Furtado, JM; Futran, ND; Gakidou, E; Gambashidze, K; Gamkrelidze, A; Gankpe, FG; Garcia-Basteiro, AL; Gebregergs, GB; Gebrehiwot, TT; Gebrekidan, KG; Gebremichael, MW; Gelaye, AA; Geleijnse, JM; Gemechu, BL; Gemechu, KS; Genova-Maleras, R; Gesesew, HA; Gething, PW; Gibney, KB; Gill, PS; Gillum, RF; Giref, AZ; Girma, BW; Giussani, G; Goenka, S; Gomez, B; Gona, PN; Gopalani, SV; Goulart, AC; Graetz, N; Gugnani, HC; Gupta, PC; Gupta, R; Gupta, R; Gupta, T; Gupta, V; Haagsma, JA; Hafezi-Nejad, N; Bidgoli, HH; Hakuzimana, A; Halasa, YA; Hamadeh, RR; Hambisa, MT; Hamidi, S; Hammami, M; Hancock, J; Handal, AJ; Hankey, GJ; Hao, YT; Harb, HL; Hareri, HA; Harikrishnan, S; Haro, JM; Hassanvand, MS; Havmoeller, R; Hay, RJ; Hay, SI; He, F; Heredia-Pi, IB; Herteliu, C; Hilawe, EH; Hoek, HW; Horita, N; Hosgood, HD; Hostiuc, S; Hotez, PJ; Hoy, DG; Hsairi, M; Htet, AS; Hu, GQ; Huang, H; Huang, JJ; Iburg, KM; Igumbor, EU; Ileanu, BV; Inoue, M; Irenso, AA; Irvine, CMS; Islam, N; Jacobsen, KH; Jaenisch, T; Jahanmehr, N; Jakovljevic, MB; Javanbakht, M; Jayatilleke, AU; Jeemon, P; Jensen, PN; Jha, V; Jin, Y; John, D; John, O; Johnson, SC; Jonas, JB; Jurisson, M; Kabir, Z; Kadel, R; Kahsay, A; Kalkonde, Y; Kamal, R; Kan, HD; Karch, A; Karema, CK; Karimi, SM; Karthikeyan, G; Kasaeian, A; Kassaw, NA; Kassebaum, NJ; Kastor, A; Katikireddi, SV; Kaul, A; Kawakami, N; Kazanjan, K; Keiyoro, PN; Kelbore, SG; Kemp, AH; Kengne, AP; Keren, A; Kereselidze, M; Kesavachandran, CN; Ketema, EB; Khader, YS; Khalil, IA; Khan, EA; Khan, G; Khang, YH; Khera, S; Khoja, ATA; Khosravi, MH; Kibret, GD; Kieling, C; Kim, CI; Kim, D; Kim, P; Kim, S; Kim, YJ; Kimokoti, RW; Kinfu, Y; Kishawi, S; Kissimova-Skarbek, KA; Kissoon, N; Kivimaki, M; Knudsen, AK; Kokubo, Y; Kopec, JA; Kosen, S; Koul, PA; Koyanagi, A; Kravchenko, M; Krohn, KJ; Defo, BK; Bicer, BK; Kuipers, EJ; Kulikoff, XR; Kulkarni, VS; Kumar, GA; Kumar, P; Kumsa, FA; Kutz, M; Lachat, C; Lagat, AK; Lager, ACJ; Lal, DK; Lalloo, R; Lambert, N; Lan, Q; Lansingh, VC; Larson, HJ; Larsson, A; Laryea, DO; Lavados, PM; Laxmaiah, A; Lee, PH; Leigh, J; Leung, J; Leung, R; Levi, M; Li, YM; Liao, Y; Liben, ML; Lim, SS; Linn, S; Lipshultz, SE; Liu, SW; Lodha, R; Logroscino, G; Lorch, SA; Lorkowski, S; Lotufo, PA; Lozano, R; Lunevicius, R; Lyons, RA; Ma, S; Macarayan, ERK; Machado, IE; Mackay, MT; Abd el Razek, MM; Magis-Rodriguez, C; Mahdavi, M; Majdan, M; Majdzadeh, R; Majeed, A; Malekzadeh, R; Malhotra, R; Malta, DC; Mantovani, LG; Manyazewal, T; Mapoma, CC; Marczak, LB; Marks, GB; Martinez-Raga, J; Martins-Melo, FR; Massano, J; Maulik, PK; Mayosi, BM; Mazidi, M; McAlinden, C; McGarvey, ST; McGrath, JJ; Mckee, M; Mehata, S; Mehndiratta, MM; Mehta, KM; Meier, T; Mekonnen, TC; Meles, KG; Memiah, P; Memish, ZA; Mendoza, W; Mengesha, MM; Mengistie, MA; Tadese, D; Menon, MGR; Menota, BG; Mensah, GA; Meretoja, A; Meretoja, TJ; Mezgebe, HB; Micha, R; Mikesell, J; Miller, TR; Mills, EJ; Minnig, S; Mirarefin, M; Mirrakhimov, EM; Misganaw, A; Mishra, SR; Mohammad, KA; Mohammadi, A; Mohammed, KEMS; Mohan, MBV; Mohanty, SK; Mokdad, AH; Assaye, AM; Mollenkopf, SK; Molokhia, M; Monasta, L; Hernandez, JCM; Montico, M; Mooney, MD; Moore, AR; Moradi-Lakeh, M; Moraga, P; Morawska, L; Velasquez, IM; Mori, R; Morrison, SD; Mruts, KB; Mueller, UO; Mullany, E; Muller, K; Venkata, G; Murthy, S; Murthy, S; Musa, KI; Nachega, JB; Nagata, C; Nagel, G; Naghavi, M; Naidoo, KS; Nanda, L; Nangia, V; Nascimento, BR; Natarajan, G; Negoi, I; Nguyen, CT; Ningrum, DNA; Nisar, MI; Nomura, M; Nong, VM; Norheim, OF; Norrving, B; Noubiap, JJN; Nyakarahuka, L; Obermeyer, CM; O'Donnell, MJ; Ogbo, FA; Oh, IH; Okoro, A; Oladimeji, O; Olagunju, AT; Olusanya, BO; Olusanya, JO; Oren, E; Ortiz, A; Osgood-Zimmerman, A; Ota, E; Owolabi, MO; Oyekale, AS; Pa, M; Pacella, RE; Pakhale, S; Pana, A; Panda, BK; Panda-Jonas, S; Park, EK; Parsaeian, M; Patel, T; Patten, SB; Patton, GC; Paudel, D; Pereira, DM; Perez-Padilla, R; Perez-Ruiz, F; Perico, N; Pervaiz, A; Pesudovs, K; Peterson, CB; Petri, WA; Petzold, M; Phillips, MR; Piel, FB; Pigott, DM; Pishgar, F; Plass, D; Polinder, S; Popova, S; Postma, MJ; Poulton, RG; Pourmalek, F; Prasad, N; Purwar, M; Qorbani, M; Rabiee, RHS; Radfar, A; Rafay, A; Rahimi-Movaghar, A; Rahimi-Movaghar, V; Rahman, M; Rahman, MHU; Rahman, SU; Rai, RK; Rajsic, S; Ram, U; Rana, SM; Ranabhat, CL; Rao, PV; Rawaf, S; Ray, SE; Rego, MAS; Rehm, J; Reiner, RC; Remuzzi, G; Renzaho, AMNN; Resnikoff, S; Rezaei, S; Rezai, MS; Ribeiro, AL; Rokni, MB; Ronfani, L; Roshandel, G; Roth, GA; Rothenbacher, D; Roy, A; Rubagotti, E; Ruhago, GM; Saadat, S; Sabde, YD; Sachdev, PS; Sadat, N; Safdarian, M; Safiri, SSS; Sagar, R; Sahathevan, R; Sahebkar, A; Sahraian, MA; Salama, J; Salamati, P; Salomon, JA; Salvi, SS; Samy, AM; Sanabria, JR; Sanchez-Nino, MD; Santos, IS; Milicevic, MMS; Sarmiento-Suarez, R; Sartorius, B; Satpathy, M; Sawhney, M; Saxena, S; Saylan, MI; Schmidt, MI; Schneider, IJC; Schutte, AE; Schwebel, DC; Schwendicke, F; Seedat, S; Seid, AM; Sepanlou, SG; Servan-Mori, EE; Shackelford, KA; Shaheen, A; Shahraz, S; Shaikh, MA; Shamsipour, M; Shamsizadeh, M; Islam, SMS; Sharma, J; Sharma, R; She, J; Shen, JB; Shetty, BP; Shi, P; Shibuya, K; Shigematsu, M; Shiri, R; Shiue, I; Shrime, MG; Sigfusdottir, ID; Silberberg, DH; Silpakit, N; Silva, DAS; Silva, JP; Silveira, DGA; Sindi, S; Singh, A; Singh, JA; Singh, PK; Singh, V; Sinha, DN; Skiadaresi, E; Sligar, A; Smith, DL; Sobaih, BHA; Sobngwi, E; Soneji, S; Soriano, JB; Sreeramareddy, CT; Srinivasan, V; Stathopoulou, V; Steel, N; Stein, DJ; Steiner, C; Stockl, H; Stokes, MA; Strong, M; Sufiyan, MB; Suliankatchi, RA; Sunguya, BF; Sur, PJ; Swaminathan, S; Sykes, BL; Szoeke, CEI; Tabares-Seisdedos, R; Tadakamadla, SK; Tadese, F; Tandon, N; Tanne, D; Tarajia, M; Tavakkoli, M; Taveira, N; Tehrani-Banihashemi, A; Tekelab, T; Tekle, DY; Shifa, GT; Temsah, MH; Terkawi, AS; Tesema, CL; Tesssema, B; Theis, A; Thomas, N; Thompson, AH; Thomson, AJ; Thrift, AG; Tiruye, TY; Tobe-Gai, R; Tonelli, M; Topor-Madry, R; Topouzis, F; Tortajada, M; Tran, BX; Trujillo, TTU; Tsilimparis, N; Tuem, KB; Tuzcu, EM; Tyrovolas, S; Ukwaja, KN; Undurraga, EA; Uthman, OA; Uzochukwu, BSC; van Boven, JFM; Varakin, YY; Varughese, S; Vasankari, T; Vasconcelos, AMN; Venketasubramanian, N; Vidavalur, R; Violante, FS; Vishnu, A; Vladimirov, SK; Vlassov, VV; Vollset, SE; Vos, T; Waid, JL; Wakayo, T; Wang, YP; Weichenthal, S; Weiderpass, E; Weintraub, RG; Werdecker, A; Wesana, J; Wijeratne, T; Wilkinson, JD; Wiysonge, CS; Woldeyes, BG; Wolfe, CDA; Workicho, A; Workie, SB; Xavier, D; Xu, GL; Yaghoubi, M; Yakob, B; Yalew, AZ; Yan, LLJ; Yano, Y; Yaseri, M; Ye, PP; Yimam, HH; Yip, P; Yirsaw, BD; Yonemoto, N; Yoon, SJ; Yotebieng, M; Younis, MZ; Zaidi, Z; Zaki, MES; Zeeb, H; Zenebe, ZM; Zerfu, TA; Zhang, AL; Zhang, XY; Zodpey, S; Zuhlke, LJ; Lopez, AD; Murray, CJL. Global, regional, and national under-5 mortality, adult mortality, age-specific mortality, and life expectancy, 1970-2016: a systematic analysis for the Global Burden of Disease Study 2016. LANCET. 2017; 390(10100):1084-1150.Article. IF -47,831</v>
      </c>
      <c r="B48" s="37" t="s">
        <v>2993</v>
      </c>
      <c r="C48" s="37" t="s">
        <v>2994</v>
      </c>
      <c r="D48" s="17" t="s">
        <v>947</v>
      </c>
      <c r="E48" s="18" t="s">
        <v>10</v>
      </c>
      <c r="F48" s="18">
        <f>VLOOKUP(N48,Revistas!$B$2:$H$63996,2,FALSE)</f>
        <v>47.831000000000003</v>
      </c>
      <c r="G48" s="18" t="str">
        <f>VLOOKUP(N48,Revistas!$B$2:$H$63996,3,FALSE)</f>
        <v>Q1</v>
      </c>
      <c r="H48" s="18" t="str">
        <f>VLOOKUP(N48,Revistas!$B$2:$H$63996,4,FALSE)</f>
        <v>MEDICINA, GENERAL &amp; INTERNAL</v>
      </c>
      <c r="I48" s="18" t="str">
        <f>VLOOKUP(N48,Revistas!$B$2:$H$63996,5,FALSE)</f>
        <v>2/154</v>
      </c>
      <c r="J48" s="18" t="str">
        <f>VLOOKUP(N48,Revistas!$B$2:$H$63996,6,FALSE)</f>
        <v>SI</v>
      </c>
      <c r="K48" s="18" t="s">
        <v>2995</v>
      </c>
      <c r="L48" s="18" t="s">
        <v>2996</v>
      </c>
      <c r="M48" s="18">
        <v>8</v>
      </c>
      <c r="N48" s="18" t="s">
        <v>950</v>
      </c>
      <c r="O48" s="28">
        <v>42614</v>
      </c>
      <c r="P48" s="18">
        <v>2017</v>
      </c>
      <c r="Q48" s="18">
        <v>390</v>
      </c>
      <c r="R48" s="18">
        <v>10100</v>
      </c>
      <c r="S48" s="18">
        <v>1084</v>
      </c>
      <c r="T48" s="18">
        <v>1150</v>
      </c>
      <c r="U48" s="23">
        <v>28919115</v>
      </c>
    </row>
    <row r="49" spans="1:1">
      <c r="A49" s="31"/>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30</v>
      </c>
      <c r="D1092" s="20" t="s">
        <v>10</v>
      </c>
      <c r="E1092" s="23">
        <f>DSUM(B1:T1088,F1,D1091:D1092)</f>
        <v>316.72300000000013</v>
      </c>
      <c r="F1092" s="23" t="s">
        <v>10</v>
      </c>
      <c r="G1092" s="23" t="s">
        <v>5470</v>
      </c>
      <c r="H1092" s="23">
        <f>DCOUNTA(B1:T1088,G1091,F1091:G1092)</f>
        <v>16</v>
      </c>
      <c r="I1092" s="23" t="s">
        <v>10</v>
      </c>
      <c r="J1092" s="23" t="s">
        <v>2680</v>
      </c>
      <c r="K1092" s="23">
        <f>DCOUNTA(B1:T1088,J1,I1091:J1092)</f>
        <v>8</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3</v>
      </c>
      <c r="D1095" s="20" t="s">
        <v>274</v>
      </c>
      <c r="E1095" s="23">
        <f>DSUM(B1:T1088,F1,D1094:D1095)</f>
        <v>3.4910000000000001</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2</v>
      </c>
      <c r="D1098" s="20" t="s">
        <v>356</v>
      </c>
      <c r="E1098" s="23">
        <f>DSUM(B1:T1088,F1,D1097:D1098)</f>
        <v>7.6440000000000001</v>
      </c>
      <c r="F1098" s="23" t="s">
        <v>356</v>
      </c>
      <c r="G1098" s="23" t="s">
        <v>5470</v>
      </c>
      <c r="H1098" s="23">
        <f>DCOUNTA(B1:T1088,G1,F1097:G1098)</f>
        <v>1</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3</v>
      </c>
      <c r="D1101" s="20" t="s">
        <v>571</v>
      </c>
      <c r="E1101" s="23">
        <f>DSUM(B1:T1088,F1,D1100:D1101)</f>
        <v>1.125</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2</v>
      </c>
      <c r="D1105" s="20" t="s">
        <v>26</v>
      </c>
      <c r="E1105" s="23">
        <f>DSUM(B1:T1088,F1,D1104:D1105)</f>
        <v>13.526</v>
      </c>
      <c r="F1105" s="23" t="s">
        <v>26</v>
      </c>
      <c r="G1105" s="23" t="s">
        <v>5470</v>
      </c>
      <c r="H1105" s="23">
        <f>DCOUNTA(B1:T1088,G1,F1104:G1105)</f>
        <v>2</v>
      </c>
      <c r="I1105" s="23" t="s">
        <v>26</v>
      </c>
      <c r="J1105" s="23" t="s">
        <v>2680</v>
      </c>
      <c r="K1105" s="23">
        <f>DCOUNTA(B1:T1088,J1,I1104:J1105)</f>
        <v>2</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7</v>
      </c>
      <c r="D1108" s="20" t="s">
        <v>210</v>
      </c>
      <c r="E1108" s="23">
        <f>DSUM(B1:T1088,F1,D1107:D1108)</f>
        <v>27.038</v>
      </c>
      <c r="F1108" s="23" t="s">
        <v>210</v>
      </c>
      <c r="G1108" s="23" t="s">
        <v>5470</v>
      </c>
      <c r="H1108" s="23">
        <f>DCOUNTA(B1:T1088,G1,F1107:G1108)</f>
        <v>4</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30</v>
      </c>
      <c r="D1111" s="26" t="s">
        <v>7262</v>
      </c>
      <c r="E1111" s="21">
        <f>E1092</f>
        <v>316.72300000000013</v>
      </c>
      <c r="F1111" s="21">
        <f>H1092</f>
        <v>16</v>
      </c>
      <c r="G1111" s="21">
        <f>K1092</f>
        <v>8</v>
      </c>
      <c r="O1111" s="24"/>
    </row>
    <row r="1112" spans="2:52" ht="15.75">
      <c r="C1112" s="21">
        <f>C1095</f>
        <v>3</v>
      </c>
      <c r="D1112" s="26" t="s">
        <v>7263</v>
      </c>
      <c r="E1112" s="21">
        <f>E1095</f>
        <v>3.4910000000000001</v>
      </c>
      <c r="F1112" s="21">
        <f>H1095</f>
        <v>0</v>
      </c>
      <c r="G1112" s="21">
        <f>K1095</f>
        <v>0</v>
      </c>
      <c r="O1112" s="24"/>
    </row>
    <row r="1113" spans="2:52" ht="15.75">
      <c r="C1113" s="21">
        <f>C1098</f>
        <v>2</v>
      </c>
      <c r="D1113" s="26" t="s">
        <v>7264</v>
      </c>
      <c r="E1113" s="21">
        <f>E1098</f>
        <v>7.6440000000000001</v>
      </c>
      <c r="F1113" s="21">
        <f>H1098</f>
        <v>1</v>
      </c>
      <c r="G1113" s="21">
        <f>K1098</f>
        <v>0</v>
      </c>
      <c r="O1113" s="24"/>
    </row>
    <row r="1114" spans="2:52" ht="15.75">
      <c r="C1114" s="21">
        <f>C1101</f>
        <v>3</v>
      </c>
      <c r="D1114" s="26" t="s">
        <v>7265</v>
      </c>
      <c r="E1114" s="21">
        <f>E1101</f>
        <v>1.125</v>
      </c>
      <c r="F1114" s="21">
        <f>H1101</f>
        <v>0</v>
      </c>
      <c r="G1114" s="21">
        <f>K1101</f>
        <v>0</v>
      </c>
      <c r="O1114" s="24"/>
    </row>
    <row r="1115" spans="2:52" ht="15.75">
      <c r="C1115" s="21">
        <f>C1105</f>
        <v>2</v>
      </c>
      <c r="D1115" s="26" t="s">
        <v>26</v>
      </c>
      <c r="E1115" s="21">
        <f>E1105</f>
        <v>13.526</v>
      </c>
      <c r="F1115" s="21">
        <f>H1105</f>
        <v>2</v>
      </c>
      <c r="G1115" s="21">
        <f>K1105</f>
        <v>2</v>
      </c>
      <c r="O1115" s="24"/>
    </row>
    <row r="1116" spans="2:52" ht="15.75">
      <c r="C1116" s="21">
        <f>C1108</f>
        <v>7</v>
      </c>
      <c r="D1116" s="26" t="s">
        <v>7266</v>
      </c>
      <c r="E1116" s="21">
        <f>E1108</f>
        <v>27.038</v>
      </c>
      <c r="F1116" s="21">
        <f>H1108</f>
        <v>4</v>
      </c>
      <c r="G1116" s="21">
        <f>K1108</f>
        <v>0</v>
      </c>
      <c r="O1116" s="24"/>
    </row>
    <row r="1117" spans="2:52" ht="15.75">
      <c r="C1117" s="22"/>
      <c r="D1117" s="19" t="s">
        <v>7267</v>
      </c>
      <c r="E1117" s="19">
        <f>E1111</f>
        <v>316.72300000000013</v>
      </c>
      <c r="F1117" s="22"/>
      <c r="O1117" s="24"/>
    </row>
    <row r="1118" spans="2:52" ht="15.75">
      <c r="C1118" s="22"/>
      <c r="D1118" s="19" t="s">
        <v>7268</v>
      </c>
      <c r="E1118" s="19">
        <f>E1111+E1112+E1113+E1114+E1115+E1116</f>
        <v>369.54700000000014</v>
      </c>
    </row>
  </sheetData>
  <sortState ref="B2:AZ48">
    <sortCondition ref="B2:B48"/>
  </sortState>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7030A0"/>
  </sheetPr>
  <dimension ref="A1:AZ1114"/>
  <sheetViews>
    <sheetView topLeftCell="B13" workbookViewId="0">
      <selection activeCell="B1114" sqref="B1114"/>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30">
      <c r="A2" s="31" t="str">
        <f>CONCATENATE(B2,". ",C2,". ",D2,". ",P2,"; ",Q2,"(",R2,"):",S2,"-",T2,".",E2,". ","IF -",F2)</f>
        <v>Balbas, LAB; Amaro, MS; Rioja, RG; Martin, MJA; Soto, AB. Stability of plasma electrolytes in Barricor and PST II tubes under different storage conditions. BIOCHEMIA MEDICA. 2017; 27(1):225-230.Article. IF -2,934</v>
      </c>
      <c r="B2" s="37" t="s">
        <v>3240</v>
      </c>
      <c r="C2" s="37" t="s">
        <v>3241</v>
      </c>
      <c r="D2" s="17" t="s">
        <v>3242</v>
      </c>
      <c r="E2" s="18" t="s">
        <v>10</v>
      </c>
      <c r="F2" s="18">
        <f>VLOOKUP(N2,Revistas!$B$2:$H$63996,2,FALSE)</f>
        <v>2.9340000000000002</v>
      </c>
      <c r="G2" s="18" t="str">
        <f>VLOOKUP(N2,Revistas!$B$2:$H$63996,3,FALSE)</f>
        <v>Q1</v>
      </c>
      <c r="H2" s="18" t="str">
        <f>VLOOKUP(N2,Revistas!$B$2:$H$63996,4,FALSE)</f>
        <v>MEDICAL LABORATORY TECHNOLOGY - SCIE</v>
      </c>
      <c r="I2" s="18" t="str">
        <f>VLOOKUP(N2,Revistas!$B$2:$H$63996,5,FALSE)</f>
        <v>6 DE 30</v>
      </c>
      <c r="J2" s="18" t="str">
        <f>VLOOKUP(N2,Revistas!$B$2:$H$63996,6,FALSE)</f>
        <v>NO</v>
      </c>
      <c r="K2" s="18" t="s">
        <v>3243</v>
      </c>
      <c r="L2" s="18" t="s">
        <v>3244</v>
      </c>
      <c r="M2" s="18">
        <v>0</v>
      </c>
      <c r="N2" s="18" t="s">
        <v>3245</v>
      </c>
      <c r="O2" s="18"/>
      <c r="P2" s="18">
        <v>2017</v>
      </c>
      <c r="Q2" s="18">
        <v>27</v>
      </c>
      <c r="R2" s="18">
        <v>1</v>
      </c>
      <c r="S2" s="18">
        <v>225</v>
      </c>
      <c r="T2" s="18">
        <v>230</v>
      </c>
      <c r="U2" s="23">
        <v>28392743</v>
      </c>
    </row>
    <row r="3" spans="1:21" ht="45">
      <c r="A3" s="31" t="str">
        <f t="shared" ref="A3:A59" si="0">CONCATENATE(B3,". ",C3,". ",D3,". ",P3,"; ",Q3,"(",R3,"):",S3,"-",T3,".",E3,". ","IF -",F3)</f>
        <v>Carretero, MDM; Segura, SA; de Santiago, BSR. Early detection of neurodevelopment disorders in the first years of life in children with congenital heart diseases. REVISTA ESPANOLA DE DISCAPACIDAD-REDIS. 2017; 5(1):99-111.Article. IF -NO TIENE</v>
      </c>
      <c r="B3" s="37" t="s">
        <v>3234</v>
      </c>
      <c r="C3" s="37" t="s">
        <v>3235</v>
      </c>
      <c r="D3" s="17" t="s">
        <v>3236</v>
      </c>
      <c r="E3" s="18" t="s">
        <v>10</v>
      </c>
      <c r="F3" s="18" t="str">
        <f>VLOOKUP(N3,Revistas!$B$2:$H$63996,2,FALSE)</f>
        <v>NO TIENE</v>
      </c>
      <c r="G3" s="18" t="str">
        <f>VLOOKUP(N3,Revistas!$B$2:$H$63996,3,FALSE)</f>
        <v>NO TIENE</v>
      </c>
      <c r="H3" s="18" t="str">
        <f>VLOOKUP(N3,Revistas!$B$2:$H$63996,4,FALSE)</f>
        <v>NO TIENE</v>
      </c>
      <c r="I3" s="18" t="str">
        <f>VLOOKUP(N3,Revistas!$B$2:$H$63996,5,FALSE)</f>
        <v>NO TIENE</v>
      </c>
      <c r="J3" s="18" t="str">
        <f>VLOOKUP(N3,Revistas!$B$2:$H$63996,6,FALSE)</f>
        <v>NO</v>
      </c>
      <c r="K3" s="18" t="s">
        <v>3237</v>
      </c>
      <c r="L3" s="18" t="s">
        <v>3238</v>
      </c>
      <c r="M3" s="18">
        <v>0</v>
      </c>
      <c r="N3" s="18" t="s">
        <v>3239</v>
      </c>
      <c r="O3" s="18" t="s">
        <v>344</v>
      </c>
      <c r="P3" s="18">
        <v>2017</v>
      </c>
      <c r="Q3" s="18">
        <v>5</v>
      </c>
      <c r="R3" s="18">
        <v>1</v>
      </c>
      <c r="S3" s="18">
        <v>99</v>
      </c>
      <c r="T3" s="18">
        <v>111</v>
      </c>
    </row>
    <row r="4" spans="1:21" ht="60">
      <c r="A4" s="31" t="str">
        <f t="shared" si="0"/>
        <v>De la Calle, M; Baquero, F; Rodriguez, R; Gonzalez, M; Fernandez, A; Omenaca, F; Bartha, J L. Successful treatment of intrauterine cytomegalovirus infection with an intraventricular cyst in a dichorionic diamniotic twin gestation using cytomegalovirus immunoglobulin.. journal of maternal-fetal &amp; neonatal medicine. 2017; 43191():-.Article. IF -1,826</v>
      </c>
      <c r="B4" s="37" t="s">
        <v>2611</v>
      </c>
      <c r="C4" s="37" t="s">
        <v>2610</v>
      </c>
      <c r="D4" s="17" t="s">
        <v>2627</v>
      </c>
      <c r="E4" s="18" t="s">
        <v>10</v>
      </c>
      <c r="F4" s="18">
        <f>VLOOKUP(N4,Revistas!$B$2:$H$63996,2,FALSE)</f>
        <v>1.8260000000000001</v>
      </c>
      <c r="G4" s="18" t="str">
        <f>VLOOKUP(N4,Revistas!$B$2:$H$63996,3,FALSE)</f>
        <v>Q3</v>
      </c>
      <c r="H4" s="18" t="str">
        <f>VLOOKUP(N4,Revistas!$B$2:$H$63996,4,FALSE)</f>
        <v>OBSTETRICS &amp; GYNECOLOGY - SCIE</v>
      </c>
      <c r="I4" s="18" t="str">
        <f>VLOOKUP(N4,Revistas!$B$2:$H$63996,5,FALSE)</f>
        <v>45/80</v>
      </c>
      <c r="J4" s="18" t="str">
        <f>VLOOKUP(N4,Revistas!$B$2:$H$63996,6,FALSE)</f>
        <v>NO</v>
      </c>
      <c r="K4" s="18" t="s">
        <v>2612</v>
      </c>
      <c r="L4" s="18"/>
      <c r="M4" s="18" t="s">
        <v>587</v>
      </c>
      <c r="N4" s="18" t="s">
        <v>2606</v>
      </c>
      <c r="O4" s="18" t="s">
        <v>400</v>
      </c>
      <c r="P4" s="18">
        <v>2017</v>
      </c>
      <c r="Q4" s="27">
        <v>43191</v>
      </c>
      <c r="R4" s="18"/>
      <c r="S4" s="18"/>
      <c r="T4" s="18"/>
      <c r="U4" s="23">
        <v>28573940</v>
      </c>
    </row>
    <row r="5" spans="1:21" ht="45">
      <c r="A5" s="31" t="str">
        <f t="shared" si="0"/>
        <v>de Pipaon, MS; Closa, R; Gormaz, M; Lines, M; Narbona, E; Rodriguez-Martinez, G; Uberos, J; Zozaya, C; Couce, ML. Nutritional practices in very low birth weight infants: a national survey. NUTRICION HOSPITALARIA. 2017; 34(5):71-76.Article. IF -0,747</v>
      </c>
      <c r="B5" s="37" t="s">
        <v>3199</v>
      </c>
      <c r="C5" s="37" t="s">
        <v>3200</v>
      </c>
      <c r="D5" s="17" t="s">
        <v>2795</v>
      </c>
      <c r="E5" s="18" t="s">
        <v>10</v>
      </c>
      <c r="F5" s="18">
        <f>VLOOKUP(N5,Revistas!$B$2:$H$63996,2,FALSE)</f>
        <v>0.747</v>
      </c>
      <c r="G5" s="18" t="str">
        <f>VLOOKUP(N5,Revistas!$B$2:$H$63996,3,FALSE)</f>
        <v>Q4</v>
      </c>
      <c r="H5" s="18" t="str">
        <f>VLOOKUP(N5,Revistas!$B$2:$H$63996,4,FALSE)</f>
        <v>NUTRITION &amp; DIETETICS</v>
      </c>
      <c r="I5" s="18" t="str">
        <f>VLOOKUP(N5,Revistas!$B$2:$H$63996,5,FALSE)</f>
        <v>68/81</v>
      </c>
      <c r="J5" s="18" t="str">
        <f>VLOOKUP(N5,Revistas!$B$2:$H$63996,6,FALSE)</f>
        <v>NO</v>
      </c>
      <c r="K5" s="18" t="s">
        <v>3201</v>
      </c>
      <c r="L5" s="18" t="s">
        <v>3202</v>
      </c>
      <c r="M5" s="18">
        <v>0</v>
      </c>
      <c r="N5" s="18" t="s">
        <v>2798</v>
      </c>
      <c r="O5" s="18" t="s">
        <v>21</v>
      </c>
      <c r="P5" s="18">
        <v>2017</v>
      </c>
      <c r="Q5" s="18">
        <v>34</v>
      </c>
      <c r="R5" s="18">
        <v>5</v>
      </c>
      <c r="S5" s="18">
        <v>71</v>
      </c>
      <c r="T5" s="18">
        <v>76</v>
      </c>
    </row>
    <row r="6" spans="1:21" ht="45">
      <c r="A6" s="31" t="str">
        <f t="shared" si="0"/>
        <v>de Pipaon, MS; Dorronsoro, I; Alvarez-Cuervo, L; Butte, NF; Madero, R; Barrios, V; Coya, J; Martinez-Biarge, M; Martos-Moreno, GA; Fewtrell, MS; Argente, J; Quero, J. The impact of intrauterine and extrauterine weight gain in premature infants on later body composition. PEDIATRIC RESEARCH. 2017; 82(4):658-664.Article. IF -2,882</v>
      </c>
      <c r="B6" s="37" t="s">
        <v>143</v>
      </c>
      <c r="C6" s="37" t="s">
        <v>144</v>
      </c>
      <c r="D6" s="17" t="s">
        <v>145</v>
      </c>
      <c r="E6" s="18" t="s">
        <v>10</v>
      </c>
      <c r="F6" s="18">
        <f>VLOOKUP(N6,Revistas!$B$2:$H$63996,2,FALSE)</f>
        <v>2.8820000000000001</v>
      </c>
      <c r="G6" s="18" t="str">
        <f>VLOOKUP(N6,Revistas!$B$2:$H$63996,3,FALSE)</f>
        <v>Q1</v>
      </c>
      <c r="H6" s="18" t="str">
        <f>VLOOKUP(N6,Revistas!$B$2:$H$63996,4,FALSE)</f>
        <v>PEDIATRICS - SCIE</v>
      </c>
      <c r="I6" s="18" t="str">
        <f>VLOOKUP(N6,Revistas!$B$2:$H$63996,5,FALSE)</f>
        <v>17/121</v>
      </c>
      <c r="J6" s="18" t="str">
        <f>VLOOKUP(N6,Revistas!$B$2:$H$63996,6,FALSE)</f>
        <v>NO</v>
      </c>
      <c r="K6" s="18" t="s">
        <v>146</v>
      </c>
      <c r="L6" s="18" t="s">
        <v>147</v>
      </c>
      <c r="M6" s="18">
        <v>0</v>
      </c>
      <c r="N6" s="18" t="s">
        <v>148</v>
      </c>
      <c r="O6" s="18" t="s">
        <v>129</v>
      </c>
      <c r="P6" s="18">
        <v>2017</v>
      </c>
      <c r="Q6" s="18">
        <v>82</v>
      </c>
      <c r="R6" s="18">
        <v>4</v>
      </c>
      <c r="S6" s="18">
        <v>658</v>
      </c>
      <c r="T6" s="18">
        <v>664</v>
      </c>
      <c r="U6" s="23">
        <v>28678222</v>
      </c>
    </row>
    <row r="7" spans="1:21" ht="45">
      <c r="A7" s="31" t="str">
        <f t="shared" si="0"/>
        <v>Herruzo, R; Ruiz, G; Perez-Blanco, V; Gallego, S; Mora, E; Vizcaino, MJ; Omenaca, F. Bla-OXA48 gene microorganisms outbreak, in a tertiary Children's Hospital, Over 3 years (2012-2014) Case Report. MEDICINE. 2017; 96(40):-e7665.Article. IF -1,804</v>
      </c>
      <c r="B7" s="37" t="s">
        <v>123</v>
      </c>
      <c r="C7" s="37" t="s">
        <v>124</v>
      </c>
      <c r="D7" s="17" t="s">
        <v>125</v>
      </c>
      <c r="E7" s="18" t="s">
        <v>10</v>
      </c>
      <c r="F7" s="18">
        <f>VLOOKUP(N7,Revistas!$B$2:$H$63996,2,FALSE)</f>
        <v>1.804</v>
      </c>
      <c r="G7" s="18" t="str">
        <f>VLOOKUP(N7,Revistas!$B$2:$H$63996,3,FALSE)</f>
        <v>Q2</v>
      </c>
      <c r="H7" s="18" t="str">
        <f>VLOOKUP(N7,Revistas!$B$2:$H$63996,4,FALSE)</f>
        <v>MEDICINE, GENERAL &amp; INTERNAL - SCIE</v>
      </c>
      <c r="I7" s="18" t="str">
        <f>VLOOKUP(N7,Revistas!$B$2:$H$63996,5,FALSE)</f>
        <v>58/154</v>
      </c>
      <c r="J7" s="18" t="str">
        <f>VLOOKUP(N7,Revistas!$B$2:$H$63996,6,FALSE)</f>
        <v>NO</v>
      </c>
      <c r="K7" s="18" t="s">
        <v>126</v>
      </c>
      <c r="L7" s="18" t="s">
        <v>127</v>
      </c>
      <c r="M7" s="18">
        <v>0</v>
      </c>
      <c r="N7" s="18" t="s">
        <v>128</v>
      </c>
      <c r="O7" s="18" t="s">
        <v>129</v>
      </c>
      <c r="P7" s="18">
        <v>2017</v>
      </c>
      <c r="Q7" s="18">
        <v>96</v>
      </c>
      <c r="R7" s="18">
        <v>40</v>
      </c>
      <c r="S7" s="18"/>
      <c r="T7" s="18" t="s">
        <v>130</v>
      </c>
      <c r="U7" s="23">
        <v>28984751</v>
      </c>
    </row>
    <row r="8" spans="1:21" ht="45">
      <c r="A8" s="31" t="str">
        <f t="shared" si="0"/>
        <v>Kyriakopoulou, V; Vatansever, D; Davidson, A; Patkee, P; Elkommos, S; Chew, A; Martinez-Biarge, M; Hagberg, B; Damodaram, M; Allsop, J; Fox, M; Hajnal, JV; Rutherford, MA. Normative biometry of the fetal brain using magnetic resonance imaging. BRAIN STRUCTURE &amp; FUNCTION. 2017; 222(5):2295-2307.Article. IF -NO TIENE</v>
      </c>
      <c r="B8" s="37" t="s">
        <v>3208</v>
      </c>
      <c r="C8" s="37" t="s">
        <v>3209</v>
      </c>
      <c r="D8" s="17" t="s">
        <v>3210</v>
      </c>
      <c r="E8" s="18" t="s">
        <v>10</v>
      </c>
      <c r="F8" s="18" t="str">
        <f>VLOOKUP(N8,Revistas!$B$2:$H$63996,2,FALSE)</f>
        <v>NO TIENE</v>
      </c>
      <c r="G8" s="18" t="str">
        <f>VLOOKUP(N8,Revistas!$B$2:$H$63996,3,FALSE)</f>
        <v>NO TIENE</v>
      </c>
      <c r="H8" s="18" t="str">
        <f>VLOOKUP(N8,Revistas!$B$2:$H$63996,4,FALSE)</f>
        <v>NO TIENE</v>
      </c>
      <c r="I8" s="18" t="str">
        <f>VLOOKUP(N8,Revistas!$B$2:$H$63996,5,FALSE)</f>
        <v>NO TIENE</v>
      </c>
      <c r="J8" s="18" t="str">
        <f>VLOOKUP(N8,Revistas!$B$2:$H$63996,6,FALSE)</f>
        <v>NO</v>
      </c>
      <c r="K8" s="18" t="s">
        <v>3211</v>
      </c>
      <c r="L8" s="18" t="s">
        <v>3212</v>
      </c>
      <c r="M8" s="18">
        <v>1</v>
      </c>
      <c r="N8" s="18" t="s">
        <v>3213</v>
      </c>
      <c r="O8" s="18" t="s">
        <v>29</v>
      </c>
      <c r="P8" s="18">
        <v>2017</v>
      </c>
      <c r="Q8" s="18">
        <v>222</v>
      </c>
      <c r="R8" s="18">
        <v>5</v>
      </c>
      <c r="S8" s="18">
        <v>2295</v>
      </c>
      <c r="T8" s="18">
        <v>2307</v>
      </c>
      <c r="U8" s="23">
        <v>27885428</v>
      </c>
    </row>
    <row r="9" spans="1:21" ht="30">
      <c r="A9" s="31" t="str">
        <f t="shared" si="0"/>
        <v>Lana, A; Valdes-Becares, A; Buno, A; Rodriguez-Artalejo, F; Lopez-Garcia, E. Serum Leptin Concentration is Associated with Incident Frailty in Older Adults. AGING AND DISEASE. 2017; 8(2):240-249.Article. IF -4,648</v>
      </c>
      <c r="B9" s="37" t="s">
        <v>1067</v>
      </c>
      <c r="C9" s="37" t="s">
        <v>1068</v>
      </c>
      <c r="D9" s="17" t="s">
        <v>1069</v>
      </c>
      <c r="E9" s="18" t="s">
        <v>10</v>
      </c>
      <c r="F9" s="18">
        <f>VLOOKUP(N9,Revistas!$B$2:$H$63996,2,FALSE)</f>
        <v>4.6479999999999997</v>
      </c>
      <c r="G9" s="18" t="str">
        <f>VLOOKUP(N9,Revistas!$B$2:$H$63996,3,FALSE)</f>
        <v>Q1</v>
      </c>
      <c r="H9" s="18" t="str">
        <f>VLOOKUP(N9,Revistas!$B$2:$H$63996,4,FALSE)</f>
        <v>GERIATRICS &amp; GERONTOLOGY - SCIE</v>
      </c>
      <c r="I9" s="18" t="str">
        <f>VLOOKUP(N9,Revistas!$B$2:$H$63996,5,FALSE)</f>
        <v>6 DE 49</v>
      </c>
      <c r="J9" s="18" t="str">
        <f>VLOOKUP(N9,Revistas!$B$2:$H$63996,6,FALSE)</f>
        <v>NO</v>
      </c>
      <c r="K9" s="18" t="s">
        <v>1070</v>
      </c>
      <c r="L9" s="18" t="s">
        <v>1071</v>
      </c>
      <c r="M9" s="18">
        <v>1</v>
      </c>
      <c r="N9" s="18" t="s">
        <v>1072</v>
      </c>
      <c r="O9" s="18" t="s">
        <v>35</v>
      </c>
      <c r="P9" s="18">
        <v>2017</v>
      </c>
      <c r="Q9" s="18">
        <v>8</v>
      </c>
      <c r="R9" s="18">
        <v>2</v>
      </c>
      <c r="S9" s="18">
        <v>240</v>
      </c>
      <c r="T9" s="18">
        <v>249</v>
      </c>
      <c r="U9" s="23">
        <v>28400989</v>
      </c>
    </row>
    <row r="10" spans="1:21" ht="45">
      <c r="A10" s="31" t="str">
        <f t="shared" si="0"/>
        <v>Lopez-Maestro, M; Sierra-Garcia, P; Diaz-Gonzalez, C; Torres-Valdivieso, MJ; Lora-Pablos, D; Ares-Segura, S; Pallas-Alonso, CR. Quality of attachment in infants less than 1500 g or less than 32 weeks. Related factors. EARLY HUMAN DEVELOPMENT. 2017; 104():1-6.Article. IF -2,169</v>
      </c>
      <c r="B10" s="37" t="s">
        <v>3246</v>
      </c>
      <c r="C10" s="37" t="s">
        <v>3247</v>
      </c>
      <c r="D10" s="17" t="s">
        <v>9</v>
      </c>
      <c r="E10" s="18" t="s">
        <v>10</v>
      </c>
      <c r="F10" s="18">
        <f>VLOOKUP(N10,Revistas!$B$2:$H$63996,2,FALSE)</f>
        <v>2.169</v>
      </c>
      <c r="G10" s="18" t="str">
        <f>VLOOKUP(N10,Revistas!$B$2:$H$63996,3,FALSE)</f>
        <v>Q2</v>
      </c>
      <c r="H10" s="18" t="str">
        <f>VLOOKUP(N10,Revistas!$B$2:$H$63996,4,FALSE)</f>
        <v>PEDIATRICS - SCIE;</v>
      </c>
      <c r="I10" s="18" t="str">
        <f>VLOOKUP(N10,Revistas!$B$2:$H$63996,5,FALSE)</f>
        <v>40/121</v>
      </c>
      <c r="J10" s="18" t="str">
        <f>VLOOKUP(N10,Revistas!$B$2:$H$63996,6,FALSE)</f>
        <v>NO</v>
      </c>
      <c r="K10" s="18" t="s">
        <v>3248</v>
      </c>
      <c r="L10" s="18" t="s">
        <v>3249</v>
      </c>
      <c r="M10" s="18">
        <v>1</v>
      </c>
      <c r="N10" s="18" t="s">
        <v>13</v>
      </c>
      <c r="O10" s="18" t="s">
        <v>344</v>
      </c>
      <c r="P10" s="18">
        <v>2017</v>
      </c>
      <c r="Q10" s="18">
        <v>104</v>
      </c>
      <c r="R10" s="18"/>
      <c r="S10" s="18">
        <v>1</v>
      </c>
      <c r="T10" s="18">
        <v>6</v>
      </c>
      <c r="U10" s="23">
        <v>27914273</v>
      </c>
    </row>
    <row r="11" spans="1:21" ht="45">
      <c r="A11" s="31" t="str">
        <f t="shared" si="0"/>
        <v>Loureiro, B; Martinez-Biarge, M; Foti, F; Papadaki, M; Cowan, FM; Wusthoff, CJ. MRI Patterns of brain injury and neurodevelopmental outcomes in neonates with severe anaemia at birth. EARLY HUMAN DEVELOPMENT. 2017; 105():17-22.Article. IF -2,169</v>
      </c>
      <c r="B11" s="37" t="s">
        <v>3230</v>
      </c>
      <c r="C11" s="37" t="s">
        <v>3231</v>
      </c>
      <c r="D11" s="17" t="s">
        <v>9</v>
      </c>
      <c r="E11" s="18" t="s">
        <v>10</v>
      </c>
      <c r="F11" s="18">
        <f>VLOOKUP(N11,Revistas!$B$2:$H$63996,2,FALSE)</f>
        <v>2.169</v>
      </c>
      <c r="G11" s="18" t="str">
        <f>VLOOKUP(N11,Revistas!$B$2:$H$63996,3,FALSE)</f>
        <v>Q2</v>
      </c>
      <c r="H11" s="18" t="str">
        <f>VLOOKUP(N11,Revistas!$B$2:$H$63996,4,FALSE)</f>
        <v>PEDIATRICS - SCIE;</v>
      </c>
      <c r="I11" s="18" t="str">
        <f>VLOOKUP(N11,Revistas!$B$2:$H$63996,5,FALSE)</f>
        <v>40/121</v>
      </c>
      <c r="J11" s="18" t="str">
        <f>VLOOKUP(N11,Revistas!$B$2:$H$63996,6,FALSE)</f>
        <v>NO</v>
      </c>
      <c r="K11" s="18" t="s">
        <v>3232</v>
      </c>
      <c r="L11" s="18" t="s">
        <v>3233</v>
      </c>
      <c r="M11" s="18">
        <v>0</v>
      </c>
      <c r="N11" s="18" t="s">
        <v>13</v>
      </c>
      <c r="O11" s="18" t="s">
        <v>62</v>
      </c>
      <c r="P11" s="18">
        <v>2017</v>
      </c>
      <c r="Q11" s="18">
        <v>105</v>
      </c>
      <c r="R11" s="18"/>
      <c r="S11" s="18">
        <v>17</v>
      </c>
      <c r="T11" s="18">
        <v>22</v>
      </c>
      <c r="U11" s="23">
        <v>28107673</v>
      </c>
    </row>
    <row r="12" spans="1:21" ht="75">
      <c r="A12" s="31" t="str">
        <f t="shared" si="0"/>
        <v>Martinon-Torres, F; Wysocki, J; Center, KJ; Czajka, H; Majda-Stanislawska, E; Omenaca, F; Concheiro-Guisan, A; Gimenez-Sanchez, F; Szenborn, L; Blazquez-Gamero, D; Moreno-Galarraga, L; Giardina, PC; Sun, G; Gruber, WC; Scott, DA; Gurtman, A. Circulating Antibody 1 and 2 Years After Vaccination With the 13-Valent Pneumococcal Conjugate Vaccine in Preterm Compared With Term Infants. PEDIATRIC INFECTIOUS DISEASE JOURNAL. 2017; 36(3):326-332.Article. IF -2,486</v>
      </c>
      <c r="B12" s="37" t="s">
        <v>3226</v>
      </c>
      <c r="C12" s="37" t="s">
        <v>3227</v>
      </c>
      <c r="D12" s="17" t="s">
        <v>2406</v>
      </c>
      <c r="E12" s="18" t="s">
        <v>10</v>
      </c>
      <c r="F12" s="18">
        <f>VLOOKUP(N12,Revistas!$B$2:$H$63996,2,FALSE)</f>
        <v>2.4860000000000002</v>
      </c>
      <c r="G12" s="18" t="str">
        <f>VLOOKUP(N12,Revistas!$B$2:$H$63996,3,FALSE)</f>
        <v>Q1</v>
      </c>
      <c r="H12" s="18" t="str">
        <f>VLOOKUP(N12,Revistas!$B$2:$H$63996,4,FALSE)</f>
        <v>PEDIATRICS - SCIE;</v>
      </c>
      <c r="I12" s="18" t="str">
        <f>VLOOKUP(N12,Revistas!$B$2:$H$63996,5,FALSE)</f>
        <v>27/121</v>
      </c>
      <c r="J12" s="18" t="str">
        <f>VLOOKUP(N12,Revistas!$B$2:$H$63996,6,FALSE)</f>
        <v>NO</v>
      </c>
      <c r="K12" s="18" t="s">
        <v>3228</v>
      </c>
      <c r="L12" s="18" t="s">
        <v>3229</v>
      </c>
      <c r="M12" s="18">
        <v>2</v>
      </c>
      <c r="N12" s="18" t="s">
        <v>2409</v>
      </c>
      <c r="O12" s="18" t="s">
        <v>300</v>
      </c>
      <c r="P12" s="18">
        <v>2017</v>
      </c>
      <c r="Q12" s="18">
        <v>36</v>
      </c>
      <c r="R12" s="18">
        <v>3</v>
      </c>
      <c r="S12" s="18">
        <v>326</v>
      </c>
      <c r="T12" s="18">
        <v>332</v>
      </c>
      <c r="U12" s="23">
        <v>27902652</v>
      </c>
    </row>
    <row r="13" spans="1:21" ht="45">
      <c r="A13" s="31" t="str">
        <f t="shared" si="0"/>
        <v>Nieto, CZ; Caamano, BF; Bartolo, GM; Suso, JJM; Remacha, EF; Nunez, EV. Presenting Features and Prognosis of Ischemic and Nonischemic Neonatal Liver Failure. JOURNAL OF PEDIATRIC GASTROENTEROLOGY AND NUTRITION. 2017; 64(5):754-759.Article. IF -2,799</v>
      </c>
      <c r="B13" s="37" t="s">
        <v>3214</v>
      </c>
      <c r="C13" s="37" t="s">
        <v>3215</v>
      </c>
      <c r="D13" s="17" t="s">
        <v>3216</v>
      </c>
      <c r="E13" s="18" t="s">
        <v>10</v>
      </c>
      <c r="F13" s="18">
        <f>VLOOKUP(N13,Revistas!$B$2:$H$63996,2,FALSE)</f>
        <v>2.7989999999999999</v>
      </c>
      <c r="G13" s="18" t="str">
        <f>VLOOKUP(N13,Revistas!$B$2:$H$63996,3,FALSE)</f>
        <v>Q1</v>
      </c>
      <c r="H13" s="18" t="str">
        <f>VLOOKUP(N13,Revistas!$B$2:$H$63996,4,FALSE)</f>
        <v>PEDIATRICS - SCIE;</v>
      </c>
      <c r="I13" s="18" t="str">
        <f>VLOOKUP(N13,Revistas!$B$2:$H$63996,5,FALSE)</f>
        <v>18/121</v>
      </c>
      <c r="J13" s="18" t="str">
        <f>VLOOKUP(N13,Revistas!$B$2:$H$63996,6,FALSE)</f>
        <v>NO</v>
      </c>
      <c r="K13" s="18" t="s">
        <v>3217</v>
      </c>
      <c r="L13" s="18" t="s">
        <v>3218</v>
      </c>
      <c r="M13" s="18">
        <v>0</v>
      </c>
      <c r="N13" s="18" t="s">
        <v>3219</v>
      </c>
      <c r="O13" s="18" t="s">
        <v>250</v>
      </c>
      <c r="P13" s="18">
        <v>2017</v>
      </c>
      <c r="Q13" s="18">
        <v>64</v>
      </c>
      <c r="R13" s="18">
        <v>5</v>
      </c>
      <c r="S13" s="18">
        <v>754</v>
      </c>
      <c r="T13" s="18">
        <v>759</v>
      </c>
    </row>
    <row r="14" spans="1:21" ht="60">
      <c r="A14" s="31" t="str">
        <f t="shared" si="0"/>
        <v>Plomgaard, AM; Alderliesten, T; Austin, T; van Bel, F; Benders, M; Claris, O; Dempsey, E; Fumagalli, M; Gluud, C; Hagmann, C; Hyttel-Sorensen, S; Lemmers, P; van Oeveren, W; Pellicer, A; Petersen, TH; Pichler, G; Winkel, P; Greisen, G. Early biomarkers of brain injury and cerebral hypo- and hyperoxia in the SafeBoosC II trial. PLOS ONE. 2017; 12(3):-e0173440.Article. IF -2,806</v>
      </c>
      <c r="B14" s="37" t="s">
        <v>3221</v>
      </c>
      <c r="C14" s="37" t="s">
        <v>3222</v>
      </c>
      <c r="D14" s="17" t="s">
        <v>217</v>
      </c>
      <c r="E14" s="18" t="s">
        <v>10</v>
      </c>
      <c r="F14" s="18">
        <f>VLOOKUP(N14,Revistas!$B$2:$H$63996,2,FALSE)</f>
        <v>2.806</v>
      </c>
      <c r="G14" s="18" t="str">
        <f>VLOOKUP(N14,Revistas!$B$2:$H$63996,3,FALSE)</f>
        <v>Q1</v>
      </c>
      <c r="H14" s="18" t="str">
        <f>VLOOKUP(N14,Revistas!$B$2:$H$63996,4,FALSE)</f>
        <v>MULTIDISCIPLINARY SCIENCES</v>
      </c>
      <c r="I14" s="18" t="str">
        <f>VLOOKUP(N14,Revistas!$B$2:$H$63996,5,FALSE)</f>
        <v>15/64</v>
      </c>
      <c r="J14" s="18" t="str">
        <f>VLOOKUP(N14,Revistas!$B$2:$H$63996,6,FALSE)</f>
        <v>NO</v>
      </c>
      <c r="K14" s="18" t="s">
        <v>3223</v>
      </c>
      <c r="L14" s="18" t="s">
        <v>3224</v>
      </c>
      <c r="M14" s="18">
        <v>1</v>
      </c>
      <c r="N14" s="18" t="s">
        <v>220</v>
      </c>
      <c r="O14" s="28">
        <v>44621</v>
      </c>
      <c r="P14" s="18">
        <v>2017</v>
      </c>
      <c r="Q14" s="18">
        <v>12</v>
      </c>
      <c r="R14" s="18">
        <v>3</v>
      </c>
      <c r="S14" s="18"/>
      <c r="T14" s="18" t="s">
        <v>3225</v>
      </c>
      <c r="U14" s="23">
        <v>28328980</v>
      </c>
    </row>
    <row r="15" spans="1:21" ht="45">
      <c r="A15" s="31" t="str">
        <f t="shared" si="0"/>
        <v>Tornero, C; Aguado, P; Garcia-Carazo, S; Tenorio, JA; Lapunzina, P; Heath, K; Buno, A; Iturzaeta, JM; Monjo, I; Plasencia, C; Balsa, A. Low Alkaline Phosphatase Levels: Could It be Hypophosphatasia?. ARTHRITIS &amp; RHEUMATOLOGY. 2017; 69():-.Meeting Abstract. IF -6,918</v>
      </c>
      <c r="B15" s="37" t="s">
        <v>1718</v>
      </c>
      <c r="C15" s="37" t="s">
        <v>1719</v>
      </c>
      <c r="D15" s="17" t="s">
        <v>1673</v>
      </c>
      <c r="E15" s="18" t="s">
        <v>26</v>
      </c>
      <c r="F15" s="18">
        <f>VLOOKUP(N15,Revistas!$B$2:$H$63996,2,FALSE)</f>
        <v>6.9180000000000001</v>
      </c>
      <c r="G15" s="18" t="str">
        <f>VLOOKUP(N15,Revistas!$B$2:$H$63996,3,FALSE)</f>
        <v>Q1</v>
      </c>
      <c r="H15" s="18" t="str">
        <f>VLOOKUP(N15,Revistas!$B$2:$H$63996,4,FALSE)</f>
        <v>RHEUMATOLOGY - SCIE</v>
      </c>
      <c r="I15" s="18" t="str">
        <f>VLOOKUP(N15,Revistas!$B$2:$H$63996,5,FALSE)</f>
        <v>30 de 3</v>
      </c>
      <c r="J15" s="18" t="str">
        <f>VLOOKUP(N15,Revistas!$B$2:$H$63996,6,FALSE)</f>
        <v>SI</v>
      </c>
      <c r="K15" s="18" t="s">
        <v>1720</v>
      </c>
      <c r="L15" s="18"/>
      <c r="M15" s="18">
        <v>0</v>
      </c>
      <c r="N15" s="18" t="s">
        <v>1675</v>
      </c>
      <c r="O15" s="18" t="s">
        <v>129</v>
      </c>
      <c r="P15" s="18">
        <v>2017</v>
      </c>
      <c r="Q15" s="18">
        <v>69</v>
      </c>
      <c r="R15" s="18"/>
      <c r="S15" s="18"/>
      <c r="T15" s="18"/>
    </row>
    <row r="16" spans="1:21" ht="45">
      <c r="A16" s="31" t="str">
        <f t="shared" si="0"/>
        <v>Wagenaar, N; Martinez-Biarge, M; van der Aa, NE; van Haastert, IC; Groenendaal, F; Benders, MJNL; Cowan, FM; de Vries, LS. NEURODEVELOPMENTAL OUTCOME AFTER PERINATAL ARTERIAL ISCHEMIC STROKE: THE IMPORTANCE OF VASCULAR DISTRIBUTION. ACTA PAEDIATRICA. 2017; 106():10-11.Meeting Abstract. IF -2,043</v>
      </c>
      <c r="B16" s="37" t="s">
        <v>3203</v>
      </c>
      <c r="C16" s="37" t="s">
        <v>3204</v>
      </c>
      <c r="D16" s="17" t="s">
        <v>3205</v>
      </c>
      <c r="E16" s="18" t="s">
        <v>26</v>
      </c>
      <c r="F16" s="18">
        <f>VLOOKUP(N16,Revistas!$B$2:$H$63996,2,FALSE)</f>
        <v>2.0430000000000001</v>
      </c>
      <c r="G16" s="18" t="str">
        <f>VLOOKUP(N16,Revistas!$B$2:$H$63996,3,FALSE)</f>
        <v>Q2</v>
      </c>
      <c r="H16" s="18" t="str">
        <f>VLOOKUP(N16,Revistas!$B$2:$H$63996,4,FALSE)</f>
        <v>PEDIATRICS</v>
      </c>
      <c r="I16" s="18" t="str">
        <f>VLOOKUP(N16,Revistas!$B$2:$H$63996,5,FALSE)</f>
        <v>45/121</v>
      </c>
      <c r="J16" s="18" t="str">
        <f>VLOOKUP(N16,Revistas!$B$2:$H$63996,6,FALSE)</f>
        <v>NO</v>
      </c>
      <c r="K16" s="18" t="s">
        <v>3206</v>
      </c>
      <c r="L16" s="18"/>
      <c r="M16" s="18">
        <v>0</v>
      </c>
      <c r="N16" s="18" t="s">
        <v>3207</v>
      </c>
      <c r="O16" s="18" t="s">
        <v>29</v>
      </c>
      <c r="P16" s="18">
        <v>2017</v>
      </c>
      <c r="Q16" s="18">
        <v>106</v>
      </c>
      <c r="R16" s="18"/>
      <c r="S16" s="18">
        <v>10</v>
      </c>
      <c r="T16" s="18">
        <v>11</v>
      </c>
    </row>
    <row r="17" spans="1:21" ht="45">
      <c r="A17" s="31" t="str">
        <f t="shared" si="0"/>
        <v>Zozaya, C; Triana, M; Madero, R; Abrams, S; Martinez, L; Amesty, MV; de Pipaon, MS. Predicting Full Enteral Feeding in the Postoperative Period in Infants with Congenital Diaphragmatic Hernia. EUROPEAN JOURNAL OF PEDIATRIC SURGERY. 2017; 27(5):431-436.Article. IF -1,313</v>
      </c>
      <c r="B17" s="37" t="s">
        <v>3192</v>
      </c>
      <c r="C17" s="37" t="s">
        <v>3193</v>
      </c>
      <c r="D17" s="17" t="s">
        <v>3194</v>
      </c>
      <c r="E17" s="18" t="s">
        <v>10</v>
      </c>
      <c r="F17" s="18">
        <f>VLOOKUP(N17,Revistas!$B$2:$H$63996,2,FALSE)</f>
        <v>1.3129999999999999</v>
      </c>
      <c r="G17" s="18" t="str">
        <f>VLOOKUP(N17,Revistas!$B$2:$H$63996,3,FALSE)</f>
        <v>Q3</v>
      </c>
      <c r="H17" s="18" t="str">
        <f>VLOOKUP(N17,Revistas!$B$2:$H$63996,4,FALSE)</f>
        <v>SURGERY</v>
      </c>
      <c r="I17" s="18" t="str">
        <f>VLOOKUP(N17,Revistas!$B$2:$H$63996,5,FALSE)</f>
        <v>127/196</v>
      </c>
      <c r="J17" s="18" t="str">
        <f>VLOOKUP(N17,Revistas!$B$2:$H$63996,6,FALSE)</f>
        <v>NO</v>
      </c>
      <c r="K17" s="18" t="s">
        <v>3195</v>
      </c>
      <c r="L17" s="18" t="s">
        <v>3196</v>
      </c>
      <c r="M17" s="18">
        <v>0</v>
      </c>
      <c r="N17" s="18" t="s">
        <v>3197</v>
      </c>
      <c r="O17" s="18" t="s">
        <v>129</v>
      </c>
      <c r="P17" s="18">
        <v>2017</v>
      </c>
      <c r="Q17" s="18">
        <v>27</v>
      </c>
      <c r="R17" s="18">
        <v>5</v>
      </c>
      <c r="S17" s="18">
        <v>431</v>
      </c>
      <c r="T17" s="18">
        <v>436</v>
      </c>
      <c r="U17" s="23">
        <v>28081579</v>
      </c>
    </row>
    <row r="18" spans="1:21">
      <c r="A18" s="31"/>
    </row>
    <row r="19" spans="1:21" hidden="1">
      <c r="A19" s="31" t="str">
        <f t="shared" si="0"/>
        <v>. . . ; ():-.. IF -</v>
      </c>
    </row>
    <row r="20" spans="1:21" hidden="1">
      <c r="A20" s="31" t="str">
        <f t="shared" si="0"/>
        <v>. . . ; ():-.. IF -</v>
      </c>
    </row>
    <row r="21" spans="1:21" hidden="1">
      <c r="A21" s="31" t="str">
        <f t="shared" si="0"/>
        <v>. . . ; ():-.. IF -</v>
      </c>
    </row>
    <row r="22" spans="1:21" hidden="1">
      <c r="A22" s="31" t="str">
        <f t="shared" si="0"/>
        <v>. . . ; ():-.. IF -</v>
      </c>
    </row>
    <row r="23" spans="1:21" hidden="1">
      <c r="A23" s="31" t="str">
        <f t="shared" si="0"/>
        <v>. . . ; ():-.. IF -</v>
      </c>
    </row>
    <row r="24" spans="1:21" hidden="1">
      <c r="A24" s="31" t="str">
        <f t="shared" si="0"/>
        <v>. . . ; ():-.. IF -</v>
      </c>
    </row>
    <row r="25" spans="1:21" hidden="1">
      <c r="A25" s="31" t="str">
        <f t="shared" si="0"/>
        <v>. . . ; ():-.. IF -</v>
      </c>
    </row>
    <row r="26" spans="1:21" hidden="1">
      <c r="A26" s="31" t="str">
        <f t="shared" si="0"/>
        <v>. . . ; ():-.. IF -</v>
      </c>
    </row>
    <row r="27" spans="1:21" hidden="1">
      <c r="A27" s="31" t="str">
        <f t="shared" si="0"/>
        <v>. . . ; ():-.. IF -</v>
      </c>
    </row>
    <row r="28" spans="1:21" hidden="1">
      <c r="A28" s="31" t="str">
        <f t="shared" si="0"/>
        <v>. . . ; ():-.. IF -</v>
      </c>
    </row>
    <row r="29" spans="1:21" hidden="1">
      <c r="A29" s="31" t="str">
        <f t="shared" si="0"/>
        <v>. . . ; ():-.. IF -</v>
      </c>
    </row>
    <row r="30" spans="1:21" hidden="1">
      <c r="A30" s="31" t="str">
        <f t="shared" si="0"/>
        <v>. . . ; ():-.. IF -</v>
      </c>
    </row>
    <row r="31" spans="1:21" hidden="1">
      <c r="A31" s="31" t="str">
        <f t="shared" si="0"/>
        <v>. . . ; ():-.. IF -</v>
      </c>
    </row>
    <row r="32" spans="1:2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14</v>
      </c>
      <c r="D1092" s="20" t="s">
        <v>10</v>
      </c>
      <c r="E1092" s="23">
        <f>DSUM(B1:T1088,F1,D1091:D1092)</f>
        <v>28.582999999999998</v>
      </c>
      <c r="F1092" s="23" t="s">
        <v>10</v>
      </c>
      <c r="G1092" s="23" t="s">
        <v>5470</v>
      </c>
      <c r="H1092" s="23">
        <f>DCOUNTA(B1:T1088,G1091,F1091:G1092)</f>
        <v>6</v>
      </c>
      <c r="I1092" s="23" t="s">
        <v>10</v>
      </c>
      <c r="J1092" s="23" t="s">
        <v>2680</v>
      </c>
      <c r="K1092" s="23">
        <f>DCOUNTA(B1:T1088,J1,I1091:J1092)</f>
        <v>0</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2</v>
      </c>
      <c r="D1105" s="20" t="s">
        <v>26</v>
      </c>
      <c r="E1105" s="23">
        <f>DSUM(B1:T1088,F1,D1104:D1105)</f>
        <v>8.9610000000000003</v>
      </c>
      <c r="F1105" s="23" t="s">
        <v>26</v>
      </c>
      <c r="G1105" s="23" t="s">
        <v>5470</v>
      </c>
      <c r="H1105" s="23">
        <f>DCOUNTA(B1:T1088,G1,F1104:G1105)</f>
        <v>1</v>
      </c>
      <c r="I1105" s="23" t="s">
        <v>26</v>
      </c>
      <c r="J1105" s="23" t="s">
        <v>2680</v>
      </c>
      <c r="K1105" s="23">
        <f>DCOUNTA(B1:T1088,J1,I1104:J1105)</f>
        <v>1</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14</v>
      </c>
      <c r="D1111" s="26" t="s">
        <v>7262</v>
      </c>
      <c r="E1111" s="21">
        <f>E1092</f>
        <v>28.582999999999998</v>
      </c>
      <c r="F1111" s="21">
        <f>H1092</f>
        <v>6</v>
      </c>
      <c r="G1111" s="21">
        <f>K1092</f>
        <v>0</v>
      </c>
      <c r="O1111" s="24"/>
    </row>
    <row r="1112" spans="2:52" ht="15.75">
      <c r="C1112" s="21">
        <f>C1105</f>
        <v>2</v>
      </c>
      <c r="D1112" s="26" t="s">
        <v>26</v>
      </c>
      <c r="E1112" s="21">
        <f>E1105</f>
        <v>8.9610000000000003</v>
      </c>
      <c r="F1112" s="21">
        <f>H1105</f>
        <v>1</v>
      </c>
      <c r="G1112" s="21">
        <f>K1105</f>
        <v>1</v>
      </c>
      <c r="O1112" s="24"/>
    </row>
    <row r="1113" spans="2:52" ht="15.75">
      <c r="C1113" s="22"/>
      <c r="D1113" s="19" t="s">
        <v>7267</v>
      </c>
      <c r="E1113" s="19">
        <f>E1111</f>
        <v>28.582999999999998</v>
      </c>
      <c r="F1113" s="22"/>
      <c r="O1113" s="24"/>
    </row>
    <row r="1114" spans="2:52" ht="15.75">
      <c r="C1114" s="22"/>
      <c r="D1114" s="19" t="s">
        <v>7268</v>
      </c>
      <c r="E1114" s="19">
        <f>E1111+E1112</f>
        <v>37.543999999999997</v>
      </c>
    </row>
  </sheetData>
  <sortState ref="B2:AZ17">
    <sortCondition ref="B2:B17"/>
  </sortState>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rgb="FF7030A0"/>
  </sheetPr>
  <dimension ref="A1:AZ1115"/>
  <sheetViews>
    <sheetView topLeftCell="B1" workbookViewId="0">
      <selection activeCell="B2" sqref="B2:C23"/>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60">
      <c r="A2" s="31" t="str">
        <f>CONCATENATE(B2,". ",C2,". ",D2,". ",P2,"; ",Q2,"(",R2,"):",S2,"-",T2,".",E2,". ","IF -",F2)</f>
        <v>Aguilera-Correa, JJ; Urruzuno, P; Barrio, J; Martinez, MJ; Agudo, S; Somodevilla, A; Llorca, L; Alarcon, T. Detection of Helicobacter pylori and the genotypes of resistance to clarithromycin and the heterogeneous genotype to this antibiotic in biopsies obtained from symptomatic children. DIAGNOSTIC MICROBIOLOGY AND INFECTIOUS DISEASE. 2017; 87(2):150-153.Article. IF -2,401</v>
      </c>
      <c r="B2" s="37" t="s">
        <v>3267</v>
      </c>
      <c r="C2" s="37" t="s">
        <v>3268</v>
      </c>
      <c r="D2" s="17" t="s">
        <v>1619</v>
      </c>
      <c r="E2" s="18" t="s">
        <v>10</v>
      </c>
      <c r="F2" s="18">
        <f>VLOOKUP(N2,Revistas!$B$2:$H$63996,2,FALSE)</f>
        <v>2.4009999999999998</v>
      </c>
      <c r="G2" s="18" t="str">
        <f>VLOOKUP(N2,Revistas!$B$2:$H$63996,3,FALSE)</f>
        <v>Q3</v>
      </c>
      <c r="H2" s="18" t="str">
        <f>VLOOKUP(N2,Revistas!$B$2:$H$63996,4,FALSE)</f>
        <v>INFECTIOUS DISEASES - SCIE;</v>
      </c>
      <c r="I2" s="18" t="str">
        <f>VLOOKUP(N2,Revistas!$B$2:$H$63996,5,FALSE)</f>
        <v>65/125</v>
      </c>
      <c r="J2" s="18" t="str">
        <f>VLOOKUP(N2,Revistas!$B$2:$H$63996,6,FALSE)</f>
        <v>NO</v>
      </c>
      <c r="K2" s="18" t="s">
        <v>3269</v>
      </c>
      <c r="L2" s="18" t="s">
        <v>3270</v>
      </c>
      <c r="M2" s="18">
        <v>3</v>
      </c>
      <c r="N2" s="18" t="s">
        <v>1622</v>
      </c>
      <c r="O2" s="18" t="s">
        <v>62</v>
      </c>
      <c r="P2" s="18">
        <v>2017</v>
      </c>
      <c r="Q2" s="18">
        <v>87</v>
      </c>
      <c r="R2" s="18">
        <v>2</v>
      </c>
      <c r="S2" s="18">
        <v>150</v>
      </c>
      <c r="T2" s="18">
        <v>153</v>
      </c>
      <c r="U2" s="23">
        <v>27863951</v>
      </c>
    </row>
    <row r="3" spans="1:21" ht="45">
      <c r="A3" s="31" t="str">
        <f t="shared" ref="A3:A59" si="0">CONCATENATE(B3,". ",C3,". ",D3,". ",P3,"; ",Q3,"(",R3,"):",S3,"-",T3,".",E3,". ","IF -",F3)</f>
        <v>Alarcon, T; Llorca, L; Perez-Perez, G. Impact of the Microbiota and Gastric Disease Development by Helicobacter pylori. MOLECULAR PATHOGENESIS AND SIGNAL TRANSDUCTION BY HELICOBACTER PYLORI. 2017; 400():253-275.Review. IF -3,719</v>
      </c>
      <c r="B3" s="37" t="s">
        <v>3309</v>
      </c>
      <c r="C3" s="37" t="s">
        <v>3310</v>
      </c>
      <c r="D3" s="17" t="s">
        <v>3311</v>
      </c>
      <c r="E3" s="18" t="s">
        <v>210</v>
      </c>
      <c r="F3" s="18">
        <f>VLOOKUP(N3,Revistas!$B$2:$H$63996,2,FALSE)</f>
        <v>3.7189999999999999</v>
      </c>
      <c r="G3" s="18" t="str">
        <f>VLOOKUP(N3,Revistas!$B$2:$H$63996,3,FALSE)</f>
        <v>Q2</v>
      </c>
      <c r="H3" s="18" t="str">
        <f>VLOOKUP(N3,Revistas!$B$2:$H$63996,4,FALSE)</f>
        <v>IMMUNOLOGY - SCIE;</v>
      </c>
      <c r="I3" s="18" t="str">
        <f>VLOOKUP(N3,Revistas!$B$2:$H$63996,5,FALSE)</f>
        <v>53/151</v>
      </c>
      <c r="J3" s="18" t="str">
        <f>VLOOKUP(N3,Revistas!$B$2:$H$63996,6,FALSE)</f>
        <v>NO</v>
      </c>
      <c r="K3" s="18" t="s">
        <v>3312</v>
      </c>
      <c r="L3" s="18" t="s">
        <v>3313</v>
      </c>
      <c r="M3" s="18">
        <v>0</v>
      </c>
      <c r="N3" s="18" t="s">
        <v>3314</v>
      </c>
      <c r="O3" s="18"/>
      <c r="P3" s="18">
        <v>2017</v>
      </c>
      <c r="Q3" s="18">
        <v>400</v>
      </c>
      <c r="R3" s="18"/>
      <c r="S3" s="18">
        <v>253</v>
      </c>
      <c r="T3" s="18">
        <v>275</v>
      </c>
      <c r="U3" s="23">
        <v>28124157</v>
      </c>
    </row>
    <row r="4" spans="1:21" ht="60">
      <c r="A4" s="31" t="str">
        <f t="shared" si="0"/>
        <v>Alarcon, T; Urruzuno, P; Martinez, MJ; Domingo, D; Llorca, L; Correa, A; Lopez-Brea, M. Antimicrobial susceptibility of 6 antimicrobial agents in Helicobacter pylori clinical isolates by using EUCAST breakpoints compared with previously used breakpoints. ENFERMEDADES INFECCIOSAS Y MICROBIOLOGIA CLINICA. 2017; 35(5):278-282.Article. IF -1,714</v>
      </c>
      <c r="B4" s="37" t="s">
        <v>3271</v>
      </c>
      <c r="C4" s="37" t="s">
        <v>3272</v>
      </c>
      <c r="D4" s="17" t="s">
        <v>1459</v>
      </c>
      <c r="E4" s="18" t="s">
        <v>10</v>
      </c>
      <c r="F4" s="18">
        <f>VLOOKUP(N4,Revistas!$B$2:$H$63996,2,FALSE)</f>
        <v>1.714</v>
      </c>
      <c r="G4" s="18" t="str">
        <f>VLOOKUP(N4,Revistas!$B$2:$H$63996,3,FALSE)</f>
        <v>Q3</v>
      </c>
      <c r="H4" s="18" t="str">
        <f>VLOOKUP(N4,Revistas!$B$2:$H$63996,4,FALSE)</f>
        <v>MICROBIOLOGY</v>
      </c>
      <c r="I4" s="18" t="str">
        <f>VLOOKUP(N4,Revistas!$B$2:$H$63996,5,FALSE)</f>
        <v>88/124</v>
      </c>
      <c r="J4" s="18" t="str">
        <f>VLOOKUP(N4,Revistas!$B$2:$H$63996,6,FALSE)</f>
        <v>NO</v>
      </c>
      <c r="K4" s="18" t="s">
        <v>3273</v>
      </c>
      <c r="L4" s="18" t="s">
        <v>3274</v>
      </c>
      <c r="M4" s="18">
        <v>2</v>
      </c>
      <c r="N4" s="18" t="s">
        <v>1462</v>
      </c>
      <c r="O4" s="18" t="s">
        <v>250</v>
      </c>
      <c r="P4" s="18">
        <v>2017</v>
      </c>
      <c r="Q4" s="18">
        <v>35</v>
      </c>
      <c r="R4" s="18">
        <v>5</v>
      </c>
      <c r="S4" s="18">
        <v>278</v>
      </c>
      <c r="T4" s="18">
        <v>282</v>
      </c>
      <c r="U4" s="23">
        <v>27017059</v>
      </c>
    </row>
    <row r="5" spans="1:21" ht="30">
      <c r="A5" s="31" t="str">
        <f t="shared" si="0"/>
        <v>Alba, C; Blanco, A; Alarcon, T. Antibiotic resistance in Helicobacter pylori. CURRENT OPINION IN INFECTIOUS DISEASES. 2017; 30(5):489-497.Review. IF -4,242</v>
      </c>
      <c r="B5" s="37" t="s">
        <v>3261</v>
      </c>
      <c r="C5" s="37" t="s">
        <v>3262</v>
      </c>
      <c r="D5" s="17" t="s">
        <v>3263</v>
      </c>
      <c r="E5" s="18" t="s">
        <v>210</v>
      </c>
      <c r="F5" s="18">
        <f>VLOOKUP(N5,Revistas!$B$2:$H$63996,2,FALSE)</f>
        <v>4.242</v>
      </c>
      <c r="G5" s="18" t="str">
        <f>VLOOKUP(N5,Revistas!$B$2:$H$63996,3,FALSE)</f>
        <v>Q1</v>
      </c>
      <c r="H5" s="18" t="str">
        <f>VLOOKUP(N5,Revistas!$B$2:$H$63996,4,FALSE)</f>
        <v>INFECTIOUS DISEASES - SCIE</v>
      </c>
      <c r="I5" s="18" t="str">
        <f>VLOOKUP(N5,Revistas!$B$2:$H$63996,5,FALSE)</f>
        <v>15/84</v>
      </c>
      <c r="J5" s="18" t="str">
        <f>VLOOKUP(N5,Revistas!$B$2:$H$63996,6,FALSE)</f>
        <v>NO</v>
      </c>
      <c r="K5" s="18" t="s">
        <v>3264</v>
      </c>
      <c r="L5" s="18" t="s">
        <v>3265</v>
      </c>
      <c r="M5" s="18">
        <v>0</v>
      </c>
      <c r="N5" s="18" t="s">
        <v>3266</v>
      </c>
      <c r="O5" s="18" t="s">
        <v>129</v>
      </c>
      <c r="P5" s="18">
        <v>2017</v>
      </c>
      <c r="Q5" s="18">
        <v>30</v>
      </c>
      <c r="R5" s="18">
        <v>5</v>
      </c>
      <c r="S5" s="18">
        <v>489</v>
      </c>
      <c r="T5" s="18">
        <v>497</v>
      </c>
      <c r="U5" s="23">
        <v>28704226</v>
      </c>
    </row>
    <row r="6" spans="1:21" ht="60">
      <c r="A6" s="31" t="str">
        <f t="shared" si="0"/>
        <v>Condorhuaman-Alvarado, Patricia Ysabel; Menendez-Colino, Rocio; Mauleon-Ladrero, Coro; Diez-Sebastian, Jesus; Alarcon, Teresa; Gonzalez-Montalvo, Juan Ignacio. Predictive factors of functional decline at hospital discharge in elderly patients hospitalised due to acute illness.. REVISTA ESPANOLA DE GERIATRIA Y GERONTOLOGIA. 2017; 52(5):253-256-.Article. IF -NO TIENE</v>
      </c>
      <c r="B6" s="37" t="s">
        <v>3338</v>
      </c>
      <c r="C6" s="37" t="s">
        <v>3339</v>
      </c>
      <c r="D6" s="17" t="s">
        <v>3330</v>
      </c>
      <c r="E6" s="18" t="s">
        <v>10</v>
      </c>
      <c r="F6" s="18" t="str">
        <f>VLOOKUP(N6,Revistas!$B$2:$H$63996,2,FALSE)</f>
        <v>NO TIENE</v>
      </c>
      <c r="G6" s="18" t="str">
        <f>VLOOKUP(N6,Revistas!$B$2:$H$63996,3,FALSE)</f>
        <v>NO TIENE</v>
      </c>
      <c r="H6" s="18" t="str">
        <f>VLOOKUP(N6,Revistas!$B$2:$H$63996,4,FALSE)</f>
        <v>NO TIENE</v>
      </c>
      <c r="I6" s="18" t="str">
        <f>VLOOKUP(N6,Revistas!$B$2:$H$63996,5,FALSE)</f>
        <v>NO TIENE</v>
      </c>
      <c r="J6" s="18" t="str">
        <f>VLOOKUP(N6,Revistas!$B$2:$H$63996,6,FALSE)</f>
        <v>NO</v>
      </c>
      <c r="K6" s="18" t="s">
        <v>3340</v>
      </c>
      <c r="L6" s="18"/>
      <c r="M6" s="18" t="s">
        <v>586</v>
      </c>
      <c r="N6" s="18" t="s">
        <v>1642</v>
      </c>
      <c r="O6" s="18" t="s">
        <v>3341</v>
      </c>
      <c r="P6" s="18">
        <v>2017</v>
      </c>
      <c r="Q6" s="18">
        <v>52</v>
      </c>
      <c r="R6" s="18">
        <v>5</v>
      </c>
      <c r="S6" s="18" t="s">
        <v>3342</v>
      </c>
      <c r="T6" s="18"/>
      <c r="U6" s="23">
        <v>28587716</v>
      </c>
    </row>
    <row r="7" spans="1:21" ht="90">
      <c r="A7" s="31" t="str">
        <f t="shared" si="0"/>
        <v>del Rio, VC; Mostaza, J; Lahoz, C; Sanchez-Arroyo, V; Sabin, C; Lopez, S; Patron, P; Fernandez-Garcia, P; Fernandez-Puntero, B; Vicent, D; Montesano-Sanchez, L; Garcia-Iglesias, F; Gonzalez-Alegre, T; Estirado, E; Laguna, F; de Burgos-Lunar, C; Gomez-Campelo, P; Abanades-Herranz, JC; de Miguel-Yanes, JM; Salinero-Fort, MA. Prevalence of peripheral artery disease (PAD) and factors associated: An epidemiological analysis from the population-based Screening PRE-diabetes and type 2 DIAbetes (SPREDIA-2) study. PLOS ONE. 2017; 12(10):-e0186220.Article. IF -2,806</v>
      </c>
      <c r="B7" s="37" t="s">
        <v>3323</v>
      </c>
      <c r="C7" s="37" t="s">
        <v>3324</v>
      </c>
      <c r="D7" s="17" t="s">
        <v>217</v>
      </c>
      <c r="E7" s="18" t="s">
        <v>10</v>
      </c>
      <c r="F7" s="18">
        <f>VLOOKUP(N7,Revistas!$B$2:$H$63996,2,FALSE)</f>
        <v>2.806</v>
      </c>
      <c r="G7" s="18" t="str">
        <f>VLOOKUP(N7,Revistas!$B$2:$H$63996,3,FALSE)</f>
        <v>Q1</v>
      </c>
      <c r="H7" s="18" t="str">
        <f>VLOOKUP(N7,Revistas!$B$2:$H$63996,4,FALSE)</f>
        <v>MULTIDISCIPLINARY SCIENCES</v>
      </c>
      <c r="I7" s="18" t="str">
        <f>VLOOKUP(N7,Revistas!$B$2:$H$63996,5,FALSE)</f>
        <v>15/64</v>
      </c>
      <c r="J7" s="18" t="str">
        <f>VLOOKUP(N7,Revistas!$B$2:$H$63996,6,FALSE)</f>
        <v>NO</v>
      </c>
      <c r="K7" s="18" t="s">
        <v>3325</v>
      </c>
      <c r="L7" s="18" t="s">
        <v>3326</v>
      </c>
      <c r="M7" s="18">
        <v>0</v>
      </c>
      <c r="N7" s="18" t="s">
        <v>220</v>
      </c>
      <c r="O7" s="28">
        <v>46296</v>
      </c>
      <c r="P7" s="18">
        <v>2017</v>
      </c>
      <c r="Q7" s="18">
        <v>12</v>
      </c>
      <c r="R7" s="18">
        <v>10</v>
      </c>
      <c r="S7" s="18"/>
      <c r="T7" s="18" t="s">
        <v>3327</v>
      </c>
      <c r="U7" s="23">
        <v>29073236</v>
      </c>
    </row>
    <row r="8" spans="1:21" ht="45">
      <c r="A8" s="31" t="str">
        <f t="shared" si="0"/>
        <v>Gonzalez-Montalvo, Juan I; Alarcon, Teresa; Menendez-Colino, Rocio; Rios-German, Peggy P; Queipo, Rocio; Otero, Angel. Fequency of sarcopenia and characteristics of the patients studied using uniform EWGSOP criteria in Spanish studies.. REVISTA ESPANOLA DE GERIATRIA Y GERONTOLOGIA. 2017; 52(5):293-294-.Letter. IF -NO TIENE</v>
      </c>
      <c r="B8" s="37" t="s">
        <v>3328</v>
      </c>
      <c r="C8" s="37" t="s">
        <v>3329</v>
      </c>
      <c r="D8" s="17" t="s">
        <v>3330</v>
      </c>
      <c r="E8" s="18" t="s">
        <v>274</v>
      </c>
      <c r="F8" s="18" t="str">
        <f>VLOOKUP(N8,Revistas!$B$2:$H$63996,2,FALSE)</f>
        <v>NO TIENE</v>
      </c>
      <c r="G8" s="18" t="str">
        <f>VLOOKUP(N8,Revistas!$B$2:$H$63996,3,FALSE)</f>
        <v>NO TIENE</v>
      </c>
      <c r="H8" s="18" t="str">
        <f>VLOOKUP(N8,Revistas!$B$2:$H$63996,4,FALSE)</f>
        <v>NO TIENE</v>
      </c>
      <c r="I8" s="18" t="str">
        <f>VLOOKUP(N8,Revistas!$B$2:$H$63996,5,FALSE)</f>
        <v>NO TIENE</v>
      </c>
      <c r="J8" s="18" t="str">
        <f>VLOOKUP(N8,Revistas!$B$2:$H$63996,6,FALSE)</f>
        <v>NO</v>
      </c>
      <c r="K8" s="18" t="s">
        <v>3331</v>
      </c>
      <c r="L8" s="18"/>
      <c r="M8" s="18" t="s">
        <v>586</v>
      </c>
      <c r="N8" s="18" t="s">
        <v>1642</v>
      </c>
      <c r="O8" s="18" t="s">
        <v>3332</v>
      </c>
      <c r="P8" s="18">
        <v>2017</v>
      </c>
      <c r="Q8" s="18">
        <v>52</v>
      </c>
      <c r="R8" s="18">
        <v>5</v>
      </c>
      <c r="S8" s="18" t="s">
        <v>3333</v>
      </c>
      <c r="T8" s="18"/>
      <c r="U8" s="23">
        <v>28209369</v>
      </c>
    </row>
    <row r="9" spans="1:21" ht="60">
      <c r="A9" s="31" t="str">
        <f t="shared" si="0"/>
        <v>Jimenez-Garcia, R; Lopez-de-Andres, A; Hernandez-Barrera, V; Gomez-Campelo, P; Andres-Rebollo, FJS; de Burgos-Lunar, C; Cardenas-Valladolid, J; Abanades-Herranz, JC; Salinero-Fort, MA. Influenza vaccination in people with type 2 diabetes, coverage, predictors of uptake, and perceptions. Result of the MADIABETES cohort a 7 years follow up study. VACCINE. 2017; 35(1):101-108.Article. IF -3,235</v>
      </c>
      <c r="B9" s="37" t="s">
        <v>3348</v>
      </c>
      <c r="C9" s="37" t="s">
        <v>3349</v>
      </c>
      <c r="D9" s="17" t="s">
        <v>2557</v>
      </c>
      <c r="E9" s="18" t="s">
        <v>10</v>
      </c>
      <c r="F9" s="18">
        <f>VLOOKUP(N9,Revistas!$B$2:$H$63996,2,FALSE)</f>
        <v>3.2349999999999999</v>
      </c>
      <c r="G9" s="18" t="str">
        <f>VLOOKUP(N9,Revistas!$B$2:$H$63996,3,FALSE)</f>
        <v>Q2</v>
      </c>
      <c r="H9" s="18" t="str">
        <f>VLOOKUP(N9,Revistas!$B$2:$H$63996,4,FALSE)</f>
        <v>IMMUNOLOGY - SCIE;</v>
      </c>
      <c r="I9" s="18" t="str">
        <f>VLOOKUP(N9,Revistas!$B$2:$H$63996,5,FALSE)</f>
        <v>68/151</v>
      </c>
      <c r="J9" s="18" t="str">
        <f>VLOOKUP(N9,Revistas!$B$2:$H$63996,6,FALSE)</f>
        <v>NO</v>
      </c>
      <c r="K9" s="18" t="s">
        <v>3350</v>
      </c>
      <c r="L9" s="18" t="s">
        <v>3351</v>
      </c>
      <c r="M9" s="18">
        <v>2</v>
      </c>
      <c r="N9" s="18" t="s">
        <v>2560</v>
      </c>
      <c r="O9" s="18" t="s">
        <v>3352</v>
      </c>
      <c r="P9" s="18">
        <v>2017</v>
      </c>
      <c r="Q9" s="18">
        <v>35</v>
      </c>
      <c r="R9" s="18">
        <v>1</v>
      </c>
      <c r="S9" s="18">
        <v>101</v>
      </c>
      <c r="T9" s="18">
        <v>108</v>
      </c>
      <c r="U9" s="23">
        <v>27890398</v>
      </c>
    </row>
    <row r="10" spans="1:21" ht="60">
      <c r="A10" s="31" t="str">
        <f t="shared" si="0"/>
        <v>Jimenez-Trujillo, I; Jimenez-Garcia, R; de Miguel-Diez, J; de Miguel-Yanes, JM; Hernandez-Barrera, V; Mendez-Bailon, M; Perez-Farinos, N; Salinero-Fort, MA; Lopez-de-Andres, A. Incidence, characteristic and outcomes of ventilator-associated pneumonia among type 2 diabetes patients: An observational population-based study in Spain. EUROPEAN JOURNAL OF INTERNAL MEDICINE. 2017; 40():72-78.Article. IF -2,96</v>
      </c>
      <c r="B10" s="37" t="s">
        <v>3279</v>
      </c>
      <c r="C10" s="37" t="s">
        <v>3280</v>
      </c>
      <c r="D10" s="17" t="s">
        <v>971</v>
      </c>
      <c r="E10" s="18" t="s">
        <v>10</v>
      </c>
      <c r="F10" s="18">
        <f>VLOOKUP(N10,Revistas!$B$2:$H$63996,2,FALSE)</f>
        <v>2.96</v>
      </c>
      <c r="G10" s="18" t="str">
        <f>VLOOKUP(N10,Revistas!$B$2:$H$63996,3,FALSE)</f>
        <v>Q1</v>
      </c>
      <c r="H10" s="18" t="str">
        <f>VLOOKUP(N10,Revistas!$B$2:$H$63996,4,FALSE)</f>
        <v>MEDICINA, GENERAL &amp; INTERNAL</v>
      </c>
      <c r="I10" s="18" t="str">
        <f>VLOOKUP(N10,Revistas!$B$2:$H$63996,5,FALSE)</f>
        <v>28/154</v>
      </c>
      <c r="J10" s="18" t="str">
        <f>VLOOKUP(N10,Revistas!$B$2:$H$63996,6,FALSE)</f>
        <v>NO</v>
      </c>
      <c r="K10" s="18" t="s">
        <v>3281</v>
      </c>
      <c r="L10" s="18" t="s">
        <v>3282</v>
      </c>
      <c r="M10" s="18">
        <v>2</v>
      </c>
      <c r="N10" s="18" t="s">
        <v>974</v>
      </c>
      <c r="O10" s="18" t="s">
        <v>250</v>
      </c>
      <c r="P10" s="18">
        <v>2017</v>
      </c>
      <c r="Q10" s="18">
        <v>40</v>
      </c>
      <c r="R10" s="18"/>
      <c r="S10" s="18">
        <v>72</v>
      </c>
      <c r="T10" s="18">
        <v>78</v>
      </c>
      <c r="U10" s="23">
        <v>28139447</v>
      </c>
    </row>
    <row r="11" spans="1:21" ht="45">
      <c r="A11" s="31" t="str">
        <f t="shared" si="0"/>
        <v>Llorca, L; Perez-Perez, G; Urruzuno, P; Martinez, MJ; Iizumi, T; Gao, Z; Sohn, J; Chung, J; Cox, L; Simon-Soro, A; Mira, A; Alarcon, T. Characterization of the Gastric Microbiota in a Pediatric Population According to Helicobacter pylori Status. PEDIATRIC INFECTIOUS DISEASE JOURNAL. 2017; 36(2):173-178.Article. IF -2,486</v>
      </c>
      <c r="B11" s="37" t="s">
        <v>3319</v>
      </c>
      <c r="C11" s="37" t="s">
        <v>3320</v>
      </c>
      <c r="D11" s="17" t="s">
        <v>2406</v>
      </c>
      <c r="E11" s="18" t="s">
        <v>10</v>
      </c>
      <c r="F11" s="18">
        <f>VLOOKUP(N11,Revistas!$B$2:$H$63996,2,FALSE)</f>
        <v>2.4860000000000002</v>
      </c>
      <c r="G11" s="18" t="str">
        <f>VLOOKUP(N11,Revistas!$B$2:$H$63996,3,FALSE)</f>
        <v>Q1</v>
      </c>
      <c r="H11" s="18" t="str">
        <f>VLOOKUP(N11,Revistas!$B$2:$H$63996,4,FALSE)</f>
        <v>PEDIATRICS - SCIE;</v>
      </c>
      <c r="I11" s="18" t="str">
        <f>VLOOKUP(N11,Revistas!$B$2:$H$63996,5,FALSE)</f>
        <v>27/121</v>
      </c>
      <c r="J11" s="18" t="str">
        <f>VLOOKUP(N11,Revistas!$B$2:$H$63996,6,FALSE)</f>
        <v>NO</v>
      </c>
      <c r="K11" s="18" t="s">
        <v>3321</v>
      </c>
      <c r="L11" s="18" t="s">
        <v>3322</v>
      </c>
      <c r="M11" s="18">
        <v>3</v>
      </c>
      <c r="N11" s="18" t="s">
        <v>2409</v>
      </c>
      <c r="O11" s="18" t="s">
        <v>62</v>
      </c>
      <c r="P11" s="18">
        <v>2017</v>
      </c>
      <c r="Q11" s="18">
        <v>36</v>
      </c>
      <c r="R11" s="18">
        <v>2</v>
      </c>
      <c r="S11" s="18">
        <v>173</v>
      </c>
      <c r="T11" s="18">
        <v>178</v>
      </c>
      <c r="U11" s="23">
        <v>27820723</v>
      </c>
    </row>
    <row r="12" spans="1:21" ht="30">
      <c r="A12" s="31" t="str">
        <f t="shared" si="0"/>
        <v>Lopez, EG; Lazaro, MIG; Puime, AO. Family medicine in the training of the doctors of the future, and nowadays. MEDICINA CLINICA. 2017; 148(4):192-193.Letter. IF -1,125</v>
      </c>
      <c r="B12" s="37" t="s">
        <v>3305</v>
      </c>
      <c r="C12" s="37" t="s">
        <v>3306</v>
      </c>
      <c r="D12" s="17" t="s">
        <v>736</v>
      </c>
      <c r="E12" s="18" t="s">
        <v>274</v>
      </c>
      <c r="F12" s="18">
        <f>VLOOKUP(N12,Revistas!$B$2:$H$63996,2,FALSE)</f>
        <v>1.125</v>
      </c>
      <c r="G12" s="18" t="str">
        <f>VLOOKUP(N12,Revistas!$B$2:$H$63996,3,FALSE)</f>
        <v>Q3</v>
      </c>
      <c r="H12" s="18" t="str">
        <f>VLOOKUP(N12,Revistas!$B$2:$H$63996,4,FALSE)</f>
        <v>MEDICINA, GENERAL &amp; INTERNAL</v>
      </c>
      <c r="I12" s="18" t="str">
        <f>VLOOKUP(N12,Revistas!$B$2:$H$63996,5,FALSE)</f>
        <v>91/154</v>
      </c>
      <c r="J12" s="18" t="str">
        <f>VLOOKUP(N12,Revistas!$B$2:$H$63996,6,FALSE)</f>
        <v>NO</v>
      </c>
      <c r="K12" s="18" t="s">
        <v>3307</v>
      </c>
      <c r="L12" s="18" t="s">
        <v>3308</v>
      </c>
      <c r="M12" s="18">
        <v>0</v>
      </c>
      <c r="N12" s="18" t="s">
        <v>739</v>
      </c>
      <c r="O12" s="28">
        <v>44958</v>
      </c>
      <c r="P12" s="18">
        <v>2017</v>
      </c>
      <c r="Q12" s="18">
        <v>148</v>
      </c>
      <c r="R12" s="18">
        <v>4</v>
      </c>
      <c r="S12" s="18">
        <v>192</v>
      </c>
      <c r="T12" s="18">
        <v>193</v>
      </c>
      <c r="U12" s="23">
        <v>28038853</v>
      </c>
    </row>
    <row r="13" spans="1:21" ht="60">
      <c r="A13" s="31" t="str">
        <f t="shared" si="0"/>
        <v>Lopez-de-Andres, A; de Miguel-Diez, J; Jimenez-Trujillo, I; Hernandez-Barrera, V; de Miguel-Yanes, JM; Mendez-Bailon, M; Perez-Farinos, N; Salinero-Fort, MA; Jimenez-Garcia, R. Hospitalisation with community-acquired pneumonia among patients with type 2 diabetes: an observational population-based study in Spain from 2004 to 2013. BMJ OPEN. 2017; 7(1):-e013097.Article. IF -2,369</v>
      </c>
      <c r="B13" s="37" t="s">
        <v>3256</v>
      </c>
      <c r="C13" s="37" t="s">
        <v>3257</v>
      </c>
      <c r="D13" s="17" t="s">
        <v>1009</v>
      </c>
      <c r="E13" s="18" t="s">
        <v>10</v>
      </c>
      <c r="F13" s="18">
        <f>VLOOKUP(N13,Revistas!$B$2:$H$63996,2,FALSE)</f>
        <v>2.3690000000000002</v>
      </c>
      <c r="G13" s="18" t="str">
        <f>VLOOKUP(N13,Revistas!$B$2:$H$63996,3,FALSE)</f>
        <v>Q1</v>
      </c>
      <c r="H13" s="18" t="str">
        <f>VLOOKUP(N13,Revistas!$B$2:$H$63996,4,FALSE)</f>
        <v>MEDICINA, GENERAL &amp; INTERNAL</v>
      </c>
      <c r="I13" s="18" t="str">
        <f>VLOOKUP(N13,Revistas!$B$2:$H$63996,5,FALSE)</f>
        <v>38/154</v>
      </c>
      <c r="J13" s="18" t="str">
        <f>VLOOKUP(N13,Revistas!$B$2:$H$63996,6,FALSE)</f>
        <v>NO</v>
      </c>
      <c r="K13" s="18" t="s">
        <v>3258</v>
      </c>
      <c r="L13" s="18" t="s">
        <v>3259</v>
      </c>
      <c r="M13" s="18">
        <v>0</v>
      </c>
      <c r="N13" s="18" t="s">
        <v>1012</v>
      </c>
      <c r="O13" s="18" t="s">
        <v>344</v>
      </c>
      <c r="P13" s="18">
        <v>2017</v>
      </c>
      <c r="Q13" s="18">
        <v>7</v>
      </c>
      <c r="R13" s="18">
        <v>1</v>
      </c>
      <c r="S13" s="18"/>
      <c r="T13" s="18" t="s">
        <v>3260</v>
      </c>
      <c r="U13" s="23">
        <v>28057653</v>
      </c>
    </row>
    <row r="14" spans="1:21" ht="60">
      <c r="A14" s="31" t="str">
        <f t="shared" si="0"/>
        <v>Lopez-de-Andres, A; de Miguel-Yanes, JM; Hernandez-Barrera, V; Mendez-Bailon, M; Gonzalez-Pascual, M; de Miguel-Diez, J; Salinero-Fort, MA; Perez-Farinos, N; Jimenez-Trujillo, I; Jimenez-Garcia, R. Renal transplant among type 1 and type 2 diabetes patients in Spain: A population-based study from 2002 to 2013. EUROPEAN JOURNAL OF INTERNAL MEDICINE. 2017; 37():64-68.Article. IF -2,96</v>
      </c>
      <c r="B14" s="37" t="s">
        <v>3283</v>
      </c>
      <c r="C14" s="37" t="s">
        <v>3284</v>
      </c>
      <c r="D14" s="17" t="s">
        <v>971</v>
      </c>
      <c r="E14" s="18" t="s">
        <v>10</v>
      </c>
      <c r="F14" s="18">
        <f>VLOOKUP(N14,Revistas!$B$2:$H$63996,2,FALSE)</f>
        <v>2.96</v>
      </c>
      <c r="G14" s="18" t="str">
        <f>VLOOKUP(N14,Revistas!$B$2:$H$63996,3,FALSE)</f>
        <v>Q1</v>
      </c>
      <c r="H14" s="18" t="str">
        <f>VLOOKUP(N14,Revistas!$B$2:$H$63996,4,FALSE)</f>
        <v>MEDICINA, GENERAL &amp; INTERNAL</v>
      </c>
      <c r="I14" s="18" t="str">
        <f>VLOOKUP(N14,Revistas!$B$2:$H$63996,5,FALSE)</f>
        <v>28/154</v>
      </c>
      <c r="J14" s="18" t="str">
        <f>VLOOKUP(N14,Revistas!$B$2:$H$63996,6,FALSE)</f>
        <v>NO</v>
      </c>
      <c r="K14" s="18" t="s">
        <v>3285</v>
      </c>
      <c r="L14" s="18" t="s">
        <v>3286</v>
      </c>
      <c r="M14" s="18">
        <v>0</v>
      </c>
      <c r="N14" s="18" t="s">
        <v>974</v>
      </c>
      <c r="O14" s="18" t="s">
        <v>344</v>
      </c>
      <c r="P14" s="18">
        <v>2017</v>
      </c>
      <c r="Q14" s="18">
        <v>37</v>
      </c>
      <c r="R14" s="18"/>
      <c r="S14" s="18">
        <v>64</v>
      </c>
      <c r="T14" s="18">
        <v>68</v>
      </c>
      <c r="U14" s="23">
        <v>27514870</v>
      </c>
    </row>
    <row r="15" spans="1:21" ht="60">
      <c r="A15" s="31" t="str">
        <f t="shared" si="0"/>
        <v>Moral-Cuesta, Debora; Rodriguez-Sanchez, Isabel; Menendez-Colino, Rocio; Diaz-Sebastian, Jesus; Alarcon, Teresa; Martin Maestre, Isabel; Gonzalez-Montalvo, Juan Ignacio. Functional consequences of fragile pelvis fracture. Description of several cases attended by a consultation Geriatrics team.. REVISTA ESPANOLA DE GERIATRIA Y GERONTOLOGIA. 2017; ():-.Article. IF -NO TIENE</v>
      </c>
      <c r="B15" s="37" t="s">
        <v>3334</v>
      </c>
      <c r="C15" s="37" t="s">
        <v>3335</v>
      </c>
      <c r="D15" s="17" t="s">
        <v>3330</v>
      </c>
      <c r="E15" s="18" t="s">
        <v>10</v>
      </c>
      <c r="F15" s="18" t="str">
        <f>VLOOKUP(N15,Revistas!$B$2:$H$63996,2,FALSE)</f>
        <v>NO TIENE</v>
      </c>
      <c r="G15" s="18" t="str">
        <f>VLOOKUP(N15,Revistas!$B$2:$H$63996,3,FALSE)</f>
        <v>NO TIENE</v>
      </c>
      <c r="H15" s="18" t="str">
        <f>VLOOKUP(N15,Revistas!$B$2:$H$63996,4,FALSE)</f>
        <v>NO TIENE</v>
      </c>
      <c r="I15" s="18" t="str">
        <f>VLOOKUP(N15,Revistas!$B$2:$H$63996,5,FALSE)</f>
        <v>NO TIENE</v>
      </c>
      <c r="J15" s="18" t="str">
        <f>VLOOKUP(N15,Revistas!$B$2:$H$63996,6,FALSE)</f>
        <v>NO</v>
      </c>
      <c r="K15" s="18" t="s">
        <v>3336</v>
      </c>
      <c r="L15" s="18"/>
      <c r="M15" s="18" t="s">
        <v>586</v>
      </c>
      <c r="N15" s="18" t="s">
        <v>1642</v>
      </c>
      <c r="O15" s="18" t="s">
        <v>3337</v>
      </c>
      <c r="P15" s="18">
        <v>2017</v>
      </c>
      <c r="Q15" s="18"/>
      <c r="R15" s="18"/>
      <c r="S15" s="18"/>
      <c r="T15" s="18"/>
      <c r="U15" s="23">
        <v>28784246</v>
      </c>
    </row>
    <row r="16" spans="1:21" ht="45">
      <c r="A16" s="31" t="str">
        <f t="shared" si="0"/>
        <v>Perez, MDC; Alcala, MVC; Menendez-Asenjo, AA; Puime, AO. Variability in the use of health services by the elderly related to the medical list to which they belong. ATENCION PRIMARIA. 2017; 49(10):620-621.Letter. IF -1,042</v>
      </c>
      <c r="B16" s="37" t="s">
        <v>3250</v>
      </c>
      <c r="C16" s="37" t="s">
        <v>3251</v>
      </c>
      <c r="D16" s="17" t="s">
        <v>3252</v>
      </c>
      <c r="E16" s="18" t="s">
        <v>274</v>
      </c>
      <c r="F16" s="18">
        <f>VLOOKUP(N16,Revistas!$B$2:$H$63996,2,FALSE)</f>
        <v>1.042</v>
      </c>
      <c r="G16" s="18" t="str">
        <f>VLOOKUP(N16,Revistas!$B$2:$H$63996,3,FALSE)</f>
        <v>Q3</v>
      </c>
      <c r="H16" s="18" t="str">
        <f>VLOOKUP(N16,Revistas!$B$2:$H$63996,4,FALSE)</f>
        <v>MEDICINE, GENERAL &amp; INTERNAL - SCIE;</v>
      </c>
      <c r="I16" s="18" t="str">
        <f>VLOOKUP(N16,Revistas!$B$2:$H$63996,5,FALSE)</f>
        <v>97/154</v>
      </c>
      <c r="J16" s="18" t="str">
        <f>VLOOKUP(N16,Revistas!$B$2:$H$63996,6,FALSE)</f>
        <v>NO</v>
      </c>
      <c r="K16" s="18" t="s">
        <v>3253</v>
      </c>
      <c r="L16" s="18" t="s">
        <v>3254</v>
      </c>
      <c r="M16" s="18">
        <v>0</v>
      </c>
      <c r="N16" s="18" t="s">
        <v>3255</v>
      </c>
      <c r="O16" s="18" t="s">
        <v>14</v>
      </c>
      <c r="P16" s="18">
        <v>2017</v>
      </c>
      <c r="Q16" s="18">
        <v>49</v>
      </c>
      <c r="R16" s="18">
        <v>10</v>
      </c>
      <c r="S16" s="18">
        <v>620</v>
      </c>
      <c r="T16" s="18">
        <v>621</v>
      </c>
      <c r="U16" s="23">
        <v>28743406</v>
      </c>
    </row>
    <row r="17" spans="1:21" ht="45">
      <c r="A17" s="31" t="str">
        <f t="shared" si="0"/>
        <v>Ramirez-Martin, R; Alcala, MVC; Alarcon, T; Queipo, R; German, PPR; Puime, AO; Gonzalez-Montalvo, JI. Comprehensive geriatric assessment for identifying older people at risk of hip fracture: cross-sectional study with comparative group. FAMILY PRACTICE. 2017; 34(6):679-684.Article. IF -1,804</v>
      </c>
      <c r="B17" s="37" t="s">
        <v>3287</v>
      </c>
      <c r="C17" s="37" t="s">
        <v>3288</v>
      </c>
      <c r="D17" s="17" t="s">
        <v>3289</v>
      </c>
      <c r="E17" s="18" t="s">
        <v>10</v>
      </c>
      <c r="F17" s="18">
        <f>VLOOKUP(N17,Revistas!$B$2:$H$63996,2,FALSE)</f>
        <v>1.804</v>
      </c>
      <c r="G17" s="18" t="str">
        <f>VLOOKUP(N17,Revistas!$B$2:$H$63996,3,FALSE)</f>
        <v>Q2</v>
      </c>
      <c r="H17" s="18" t="str">
        <f>VLOOKUP(N17,Revistas!$B$2:$H$63996,4,FALSE)</f>
        <v>PRIMARY HEALTH CARE - SCIE;</v>
      </c>
      <c r="I17" s="18" t="str">
        <f>VLOOKUP(N17,Revistas!$B$2:$H$63996,5,FALSE)</f>
        <v>8 DE 20</v>
      </c>
      <c r="J17" s="18" t="str">
        <f>VLOOKUP(N17,Revistas!$B$2:$H$63996,6,FALSE)</f>
        <v>NO</v>
      </c>
      <c r="K17" s="18" t="s">
        <v>3290</v>
      </c>
      <c r="L17" s="18" t="s">
        <v>3291</v>
      </c>
      <c r="M17" s="18">
        <v>0</v>
      </c>
      <c r="N17" s="18" t="s">
        <v>3292</v>
      </c>
      <c r="O17" s="18" t="s">
        <v>14</v>
      </c>
      <c r="P17" s="18">
        <v>2017</v>
      </c>
      <c r="Q17" s="18">
        <v>34</v>
      </c>
      <c r="R17" s="18">
        <v>6</v>
      </c>
      <c r="S17" s="18">
        <v>679</v>
      </c>
      <c r="T17" s="18">
        <v>684</v>
      </c>
      <c r="U17" s="23">
        <v>29106548</v>
      </c>
    </row>
    <row r="18" spans="1:21" ht="75">
      <c r="A18" s="31" t="str">
        <f t="shared" si="0"/>
        <v>Rodriguez-Pascual, C; Paredes-Galan, E; Ferrero-Martinez, AI; Gonzalez-Guerrero, JL; Hornillos-Calvo, M; Menendez-Colino, R; Torres-Torres, I; Vilches-Moraga, A; Galan, MC; Suarez-Garcia, F; Olcoz-Chiva, MT; Rodriguez-Artalejo, F. The frailty syndrome is associated with adverse health outcomes in very old patients with stable heart failure: A prospective study in six Spanish hospitals. INTERNATIONAL JOURNAL OF CARDIOLOGY. 2017; 236():296-303.Article. IF -6,189</v>
      </c>
      <c r="B18" s="37" t="s">
        <v>1041</v>
      </c>
      <c r="C18" s="37" t="s">
        <v>1042</v>
      </c>
      <c r="D18" s="17" t="s">
        <v>604</v>
      </c>
      <c r="E18" s="18" t="s">
        <v>10</v>
      </c>
      <c r="F18" s="18">
        <f>VLOOKUP(N18,Revistas!$B$2:$H$63996,2,FALSE)</f>
        <v>6.1890000000000001</v>
      </c>
      <c r="G18" s="18" t="str">
        <f>VLOOKUP(N18,Revistas!$B$2:$H$63996,3,FALSE)</f>
        <v>Q1</v>
      </c>
      <c r="H18" s="18" t="str">
        <f>VLOOKUP(N18,Revistas!$B$2:$H$63996,4,FALSE)</f>
        <v>CARDIAC &amp; CARDIOVASCULAR SYSTEM</v>
      </c>
      <c r="I18" s="18" t="str">
        <f>VLOOKUP(N18,Revistas!$B$2:$H$63996,5,FALSE)</f>
        <v>16/126</v>
      </c>
      <c r="J18" s="18" t="str">
        <f>VLOOKUP(N18,Revistas!$B$2:$H$63996,6,FALSE)</f>
        <v>NO</v>
      </c>
      <c r="K18" s="18" t="s">
        <v>1043</v>
      </c>
      <c r="L18" s="18" t="s">
        <v>1044</v>
      </c>
      <c r="M18" s="18">
        <v>2</v>
      </c>
      <c r="N18" s="18" t="s">
        <v>607</v>
      </c>
      <c r="O18" s="28">
        <v>37043</v>
      </c>
      <c r="P18" s="18">
        <v>2017</v>
      </c>
      <c r="Q18" s="18">
        <v>236</v>
      </c>
      <c r="R18" s="18"/>
      <c r="S18" s="18">
        <v>296</v>
      </c>
      <c r="T18" s="18">
        <v>303</v>
      </c>
      <c r="U18" s="23">
        <v>28215465</v>
      </c>
    </row>
    <row r="19" spans="1:21" ht="45">
      <c r="A19" s="31" t="str">
        <f t="shared" si="0"/>
        <v>Rodriguez-Sanchez, Isabel; Moral-Cuesta, Debora; Menendez-Colino, Rocio; Gonzalez-Montalvo, Juan Ignacio. Severe chronic hypocalcaemia in an asymptomatic patient.. REVISTA ESPANOLA DE GERIATRIA Y GERONTOLOGIA. 2017; 52(3):171-172-.Letter. IF -NO TIENE</v>
      </c>
      <c r="B19" s="37" t="s">
        <v>3343</v>
      </c>
      <c r="C19" s="37" t="s">
        <v>3344</v>
      </c>
      <c r="D19" s="17" t="s">
        <v>3330</v>
      </c>
      <c r="E19" s="18" t="s">
        <v>274</v>
      </c>
      <c r="F19" s="18" t="str">
        <f>VLOOKUP(N19,Revistas!$B$2:$H$63996,2,FALSE)</f>
        <v>NO TIENE</v>
      </c>
      <c r="G19" s="18" t="str">
        <f>VLOOKUP(N19,Revistas!$B$2:$H$63996,3,FALSE)</f>
        <v>NO TIENE</v>
      </c>
      <c r="H19" s="18" t="str">
        <f>VLOOKUP(N19,Revistas!$B$2:$H$63996,4,FALSE)</f>
        <v>NO TIENE</v>
      </c>
      <c r="I19" s="18" t="str">
        <f>VLOOKUP(N19,Revistas!$B$2:$H$63996,5,FALSE)</f>
        <v>NO TIENE</v>
      </c>
      <c r="J19" s="18" t="str">
        <f>VLOOKUP(N19,Revistas!$B$2:$H$63996,6,FALSE)</f>
        <v>NO</v>
      </c>
      <c r="K19" s="18" t="s">
        <v>3345</v>
      </c>
      <c r="L19" s="18"/>
      <c r="M19" s="18" t="s">
        <v>586</v>
      </c>
      <c r="N19" s="18" t="s">
        <v>1642</v>
      </c>
      <c r="O19" s="18" t="s">
        <v>3346</v>
      </c>
      <c r="P19" s="18">
        <v>2017</v>
      </c>
      <c r="Q19" s="18">
        <v>52</v>
      </c>
      <c r="R19" s="18">
        <v>3</v>
      </c>
      <c r="S19" s="18" t="s">
        <v>3347</v>
      </c>
      <c r="T19" s="18"/>
      <c r="U19" s="23">
        <v>27262555</v>
      </c>
    </row>
    <row r="20" spans="1:21" ht="30">
      <c r="A20" s="31" t="str">
        <f t="shared" si="0"/>
        <v>Saez-Lopez, P; Branas, F; Sanchez-Hernandez, N; Alonso-Garcia, N; Gonzalez-Montalvo, JI. Hip fracture registries: utility, description, and comparison. OSTEOPOROSIS INTERNATIONAL. 2017; 28(4):1157-1166.Article. IF -3,591</v>
      </c>
      <c r="B20" s="37" t="s">
        <v>3315</v>
      </c>
      <c r="C20" s="37" t="s">
        <v>3316</v>
      </c>
      <c r="D20" s="17" t="s">
        <v>965</v>
      </c>
      <c r="E20" s="18" t="s">
        <v>10</v>
      </c>
      <c r="F20" s="18">
        <f>VLOOKUP(N20,Revistas!$B$2:$H$63996,2,FALSE)</f>
        <v>3.5910000000000002</v>
      </c>
      <c r="G20" s="18" t="str">
        <f>VLOOKUP(N20,Revistas!$B$2:$H$63996,3,FALSE)</f>
        <v>Q2</v>
      </c>
      <c r="H20" s="18" t="str">
        <f>VLOOKUP(N20,Revistas!$B$2:$H$63996,4,FALSE)</f>
        <v>ENDOCRINOLOGY &amp; METABOLISM - SCIE</v>
      </c>
      <c r="I20" s="18" t="str">
        <f>VLOOKUP(N20,Revistas!$B$2:$H$63996,5,FALSE)</f>
        <v>52/138</v>
      </c>
      <c r="J20" s="18" t="str">
        <f>VLOOKUP(N20,Revistas!$B$2:$H$63996,6,FALSE)</f>
        <v>NO</v>
      </c>
      <c r="K20" s="18" t="s">
        <v>3317</v>
      </c>
      <c r="L20" s="18" t="s">
        <v>3318</v>
      </c>
      <c r="M20" s="18">
        <v>0</v>
      </c>
      <c r="N20" s="18" t="s">
        <v>968</v>
      </c>
      <c r="O20" s="18" t="s">
        <v>35</v>
      </c>
      <c r="P20" s="18">
        <v>2017</v>
      </c>
      <c r="Q20" s="18">
        <v>28</v>
      </c>
      <c r="R20" s="18">
        <v>4</v>
      </c>
      <c r="S20" s="18">
        <v>1157</v>
      </c>
      <c r="T20" s="18">
        <v>1166</v>
      </c>
      <c r="U20" s="23">
        <v>27872956</v>
      </c>
    </row>
    <row r="21" spans="1:21" ht="60">
      <c r="A21" s="31" t="str">
        <f t="shared" si="0"/>
        <v>Salinero-Fort, MA; Andres-Rebollo, FJS; Gomez-Campelo, P; de Burgos-Lunar, C; Cardenas-Valladolid, J; Abanades-Herranz, JC; Otero-Puime, A; Jimenez-Garcia, R; Lopez-de-Andres, A; de Miguel-Yanes, JM. Body mass index and all-cause mortality among type 2 diabetes mellitus patients: Findings from the 5-year follow-up of the MADIABETES cohort. EUROPEAN JOURNAL OF INTERNAL MEDICINE. 2017; 43():46-52.Article. IF -2,96</v>
      </c>
      <c r="B21" s="37" t="s">
        <v>3275</v>
      </c>
      <c r="C21" s="37" t="s">
        <v>3276</v>
      </c>
      <c r="D21" s="17" t="s">
        <v>971</v>
      </c>
      <c r="E21" s="18" t="s">
        <v>10</v>
      </c>
      <c r="F21" s="18">
        <f>VLOOKUP(N21,Revistas!$B$2:$H$63996,2,FALSE)</f>
        <v>2.96</v>
      </c>
      <c r="G21" s="18" t="str">
        <f>VLOOKUP(N21,Revistas!$B$2:$H$63996,3,FALSE)</f>
        <v>Q1</v>
      </c>
      <c r="H21" s="18" t="str">
        <f>VLOOKUP(N21,Revistas!$B$2:$H$63996,4,FALSE)</f>
        <v>MEDICINA, GENERAL &amp; INTERNAL</v>
      </c>
      <c r="I21" s="18" t="str">
        <f>VLOOKUP(N21,Revistas!$B$2:$H$63996,5,FALSE)</f>
        <v>28/154</v>
      </c>
      <c r="J21" s="18" t="str">
        <f>VLOOKUP(N21,Revistas!$B$2:$H$63996,6,FALSE)</f>
        <v>NO</v>
      </c>
      <c r="K21" s="18" t="s">
        <v>3277</v>
      </c>
      <c r="L21" s="18" t="s">
        <v>3278</v>
      </c>
      <c r="M21" s="18">
        <v>1</v>
      </c>
      <c r="N21" s="18" t="s">
        <v>974</v>
      </c>
      <c r="O21" s="18" t="s">
        <v>154</v>
      </c>
      <c r="P21" s="18">
        <v>2017</v>
      </c>
      <c r="Q21" s="18">
        <v>43</v>
      </c>
      <c r="R21" s="18"/>
      <c r="S21" s="18">
        <v>46</v>
      </c>
      <c r="T21" s="18">
        <v>52</v>
      </c>
      <c r="U21" s="23">
        <v>28679485</v>
      </c>
    </row>
    <row r="22" spans="1:21" ht="45">
      <c r="A22" s="31" t="str">
        <f t="shared" si="0"/>
        <v>Salinero-Fort, MA; San Andres-Rebollo, J; Gomez-Campelo, P; de Andres, AL; Jimenez-Garcia, R. Response to cardiovascular and all-cause mortality in patients with type 2 diabetes mellitus and chronic kidney disease. JOURNAL OF DIABETES AND ITS COMPLICATIONS. 2017; 31(3):647-647.Letter. IF -2,734</v>
      </c>
      <c r="B22" s="37" t="s">
        <v>3299</v>
      </c>
      <c r="C22" s="37" t="s">
        <v>3300</v>
      </c>
      <c r="D22" s="17" t="s">
        <v>3301</v>
      </c>
      <c r="E22" s="18" t="s">
        <v>274</v>
      </c>
      <c r="F22" s="18">
        <f>VLOOKUP(N22,Revistas!$B$2:$H$63996,2,FALSE)</f>
        <v>2.734</v>
      </c>
      <c r="G22" s="18" t="str">
        <f>VLOOKUP(N22,Revistas!$B$2:$H$63996,3,FALSE)</f>
        <v>Q3</v>
      </c>
      <c r="H22" s="18" t="str">
        <f>VLOOKUP(N22,Revistas!$B$2:$H$63996,4,FALSE)</f>
        <v>ENDOCRINOLOGY &amp; METABOLISM - SCIE</v>
      </c>
      <c r="I22" s="18" t="str">
        <f>VLOOKUP(N22,Revistas!$B$2:$H$63996,5,FALSE)</f>
        <v>74/138</v>
      </c>
      <c r="J22" s="18" t="str">
        <f>VLOOKUP(N22,Revistas!$B$2:$H$63996,6,FALSE)</f>
        <v>NO</v>
      </c>
      <c r="K22" s="18" t="s">
        <v>3302</v>
      </c>
      <c r="L22" s="18" t="s">
        <v>3303</v>
      </c>
      <c r="M22" s="18">
        <v>0</v>
      </c>
      <c r="N22" s="18" t="s">
        <v>3304</v>
      </c>
      <c r="O22" s="18" t="s">
        <v>300</v>
      </c>
      <c r="P22" s="18">
        <v>2017</v>
      </c>
      <c r="Q22" s="18">
        <v>31</v>
      </c>
      <c r="R22" s="18">
        <v>3</v>
      </c>
      <c r="S22" s="18">
        <v>647</v>
      </c>
      <c r="T22" s="18">
        <v>647</v>
      </c>
      <c r="U22" s="23">
        <v>28679485</v>
      </c>
    </row>
    <row r="23" spans="1:21" ht="30">
      <c r="A23" s="31" t="str">
        <f t="shared" si="0"/>
        <v>Zunzunegui, MV; Belanger, E; Benmarhnia, T; Gobbo, M; Otero, A; Beland, F; Zunzunegui, F; Ribera-Casado, JM. Financial fraud and health: the case of Spain. GACETA SANITARIA. 2017; 31(4):313-319.Article. IF -1,768</v>
      </c>
      <c r="B23" s="37" t="s">
        <v>3293</v>
      </c>
      <c r="C23" s="37" t="s">
        <v>3294</v>
      </c>
      <c r="D23" s="17" t="s">
        <v>3295</v>
      </c>
      <c r="E23" s="18" t="s">
        <v>10</v>
      </c>
      <c r="F23" s="18">
        <f>VLOOKUP(N23,Revistas!$B$2:$H$63996,2,FALSE)</f>
        <v>1.768</v>
      </c>
      <c r="G23" s="18" t="str">
        <f>VLOOKUP(N23,Revistas!$B$2:$H$63996,3,FALSE)</f>
        <v>Q3</v>
      </c>
      <c r="H23" s="18" t="str">
        <f>VLOOKUP(N23,Revistas!$B$2:$H$63996,4,FALSE)</f>
        <v>PUBLIC, ENVIRONMENTAL &amp; OCCUPATIONAL HEALTH - SCIE</v>
      </c>
      <c r="I23" s="18" t="str">
        <f>VLOOKUP(N23,Revistas!$B$2:$H$63996,5,FALSE)</f>
        <v>94/176</v>
      </c>
      <c r="J23" s="18" t="str">
        <f>VLOOKUP(N23,Revistas!$B$2:$H$63996,6,FALSE)</f>
        <v>NO</v>
      </c>
      <c r="K23" s="18" t="s">
        <v>3296</v>
      </c>
      <c r="L23" s="18" t="s">
        <v>3297</v>
      </c>
      <c r="M23" s="18">
        <v>0</v>
      </c>
      <c r="N23" s="18" t="s">
        <v>3298</v>
      </c>
      <c r="O23" s="18" t="s">
        <v>214</v>
      </c>
      <c r="P23" s="18">
        <v>2017</v>
      </c>
      <c r="Q23" s="18">
        <v>31</v>
      </c>
      <c r="R23" s="18">
        <v>4</v>
      </c>
      <c r="S23" s="18">
        <v>313</v>
      </c>
      <c r="T23" s="18">
        <v>319</v>
      </c>
      <c r="U23" s="23">
        <v>28259392</v>
      </c>
    </row>
    <row r="24" spans="1:21">
      <c r="A24" s="31"/>
      <c r="U24" s="32"/>
    </row>
    <row r="25" spans="1:21" hidden="1">
      <c r="A25" s="31" t="str">
        <f t="shared" si="0"/>
        <v>. . . ; ():-.. IF -</v>
      </c>
    </row>
    <row r="26" spans="1:21" hidden="1">
      <c r="A26" s="31" t="str">
        <f t="shared" si="0"/>
        <v>. . . ; ():-.. IF -</v>
      </c>
    </row>
    <row r="27" spans="1:21" hidden="1">
      <c r="A27" s="31" t="str">
        <f t="shared" si="0"/>
        <v>. . . ; ():-.. IF -</v>
      </c>
    </row>
    <row r="28" spans="1:21" hidden="1">
      <c r="A28" s="31" t="str">
        <f t="shared" si="0"/>
        <v>. . . ; ():-.. IF -</v>
      </c>
    </row>
    <row r="29" spans="1:21" hidden="1">
      <c r="A29" s="31" t="str">
        <f t="shared" si="0"/>
        <v>. . . ; ():-.. IF -</v>
      </c>
    </row>
    <row r="30" spans="1:21" hidden="1">
      <c r="A30" s="31" t="str">
        <f t="shared" si="0"/>
        <v>. . . ; ():-.. IF -</v>
      </c>
    </row>
    <row r="31" spans="1:21" hidden="1">
      <c r="A31" s="31" t="str">
        <f t="shared" si="0"/>
        <v>. . . ; ():-.. IF -</v>
      </c>
    </row>
    <row r="32" spans="1:2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15</v>
      </c>
      <c r="D1092" s="20" t="s">
        <v>10</v>
      </c>
      <c r="E1092" s="23">
        <f>DSUM(B1:T1088,F1,D1091:D1092)</f>
        <v>37.243000000000002</v>
      </c>
      <c r="F1092" s="23" t="s">
        <v>10</v>
      </c>
      <c r="G1092" s="23" t="s">
        <v>5470</v>
      </c>
      <c r="H1092" s="23">
        <f>DCOUNTA(B1:T1088,G1091,F1091:G1092)</f>
        <v>7</v>
      </c>
      <c r="I1092" s="23" t="s">
        <v>10</v>
      </c>
      <c r="J1092" s="23" t="s">
        <v>2680</v>
      </c>
      <c r="K1092" s="23">
        <f>DCOUNTA(B1:T1088,J1,I1091:J1092)</f>
        <v>0</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5</v>
      </c>
      <c r="D1095" s="20" t="s">
        <v>274</v>
      </c>
      <c r="E1095" s="23">
        <f>DSUM(B1:T1088,F1,D1094:D1095)</f>
        <v>4.9009999999999998</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2</v>
      </c>
      <c r="D1108" s="20" t="s">
        <v>210</v>
      </c>
      <c r="E1108" s="23">
        <f>DSUM(B1:T1088,F1,D1107:D1108)</f>
        <v>7.9610000000000003</v>
      </c>
      <c r="F1108" s="23" t="s">
        <v>210</v>
      </c>
      <c r="G1108" s="23" t="s">
        <v>5470</v>
      </c>
      <c r="H1108" s="23">
        <f>DCOUNTA(B1:T1088,G1,F1107:G1108)</f>
        <v>1</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15</v>
      </c>
      <c r="D1111" s="26" t="s">
        <v>7262</v>
      </c>
      <c r="E1111" s="21">
        <f>E1092</f>
        <v>37.243000000000002</v>
      </c>
      <c r="F1111" s="21">
        <f>H1092</f>
        <v>7</v>
      </c>
      <c r="G1111" s="21">
        <f>K1092</f>
        <v>0</v>
      </c>
      <c r="O1111" s="24"/>
    </row>
    <row r="1112" spans="2:52" ht="15.75">
      <c r="C1112" s="21">
        <f>C1095</f>
        <v>5</v>
      </c>
      <c r="D1112" s="26" t="s">
        <v>7263</v>
      </c>
      <c r="E1112" s="21">
        <f>E1095</f>
        <v>4.9009999999999998</v>
      </c>
      <c r="F1112" s="21">
        <f>H1095</f>
        <v>0</v>
      </c>
      <c r="G1112" s="21">
        <f>K1095</f>
        <v>0</v>
      </c>
      <c r="O1112" s="24"/>
    </row>
    <row r="1113" spans="2:52" ht="15.75">
      <c r="C1113" s="21">
        <f>C1108</f>
        <v>2</v>
      </c>
      <c r="D1113" s="26" t="s">
        <v>7266</v>
      </c>
      <c r="E1113" s="21">
        <f>E1108</f>
        <v>7.9610000000000003</v>
      </c>
      <c r="F1113" s="21">
        <f>H1108</f>
        <v>1</v>
      </c>
      <c r="G1113" s="21">
        <f>K1108</f>
        <v>0</v>
      </c>
      <c r="O1113" s="24"/>
    </row>
    <row r="1114" spans="2:52" ht="15.75">
      <c r="C1114" s="22"/>
      <c r="D1114" s="19" t="s">
        <v>7267</v>
      </c>
      <c r="E1114" s="19">
        <f>E1111</f>
        <v>37.243000000000002</v>
      </c>
      <c r="F1114" s="22"/>
      <c r="O1114" s="24"/>
    </row>
    <row r="1115" spans="2:52" ht="15.75">
      <c r="C1115" s="22"/>
      <c r="D1115" s="19" t="s">
        <v>7268</v>
      </c>
      <c r="E1115" s="19">
        <f>E1111+E1112+E1113</f>
        <v>50.105000000000004</v>
      </c>
    </row>
  </sheetData>
  <sortState ref="B2:AZ23">
    <sortCondition ref="B2:B23"/>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Hoja1">
    <tabColor theme="4"/>
  </sheetPr>
  <dimension ref="A1:AZ1114"/>
  <sheetViews>
    <sheetView topLeftCell="B1" workbookViewId="0">
      <selection activeCell="B2" sqref="B2:C11"/>
    </sheetView>
  </sheetViews>
  <sheetFormatPr baseColWidth="10" defaultRowHeight="15"/>
  <cols>
    <col min="1" max="1" width="92.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11.42578125" style="23" hidden="1" customWidth="1"/>
    <col min="10" max="10" width="11.85546875" style="23" customWidth="1"/>
    <col min="11" max="15" width="11.42578125"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c r="A2" s="31" t="str">
        <f>CONCATENATE(B2,". ",C2,". ",D2,". ",P2,"; ",Q2,"(",R2,"):",S2,"-",T2,".",E2,". ","IF -",F2)</f>
        <v>Caballero, JD; Vida, R; Cobo, M; Maiz, L; Suarez, L; Galeano, J; Baquero, F; Canton, R; del Campo, R. Individual Patterns of Complexity in Cystic Fibrosis Lung Microbiota, Including Predator Bacteria, over a 1-Year Period. MBIO. 2017; 8(5):-e00959-17.Article. IF -6,956</v>
      </c>
      <c r="B2" s="37" t="s">
        <v>15</v>
      </c>
      <c r="C2" s="37" t="s">
        <v>16</v>
      </c>
      <c r="D2" s="17" t="s">
        <v>17</v>
      </c>
      <c r="E2" s="18" t="s">
        <v>10</v>
      </c>
      <c r="F2" s="18">
        <f>VLOOKUP(N2,Revistas!$B$2:$H$63996,2,FALSE)</f>
        <v>6.9560000000000004</v>
      </c>
      <c r="G2" s="18" t="str">
        <f>VLOOKUP(N2,Revistas!$B$2:$H$63996,3,FALSE)</f>
        <v>Q1</v>
      </c>
      <c r="H2" s="18" t="str">
        <f>VLOOKUP(N2,Revistas!$B$2:$H$63996,4,FALSE)</f>
        <v>MICROBIOLOGY - SCIE</v>
      </c>
      <c r="I2" s="18" t="str">
        <f>VLOOKUP(N2,Revistas!$B$2:$H$63996,5,FALSE)</f>
        <v>11/125</v>
      </c>
      <c r="J2" s="18" t="str">
        <f>VLOOKUP(N2,Revistas!$B$2:$H$63996,6,FALSE)</f>
        <v>SI</v>
      </c>
      <c r="K2" s="18" t="s">
        <v>18</v>
      </c>
      <c r="L2" s="18" t="s">
        <v>19</v>
      </c>
      <c r="M2" s="18">
        <v>0</v>
      </c>
      <c r="N2" s="18" t="s">
        <v>20</v>
      </c>
      <c r="O2" s="18" t="s">
        <v>21</v>
      </c>
      <c r="P2" s="18">
        <v>2017</v>
      </c>
      <c r="Q2" s="18">
        <v>8</v>
      </c>
      <c r="R2" s="18">
        <v>5</v>
      </c>
      <c r="S2" s="18"/>
      <c r="T2" s="18" t="s">
        <v>22</v>
      </c>
      <c r="U2" s="23">
        <v>28951476</v>
      </c>
    </row>
    <row r="3" spans="1:21" ht="75">
      <c r="A3" s="31" t="str">
        <f t="shared" ref="A3:A11" si="0">CONCATENATE(B3,". ",C3,". ",D3,". ",P3,"; ",Q3,"(",R3,"):",S3,"-",T3,".",E3,". ","IF -",F3)</f>
        <v>Crespo-Facorro, B; Bernardo, M; Argimon, J; Arrojo, M; Bravo-Ortiz, MF; Cabrera-Cifuentes, A; Carretero-Roman, J; Franco-Martin, MA; Garcia-Portilla, P; Haro, J; Olivares, J; Penades, R; del Pino-Montes, J; Sanjuan, J; Arang, C. Effectiveness, efficiency and efficacy in the multidimensional treatment of schizophrenia: Rethinking project. REVISTA DE PSIQUIATRIA Y SALUD MENTAL. 2017; 10(1):4-20.Article. IF -2,227</v>
      </c>
      <c r="B3" s="37" t="s">
        <v>63</v>
      </c>
      <c r="C3" s="37" t="s">
        <v>64</v>
      </c>
      <c r="D3" s="17" t="s">
        <v>65</v>
      </c>
      <c r="E3" s="18" t="s">
        <v>10</v>
      </c>
      <c r="F3" s="18">
        <f>VLOOKUP(N3,Revistas!$B$2:$H$63996,2,FALSE)</f>
        <v>2.2269999999999999</v>
      </c>
      <c r="G3" s="18" t="str">
        <f>VLOOKUP(N3,Revistas!$B$2:$H$63996,3,FALSE)</f>
        <v>Q3</v>
      </c>
      <c r="H3" s="18" t="str">
        <f>VLOOKUP(N3,Revistas!$B$2:$H$63996,4,FALSE)</f>
        <v>PSYCHIATRY</v>
      </c>
      <c r="I3" s="18" t="str">
        <f>VLOOKUP(N3,Revistas!$B$2:$H$63996,5,FALSE)</f>
        <v>74/142</v>
      </c>
      <c r="J3" s="18" t="str">
        <f>VLOOKUP(N3,Revistas!$B$2:$H$63996,6,FALSE)</f>
        <v>NO</v>
      </c>
      <c r="K3" s="18" t="s">
        <v>66</v>
      </c>
      <c r="L3" s="18" t="s">
        <v>67</v>
      </c>
      <c r="M3" s="18">
        <v>0</v>
      </c>
      <c r="N3" s="18" t="s">
        <v>68</v>
      </c>
      <c r="O3" s="18" t="s">
        <v>69</v>
      </c>
      <c r="P3" s="18">
        <v>2017</v>
      </c>
      <c r="Q3" s="18">
        <v>10</v>
      </c>
      <c r="R3" s="18">
        <v>1</v>
      </c>
      <c r="S3" s="18">
        <v>4</v>
      </c>
      <c r="T3" s="18">
        <v>20</v>
      </c>
      <c r="U3" s="23">
        <v>27777062</v>
      </c>
    </row>
    <row r="4" spans="1:21" ht="60">
      <c r="A4" s="31" t="str">
        <f t="shared" si="0"/>
        <v>Flores, A; Gonzalez, G; Lahera, G; Bayon, C; Bravo, M; Vega, BR; Avedillo, C; Villanueva, R; Barbeito, S; Saenz, M; Alocen, AG; Ugarte, A; Pinto, AG; Vaughan, M; Carballeira, L; Perez, P; Barga, P; Garcia, N; De Dios, C. Mindfulness effects on cognition: Preliminary results. EUROPEAN PSYCHIATRY. 2017; 41():S421-S421.Meeting Abstract. IF -3,123</v>
      </c>
      <c r="B4" s="37" t="s">
        <v>38</v>
      </c>
      <c r="C4" s="37" t="s">
        <v>39</v>
      </c>
      <c r="D4" s="17" t="s">
        <v>32</v>
      </c>
      <c r="E4" s="18" t="s">
        <v>26</v>
      </c>
      <c r="F4" s="18">
        <f>VLOOKUP(N4,Revistas!$B$2:$H$63996,2,FALSE)</f>
        <v>3.1230000000000002</v>
      </c>
      <c r="G4" s="18" t="str">
        <f>VLOOKUP(N4,Revistas!$B$2:$H$63996,3,FALSE)</f>
        <v>Q2</v>
      </c>
      <c r="H4" s="18" t="str">
        <f>VLOOKUP(N4,Revistas!$B$2:$H$63996,4,FALSE)</f>
        <v>PSYCHIATRY - SCIE</v>
      </c>
      <c r="I4" s="18" t="str">
        <f>VLOOKUP(N4,Revistas!$B$2:$H$63996,5,FALSE)</f>
        <v>52/142</v>
      </c>
      <c r="J4" s="18" t="str">
        <f>VLOOKUP(N4,Revistas!$B$2:$H$63996,6,FALSE)</f>
        <v>NO</v>
      </c>
      <c r="K4" s="18" t="s">
        <v>40</v>
      </c>
      <c r="L4" s="18"/>
      <c r="M4" s="18">
        <v>0</v>
      </c>
      <c r="N4" s="18" t="s">
        <v>34</v>
      </c>
      <c r="O4" s="18" t="s">
        <v>35</v>
      </c>
      <c r="P4" s="18">
        <v>2017</v>
      </c>
      <c r="Q4" s="18">
        <v>41</v>
      </c>
      <c r="R4" s="18"/>
      <c r="S4" s="18" t="s">
        <v>41</v>
      </c>
      <c r="T4" s="18" t="s">
        <v>41</v>
      </c>
    </row>
    <row r="5" spans="1:21" ht="45">
      <c r="A5" s="31" t="str">
        <f t="shared" si="0"/>
        <v>Forti-Buratti, MA; Palanca-Maresca, I; Fajardo-Simon, L; Olza-Fernandez, I; Fe Bravo-Ortiz, M; Marin-Gabriel, MA. Differences in mother-to-infant bonding according to type of C-section: Elective versus unplanned. EARLY HUMAN DEVELOPMENT. 2017; 115():93-98.Article. IF -2,169</v>
      </c>
      <c r="B5" s="37" t="s">
        <v>7</v>
      </c>
      <c r="C5" s="37" t="s">
        <v>8</v>
      </c>
      <c r="D5" s="17" t="s">
        <v>9</v>
      </c>
      <c r="E5" s="18" t="s">
        <v>10</v>
      </c>
      <c r="F5" s="18">
        <f>VLOOKUP(N5,Revistas!$B$2:$H$63996,2,FALSE)</f>
        <v>2.169</v>
      </c>
      <c r="G5" s="18" t="str">
        <f>VLOOKUP(N5,Revistas!$B$2:$H$63996,3,FALSE)</f>
        <v>Q2</v>
      </c>
      <c r="H5" s="18" t="str">
        <f>VLOOKUP(N5,Revistas!$B$2:$H$63996,4,FALSE)</f>
        <v>PEDIATRICS - SCIE;</v>
      </c>
      <c r="I5" s="18" t="str">
        <f>VLOOKUP(N5,Revistas!$B$2:$H$63996,5,FALSE)</f>
        <v>40/121</v>
      </c>
      <c r="J5" s="18" t="str">
        <f>VLOOKUP(N5,Revistas!$B$2:$H$63996,6,FALSE)</f>
        <v>NO</v>
      </c>
      <c r="K5" s="18" t="s">
        <v>11</v>
      </c>
      <c r="L5" s="18" t="s">
        <v>12</v>
      </c>
      <c r="M5" s="18">
        <v>0</v>
      </c>
      <c r="N5" s="18" t="s">
        <v>13</v>
      </c>
      <c r="O5" s="18" t="s">
        <v>14</v>
      </c>
      <c r="P5" s="18">
        <v>2017</v>
      </c>
      <c r="Q5" s="18">
        <v>115</v>
      </c>
      <c r="R5" s="18"/>
      <c r="S5" s="18">
        <v>93</v>
      </c>
      <c r="T5" s="18">
        <v>98</v>
      </c>
      <c r="U5" s="23">
        <v>29032281</v>
      </c>
    </row>
    <row r="6" spans="1:21" ht="45">
      <c r="A6" s="31" t="str">
        <f t="shared" si="0"/>
        <v>Garcia-Lopez, A; Ezquiaga, E; De Dios, C; Agud, JL. Depressive symptoms in early- and late-onset older bipolar patients compared with younger ones. INTERNATIONAL JOURNAL OF GERIATRIC PSYCHIATRY. 2017; 32(2):201-207.Article. IF -3,018</v>
      </c>
      <c r="B6" s="37" t="s">
        <v>56</v>
      </c>
      <c r="C6" s="37" t="s">
        <v>57</v>
      </c>
      <c r="D6" s="17" t="s">
        <v>58</v>
      </c>
      <c r="E6" s="18" t="s">
        <v>10</v>
      </c>
      <c r="F6" s="18">
        <f>VLOOKUP(N6,Revistas!$B$2:$H$63996,2,FALSE)</f>
        <v>3.0179999999999998</v>
      </c>
      <c r="G6" s="18" t="str">
        <f>VLOOKUP(N6,Revistas!$B$2:$H$63996,3,FALSE)</f>
        <v>Q2</v>
      </c>
      <c r="H6" s="18" t="str">
        <f>VLOOKUP(N6,Revistas!$B$2:$H$63996,4,FALSE)</f>
        <v>GERIATRICS &amp; GERONTOLOGY</v>
      </c>
      <c r="I6" s="18" t="str">
        <f>VLOOKUP(N6,Revistas!$B$2:$H$63996,5,FALSE)</f>
        <v>17/49</v>
      </c>
      <c r="J6" s="18" t="str">
        <f>VLOOKUP(N6,Revistas!$B$2:$H$63996,6,FALSE)</f>
        <v>NO</v>
      </c>
      <c r="K6" s="18" t="s">
        <v>59</v>
      </c>
      <c r="L6" s="18" t="s">
        <v>60</v>
      </c>
      <c r="M6" s="18">
        <v>1</v>
      </c>
      <c r="N6" s="18" t="s">
        <v>61</v>
      </c>
      <c r="O6" s="18" t="s">
        <v>62</v>
      </c>
      <c r="P6" s="18">
        <v>2017</v>
      </c>
      <c r="Q6" s="18">
        <v>32</v>
      </c>
      <c r="R6" s="18">
        <v>2</v>
      </c>
      <c r="S6" s="18">
        <v>201</v>
      </c>
      <c r="T6" s="18">
        <v>207</v>
      </c>
      <c r="U6" s="23">
        <v>27017999</v>
      </c>
    </row>
    <row r="7" spans="1:21" ht="45">
      <c r="A7" s="31" t="str">
        <f t="shared" si="0"/>
        <v>Gonzalez-Baeza, A; Arribas, JR; Perez-Valero, I; Monge, S; Bayon, C; Martin, P; Rubio, S; Carvajal, F. Vocal emotion processing deficits in HIV-infected individuals. JOURNAL OF NEUROVIROLOGY. 2017; 23(2):304-312.Article. IF -3,206</v>
      </c>
      <c r="B7" s="37" t="s">
        <v>50</v>
      </c>
      <c r="C7" s="37" t="s">
        <v>51</v>
      </c>
      <c r="D7" s="17" t="s">
        <v>52</v>
      </c>
      <c r="E7" s="18" t="s">
        <v>10</v>
      </c>
      <c r="F7" s="18">
        <f>VLOOKUP(N7,Revistas!$B$2:$H$63996,2,FALSE)</f>
        <v>3.206</v>
      </c>
      <c r="G7" s="18" t="str">
        <f>VLOOKUP(N7,Revistas!$B$2:$H$63996,3,FALSE)</f>
        <v>Q2</v>
      </c>
      <c r="H7" s="18" t="str">
        <f>VLOOKUP(N7,Revistas!$B$2:$H$63996,4,FALSE)</f>
        <v>NEUROSCIENCES - SCIE;</v>
      </c>
      <c r="I7" s="18" t="str">
        <f>VLOOKUP(N7,Revistas!$B$2:$H$63996,5,FALSE)</f>
        <v>108/259</v>
      </c>
      <c r="J7" s="18" t="str">
        <f>VLOOKUP(N7,Revistas!$B$2:$H$63996,6,FALSE)</f>
        <v>NO</v>
      </c>
      <c r="K7" s="18" t="s">
        <v>53</v>
      </c>
      <c r="L7" s="18" t="s">
        <v>54</v>
      </c>
      <c r="M7" s="18">
        <v>0</v>
      </c>
      <c r="N7" s="18" t="s">
        <v>55</v>
      </c>
      <c r="O7" s="18" t="s">
        <v>35</v>
      </c>
      <c r="P7" s="18">
        <v>2017</v>
      </c>
      <c r="Q7" s="18">
        <v>23</v>
      </c>
      <c r="R7" s="18">
        <v>2</v>
      </c>
      <c r="S7" s="18">
        <v>304</v>
      </c>
      <c r="T7" s="18">
        <v>312</v>
      </c>
      <c r="U7" s="32">
        <v>27943048</v>
      </c>
    </row>
    <row r="8" spans="1:21" ht="75">
      <c r="A8" s="31" t="str">
        <f t="shared" si="0"/>
        <v>Martinez-Ales, G; Jimenez, E; Roman, E; Sanchez, P; Louzao, I; Cano, A; Orosa, A; Rubio, I; Fraga, A; De Diego, A; Coll, M; Nocete, L; Baena, V; Gallego, R; Rodriguez, B; Bravo, MF. Interaction between previous attempts and diagnosed psychiatric disorder as a risk marker of repeated suicide attempts among adolescents: Results from a prospective hospital-based study. EUROPEAN PSYCHIATRY. 2017; 41():S86-S86.Meeting Abstract. IF -3,123</v>
      </c>
      <c r="B8" s="37" t="s">
        <v>42</v>
      </c>
      <c r="C8" s="37" t="s">
        <v>43</v>
      </c>
      <c r="D8" s="17" t="s">
        <v>32</v>
      </c>
      <c r="E8" s="18" t="s">
        <v>26</v>
      </c>
      <c r="F8" s="18">
        <f>VLOOKUP(N8,Revistas!$B$2:$H$63996,2,FALSE)</f>
        <v>3.1230000000000002</v>
      </c>
      <c r="G8" s="18" t="str">
        <f>VLOOKUP(N8,Revistas!$B$2:$H$63996,3,FALSE)</f>
        <v>Q2</v>
      </c>
      <c r="H8" s="18" t="str">
        <f>VLOOKUP(N8,Revistas!$B$2:$H$63996,4,FALSE)</f>
        <v>PSYCHIATRY - SCIE</v>
      </c>
      <c r="I8" s="18" t="str">
        <f>VLOOKUP(N8,Revistas!$B$2:$H$63996,5,FALSE)</f>
        <v>52/142</v>
      </c>
      <c r="J8" s="18" t="str">
        <f>VLOOKUP(N8,Revistas!$B$2:$H$63996,6,FALSE)</f>
        <v>NO</v>
      </c>
      <c r="K8" s="18" t="s">
        <v>44</v>
      </c>
      <c r="L8" s="18"/>
      <c r="M8" s="18">
        <v>0</v>
      </c>
      <c r="N8" s="18" t="s">
        <v>34</v>
      </c>
      <c r="O8" s="18" t="s">
        <v>35</v>
      </c>
      <c r="P8" s="18">
        <v>2017</v>
      </c>
      <c r="Q8" s="18">
        <v>41</v>
      </c>
      <c r="R8" s="18"/>
      <c r="S8" s="18" t="s">
        <v>45</v>
      </c>
      <c r="T8" s="18" t="s">
        <v>45</v>
      </c>
    </row>
    <row r="9" spans="1:21" ht="45">
      <c r="A9" s="31" t="str">
        <f t="shared" si="0"/>
        <v>Oreja-Guevara, C; Soto, T; Irimia, A; San Jose, AM; Lorenzo, SC; Rodriguez, B; Bayon, C; Carrillo, L; Sanz, N; Suarez, IG. Could mindfulness-based intervention (MBI) improve social cognition in multiple sclerosis?. EUROPEAN JOURNAL OF NEUROLOGY. 2017; 24():578-578.Meeting Abstract. IF -3,988</v>
      </c>
      <c r="B9" s="37" t="s">
        <v>23</v>
      </c>
      <c r="C9" s="37" t="s">
        <v>24</v>
      </c>
      <c r="D9" s="17" t="s">
        <v>25</v>
      </c>
      <c r="E9" s="18" t="s">
        <v>26</v>
      </c>
      <c r="F9" s="18">
        <f>VLOOKUP(N9,Revistas!$B$2:$H$63996,2,FALSE)</f>
        <v>3.988</v>
      </c>
      <c r="G9" s="18" t="str">
        <f>VLOOKUP(N9,Revistas!$B$2:$H$63996,3,FALSE)</f>
        <v>Q1</v>
      </c>
      <c r="H9" s="18" t="str">
        <f>VLOOKUP(N9,Revistas!$B$2:$H$63996,4,FALSE)</f>
        <v>CLINICAL NEUROLOGY</v>
      </c>
      <c r="I9" s="18" t="str">
        <f>VLOOKUP(N9,Revistas!$B$2:$H$63996,5,FALSE)</f>
        <v>40/194</v>
      </c>
      <c r="J9" s="18" t="str">
        <f>VLOOKUP(N9,Revistas!$B$2:$H$63996,6,FALSE)</f>
        <v>NO</v>
      </c>
      <c r="K9" s="18" t="s">
        <v>27</v>
      </c>
      <c r="L9" s="18"/>
      <c r="M9" s="18">
        <v>0</v>
      </c>
      <c r="N9" s="18" t="s">
        <v>28</v>
      </c>
      <c r="O9" s="18" t="s">
        <v>29</v>
      </c>
      <c r="P9" s="18">
        <v>2017</v>
      </c>
      <c r="Q9" s="18">
        <v>24</v>
      </c>
      <c r="R9" s="18"/>
      <c r="S9" s="18">
        <v>578</v>
      </c>
      <c r="T9" s="18">
        <v>578</v>
      </c>
    </row>
    <row r="10" spans="1:21" ht="60">
      <c r="A10" s="31" t="str">
        <f t="shared" si="0"/>
        <v>Rojas, IIL; Duarte, AO; Garcia, GMA; Zavala, IR; Domingo, AF; Castro, PS; Bonan, MV; Mazuecos, ER; Martinez, AF; Vega, BR; Ortiz, MFB; Sola, EJ. Electroconvulsive therapy management in benzodiazepine-resistant catatonic syndrome: A Case report. EUROPEAN PSYCHIATRY. 2017; 41():S769-S770.Meeting Abstract. IF -3,123</v>
      </c>
      <c r="B10" s="37" t="s">
        <v>30</v>
      </c>
      <c r="C10" s="37" t="s">
        <v>31</v>
      </c>
      <c r="D10" s="17" t="s">
        <v>32</v>
      </c>
      <c r="E10" s="18" t="s">
        <v>26</v>
      </c>
      <c r="F10" s="18">
        <f>VLOOKUP(N10,Revistas!$B$2:$H$63996,2,FALSE)</f>
        <v>3.1230000000000002</v>
      </c>
      <c r="G10" s="18" t="str">
        <f>VLOOKUP(N10,Revistas!$B$2:$H$63996,3,FALSE)</f>
        <v>Q2</v>
      </c>
      <c r="H10" s="18" t="str">
        <f>VLOOKUP(N10,Revistas!$B$2:$H$63996,4,FALSE)</f>
        <v>PSYCHIATRY - SCIE</v>
      </c>
      <c r="I10" s="18" t="str">
        <f>VLOOKUP(N10,Revistas!$B$2:$H$63996,5,FALSE)</f>
        <v>52/142</v>
      </c>
      <c r="J10" s="18" t="str">
        <f>VLOOKUP(N10,Revistas!$B$2:$H$63996,6,FALSE)</f>
        <v>NO</v>
      </c>
      <c r="K10" s="18" t="s">
        <v>33</v>
      </c>
      <c r="L10" s="18"/>
      <c r="M10" s="18">
        <v>0</v>
      </c>
      <c r="N10" s="18" t="s">
        <v>34</v>
      </c>
      <c r="O10" s="18" t="s">
        <v>35</v>
      </c>
      <c r="P10" s="18">
        <v>2017</v>
      </c>
      <c r="Q10" s="18">
        <v>41</v>
      </c>
      <c r="R10" s="18"/>
      <c r="S10" s="18" t="s">
        <v>36</v>
      </c>
      <c r="T10" s="18" t="s">
        <v>37</v>
      </c>
    </row>
    <row r="11" spans="1:21" ht="45">
      <c r="A11" s="31" t="str">
        <f t="shared" si="0"/>
        <v>Zavala, IR; Garcia, GMA; Cornejo, AD; Castro, MPS; Domingo, AF; Rojas, IIL; Ortiz, MB. Psychotic episode during a travel to Saint-Petersburg. A variation of Stendhal Syndrome. EUROPEAN PSYCHIATRY. 2017; 41():S518-S518.Meeting Abstract. IF -3,123</v>
      </c>
      <c r="B11" s="37" t="s">
        <v>46</v>
      </c>
      <c r="C11" s="37" t="s">
        <v>47</v>
      </c>
      <c r="D11" s="17" t="s">
        <v>32</v>
      </c>
      <c r="E11" s="18" t="s">
        <v>26</v>
      </c>
      <c r="F11" s="18">
        <f>VLOOKUP(N11,Revistas!$B$2:$H$63996,2,FALSE)</f>
        <v>3.1230000000000002</v>
      </c>
      <c r="G11" s="18" t="str">
        <f>VLOOKUP(N11,Revistas!$B$2:$H$63996,3,FALSE)</f>
        <v>Q2</v>
      </c>
      <c r="H11" s="18" t="str">
        <f>VLOOKUP(N11,Revistas!$B$2:$H$63996,4,FALSE)</f>
        <v>PSYCHIATRY - SCIE</v>
      </c>
      <c r="I11" s="18" t="str">
        <f>VLOOKUP(N11,Revistas!$B$2:$H$63996,5,FALSE)</f>
        <v>52/142</v>
      </c>
      <c r="J11" s="18" t="str">
        <f>VLOOKUP(N11,Revistas!$B$2:$H$63996,6,FALSE)</f>
        <v>NO</v>
      </c>
      <c r="K11" s="18" t="s">
        <v>48</v>
      </c>
      <c r="L11" s="18"/>
      <c r="M11" s="18">
        <v>0</v>
      </c>
      <c r="N11" s="18" t="s">
        <v>34</v>
      </c>
      <c r="O11" s="18" t="s">
        <v>35</v>
      </c>
      <c r="P11" s="18">
        <v>2017</v>
      </c>
      <c r="Q11" s="18">
        <v>41</v>
      </c>
      <c r="R11" s="18"/>
      <c r="S11" s="18" t="s">
        <v>49</v>
      </c>
      <c r="T11" s="18" t="s">
        <v>49</v>
      </c>
    </row>
    <row r="13" spans="1:21" hidden="1"/>
    <row r="14" spans="1:21" hidden="1"/>
    <row r="15" spans="1:21" hidden="1"/>
    <row r="16" spans="1:21"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5</v>
      </c>
      <c r="D1092" s="20" t="s">
        <v>10</v>
      </c>
      <c r="E1092" s="23">
        <f>DSUM(B1:T1088,F1,D1091:D1092)</f>
        <v>17.576000000000001</v>
      </c>
      <c r="F1092" s="23" t="s">
        <v>10</v>
      </c>
      <c r="G1092" s="23" t="s">
        <v>5470</v>
      </c>
      <c r="H1092" s="23">
        <f>DCOUNTA(B1:T1088,G1091,F1091:G1092)</f>
        <v>1</v>
      </c>
      <c r="I1092" s="23" t="s">
        <v>10</v>
      </c>
      <c r="J1092" s="23" t="s">
        <v>2680</v>
      </c>
      <c r="K1092" s="23">
        <f>DCOUNTA(B1:T1088,J1,I1091:J1092)</f>
        <v>1</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5</v>
      </c>
      <c r="D1105" s="20" t="s">
        <v>26</v>
      </c>
      <c r="E1105" s="23">
        <f>DSUM(B1:T1088,F1,D1104:D1105)</f>
        <v>16.48</v>
      </c>
      <c r="F1105" s="23" t="s">
        <v>26</v>
      </c>
      <c r="G1105" s="23" t="s">
        <v>5470</v>
      </c>
      <c r="H1105" s="23">
        <f>DCOUNTA(B1:T1088,G1,F1104:G1105)</f>
        <v>1</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5</v>
      </c>
      <c r="D1111" s="26" t="s">
        <v>7262</v>
      </c>
      <c r="E1111" s="21">
        <f>E1092</f>
        <v>17.576000000000001</v>
      </c>
      <c r="F1111" s="21">
        <f>H1092</f>
        <v>1</v>
      </c>
      <c r="G1111" s="21">
        <f>K1092</f>
        <v>1</v>
      </c>
      <c r="O1111" s="24"/>
    </row>
    <row r="1112" spans="2:52" ht="15.75">
      <c r="C1112" s="21">
        <f>C1105</f>
        <v>5</v>
      </c>
      <c r="D1112" s="26" t="s">
        <v>26</v>
      </c>
      <c r="E1112" s="21">
        <f>E1105</f>
        <v>16.48</v>
      </c>
      <c r="F1112" s="21">
        <f>H1105</f>
        <v>1</v>
      </c>
      <c r="G1112" s="21">
        <f>K1105</f>
        <v>0</v>
      </c>
      <c r="O1112" s="24"/>
    </row>
    <row r="1113" spans="2:52" ht="15.75">
      <c r="C1113" s="22"/>
      <c r="D1113" s="19" t="s">
        <v>7267</v>
      </c>
      <c r="E1113" s="19">
        <f>E1111</f>
        <v>17.576000000000001</v>
      </c>
      <c r="F1113" s="22"/>
      <c r="O1113" s="24"/>
    </row>
    <row r="1114" spans="2:52" ht="15.75">
      <c r="C1114" s="22"/>
      <c r="D1114" s="19" t="s">
        <v>7268</v>
      </c>
      <c r="E1114" s="19">
        <f>E1111+E1112</f>
        <v>34.055999999999997</v>
      </c>
    </row>
  </sheetData>
  <sortState ref="B2:T11">
    <sortCondition ref="B2:B11"/>
  </sortState>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sheetPr>
    <tabColor rgb="FF7030A0"/>
  </sheetPr>
  <dimension ref="A1:AZ1116"/>
  <sheetViews>
    <sheetView topLeftCell="B1" workbookViewId="0">
      <selection activeCell="B2" sqref="B2:C14"/>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4"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4" ht="45">
      <c r="A2" s="31" t="str">
        <f>CONCATENATE(B2,". ",C2,". ",D2,". ",P2,"; ",Q2,"(",R2,"):",S2,"-",T2,".",E2,". ","IF -",F2)</f>
        <v>Bruguera, Miguel; Jara, Paloma; Berenguer, Marina; Marino, Zoe. Erratum to "Multidisciplinary units in tertiary referral hospitals to improve management of Wilson disease" &lt;[Gastroenterol Hepatol 39 (2016) 571-573]&gt;.. Gastroenterologia y hepatologia. 2017; 40(5):377-.Correction. IF -0,917</v>
      </c>
      <c r="B2" s="37" t="s">
        <v>3401</v>
      </c>
      <c r="C2" s="37" t="s">
        <v>3400</v>
      </c>
      <c r="D2" s="17" t="s">
        <v>3402</v>
      </c>
      <c r="E2" s="18" t="s">
        <v>356</v>
      </c>
      <c r="F2" s="18">
        <f>VLOOKUP(N2,Revistas!$B$2:$H$63996,2,FALSE)</f>
        <v>0.91700000000000004</v>
      </c>
      <c r="G2" s="18" t="str">
        <f>VLOOKUP(N2,Revistas!$B$2:$H$63996,3,FALSE)</f>
        <v>Q4</v>
      </c>
      <c r="H2" s="18" t="str">
        <f>VLOOKUP(N2,Revistas!$B$2:$H$63996,4,FALSE)</f>
        <v>GASTROENTEROLOGY &amp; HEPATOLOGY - SCIE</v>
      </c>
      <c r="I2" s="18" t="str">
        <f>VLOOKUP(N2,Revistas!$B$2:$H$63996,5,FALSE)</f>
        <v>72/79</v>
      </c>
      <c r="J2" s="18" t="str">
        <f>VLOOKUP(N2,Revistas!$B$2:$H$63996,6,FALSE)</f>
        <v>NO</v>
      </c>
      <c r="K2" s="18" t="s">
        <v>3404</v>
      </c>
      <c r="L2" s="18"/>
      <c r="M2" s="18" t="s">
        <v>586</v>
      </c>
      <c r="N2" s="18" t="s">
        <v>3405</v>
      </c>
      <c r="O2" s="18" t="s">
        <v>3403</v>
      </c>
      <c r="P2" s="18">
        <v>2017</v>
      </c>
      <c r="Q2" s="18">
        <v>40</v>
      </c>
      <c r="R2" s="18">
        <v>5</v>
      </c>
      <c r="S2" s="18">
        <v>377</v>
      </c>
      <c r="T2" s="18"/>
      <c r="U2" s="23">
        <v>28365004</v>
      </c>
    </row>
    <row r="3" spans="1:24" ht="45">
      <c r="A3" s="31" t="str">
        <f t="shared" ref="A3:A59" si="0">CONCATENATE(B3,". ",C3,". ",D3,". ",P3,"; ",Q3,"(",R3,"):",S3,"-",T3,".",E3,". ","IF -",F3)</f>
        <v>Camarena, Carmen; Aldamiz-Echevarria, Luis J; Polo, Begona; Barba Romero, Miguel A; Garcia, Inmaculada; Cebolla, Jorge J; Ros, Emilio. Update on lysosomal acid lipase deficiency: Diagnosis, treatment and patient management.. Medicina clinica. 2017; 148(9):429.e1-429.e10-.Article. IF -1,125</v>
      </c>
      <c r="B3" s="37" t="s">
        <v>3396</v>
      </c>
      <c r="C3" s="37" t="s">
        <v>3395</v>
      </c>
      <c r="D3" s="17" t="s">
        <v>367</v>
      </c>
      <c r="E3" s="18" t="s">
        <v>10</v>
      </c>
      <c r="F3" s="18">
        <f>VLOOKUP(N3,Revistas!$B$2:$H$63996,2,FALSE)</f>
        <v>1.125</v>
      </c>
      <c r="G3" s="18" t="str">
        <f>VLOOKUP(N3,Revistas!$B$2:$H$63996,3,FALSE)</f>
        <v>Q3</v>
      </c>
      <c r="H3" s="18" t="str">
        <f>VLOOKUP(N3,Revistas!$B$2:$H$63996,4,FALSE)</f>
        <v>MEDICINA, GENERAL &amp; INTERNAL</v>
      </c>
      <c r="I3" s="18" t="str">
        <f>VLOOKUP(N3,Revistas!$B$2:$H$63996,5,FALSE)</f>
        <v>91/154</v>
      </c>
      <c r="J3" s="18" t="str">
        <f>VLOOKUP(N3,Revistas!$B$2:$H$63996,6,FALSE)</f>
        <v>NO</v>
      </c>
      <c r="K3" s="18" t="s">
        <v>3399</v>
      </c>
      <c r="L3" s="18"/>
      <c r="M3" s="18" t="s">
        <v>586</v>
      </c>
      <c r="N3" s="18" t="s">
        <v>739</v>
      </c>
      <c r="O3" s="18" t="s">
        <v>3398</v>
      </c>
      <c r="P3" s="18">
        <v>2017</v>
      </c>
      <c r="Q3" s="18">
        <v>148</v>
      </c>
      <c r="R3" s="18">
        <v>9</v>
      </c>
      <c r="S3" s="18" t="s">
        <v>3397</v>
      </c>
      <c r="T3" s="18"/>
      <c r="U3" s="23">
        <v>28285817</v>
      </c>
    </row>
    <row r="4" spans="1:24" ht="75">
      <c r="A4" s="31" t="str">
        <f t="shared" si="0"/>
        <v>Indolfi, Giuseppe; Hierro, Loreto; Dezsofi, Antal; Jahnel, Jorg; Debray, Dominique; Hadzic, Nedim; Czubowski, Piotr; Gupte, Girish; Mozer-Glassberg, Yael; van der Woerd, Wendy; Smets, Francoise; Verkade, Henkjan J; Fischler, Bjorn. Treatment of Chronic Hepatitis C Virus Infection in Children. A Position Paper by the Hepatology Committee of European Society of Paediatric Gastroenterology, Hepatology and Nutrition.. Journal of pediatric gastroenterology and nutrition. 2017; ():-.Article. IF -2,799</v>
      </c>
      <c r="B4" s="37" t="s">
        <v>3388</v>
      </c>
      <c r="C4" s="37" t="s">
        <v>3387</v>
      </c>
      <c r="D4" s="17" t="s">
        <v>3389</v>
      </c>
      <c r="E4" s="18" t="s">
        <v>10</v>
      </c>
      <c r="F4" s="18">
        <f>VLOOKUP(N4,Revistas!$B$2:$H$63996,2,FALSE)</f>
        <v>2.7989999999999999</v>
      </c>
      <c r="G4" s="18" t="str">
        <f>VLOOKUP(N4,Revistas!$B$2:$H$63996,3,FALSE)</f>
        <v>Q1</v>
      </c>
      <c r="H4" s="18" t="str">
        <f>VLOOKUP(N4,Revistas!$B$2:$H$63996,4,FALSE)</f>
        <v>PEDIATRICS - SCIE;</v>
      </c>
      <c r="I4" s="18" t="str">
        <f>VLOOKUP(N4,Revistas!$B$2:$H$63996,5,FALSE)</f>
        <v>18/121</v>
      </c>
      <c r="J4" s="18" t="str">
        <f>VLOOKUP(N4,Revistas!$B$2:$H$63996,6,FALSE)</f>
        <v>NO</v>
      </c>
      <c r="K4" s="18" t="s">
        <v>3391</v>
      </c>
      <c r="L4" s="18"/>
      <c r="M4" s="18" t="s">
        <v>586</v>
      </c>
      <c r="N4" s="18" t="s">
        <v>3220</v>
      </c>
      <c r="O4" s="18" t="s">
        <v>3390</v>
      </c>
      <c r="P4" s="18">
        <v>2017</v>
      </c>
      <c r="Q4" s="18"/>
      <c r="R4" s="18"/>
      <c r="S4" s="18"/>
      <c r="T4" s="18"/>
      <c r="U4" s="23">
        <v>29287014</v>
      </c>
    </row>
    <row r="5" spans="1:24" ht="60">
      <c r="A5" s="31" t="str">
        <f t="shared" si="0"/>
        <v>Jahnel, J; Zohrer, E; Fischler, B; D'Antiga, L; Debray, D; Dezsofi, A; Haas, D; Hadzic, N; Jacquemin, E; Lamireau, T; Maggiore, G; McKiernan, PJ; Calvo, PL; Verkade, HJ; Hierro, L; McLin, V; Baumann, U; Gonzales, E. Attempt to Determine the Prevalence of Two Inborn Errors of Primary Bile Acid Synthesis: Results of a European Survey. JOURNAL OF PEDIATRIC GASTROENTEROLOGY AND NUTRITION. 2017; 64(6):864-868.Article. IF -2,799</v>
      </c>
      <c r="B5" s="37" t="s">
        <v>3365</v>
      </c>
      <c r="C5" s="37" t="s">
        <v>3366</v>
      </c>
      <c r="D5" s="17" t="s">
        <v>3216</v>
      </c>
      <c r="E5" s="18" t="s">
        <v>10</v>
      </c>
      <c r="F5" s="18">
        <f>VLOOKUP(N5,Revistas!$B$2:$H$63996,2,FALSE)</f>
        <v>2.7989999999999999</v>
      </c>
      <c r="G5" s="18" t="str">
        <f>VLOOKUP(N5,Revistas!$B$2:$H$63996,3,FALSE)</f>
        <v>Q1</v>
      </c>
      <c r="H5" s="18" t="str">
        <f>VLOOKUP(N5,Revistas!$B$2:$H$63996,4,FALSE)</f>
        <v>PEDIATRICS - SCIE;</v>
      </c>
      <c r="I5" s="18" t="str">
        <f>VLOOKUP(N5,Revistas!$B$2:$H$63996,5,FALSE)</f>
        <v>18/121</v>
      </c>
      <c r="J5" s="18" t="str">
        <f>VLOOKUP(N5,Revistas!$B$2:$H$63996,6,FALSE)</f>
        <v>NO</v>
      </c>
      <c r="K5" s="18" t="s">
        <v>3367</v>
      </c>
      <c r="L5" s="18" t="s">
        <v>3368</v>
      </c>
      <c r="M5" s="18">
        <v>2</v>
      </c>
      <c r="N5" s="18" t="s">
        <v>3219</v>
      </c>
      <c r="O5" s="18" t="s">
        <v>226</v>
      </c>
      <c r="P5" s="18">
        <v>2017</v>
      </c>
      <c r="Q5" s="18">
        <v>64</v>
      </c>
      <c r="R5" s="18">
        <v>6</v>
      </c>
      <c r="S5" s="18">
        <v>864</v>
      </c>
      <c r="T5" s="18">
        <v>868</v>
      </c>
      <c r="U5" s="33">
        <v>28267072</v>
      </c>
    </row>
    <row r="6" spans="1:24" ht="60">
      <c r="A6" s="31" t="str">
        <f t="shared" si="0"/>
        <v>Lloyd, C; Arshad, A; Jara, P; Burdelski, M; Becker, M; Gridelli, B; Boillot, O; Manzanares, J; Colledan, M; Jacquemin, E; Reding, R; Kelly, D. LONG TERM FOLLOW-UP OF CHILDREN RECEIVING TACROLIMUS OR CICLOSPORIN A-MICROEMULSION POST LIVER TRANSPLANTATION.. PEDIATRIC TRANSPLANTATION. 2017; 21():75-76.Meeting Abstract. IF -1,294</v>
      </c>
      <c r="B6" s="37" t="s">
        <v>3372</v>
      </c>
      <c r="C6" s="37" t="s">
        <v>3373</v>
      </c>
      <c r="D6" s="17" t="s">
        <v>2164</v>
      </c>
      <c r="E6" s="18" t="s">
        <v>26</v>
      </c>
      <c r="F6" s="18">
        <f>VLOOKUP(N6,Revistas!$B$2:$H$63996,2,FALSE)</f>
        <v>1.294</v>
      </c>
      <c r="G6" s="18" t="str">
        <f>VLOOKUP(N6,Revistas!$B$2:$H$63996,3,FALSE)</f>
        <v>Q3</v>
      </c>
      <c r="H6" s="18" t="str">
        <f>VLOOKUP(N6,Revistas!$B$2:$H$63996,4,FALSE)</f>
        <v>PEDIATRICS - SCIE;</v>
      </c>
      <c r="I6" s="18" t="str">
        <f>VLOOKUP(N6,Revistas!$B$2:$H$63996,5,FALSE)</f>
        <v>77/121</v>
      </c>
      <c r="J6" s="18" t="str">
        <f>VLOOKUP(N6,Revistas!$B$2:$H$63996,6,FALSE)</f>
        <v>NO</v>
      </c>
      <c r="K6" s="18" t="s">
        <v>3374</v>
      </c>
      <c r="L6" s="18"/>
      <c r="M6" s="18">
        <v>0</v>
      </c>
      <c r="N6" s="18" t="s">
        <v>2166</v>
      </c>
      <c r="O6" s="18" t="s">
        <v>250</v>
      </c>
      <c r="P6" s="18">
        <v>2017</v>
      </c>
      <c r="Q6" s="18">
        <v>21</v>
      </c>
      <c r="R6" s="18"/>
      <c r="S6" s="18">
        <v>75</v>
      </c>
      <c r="T6" s="18">
        <v>76</v>
      </c>
      <c r="U6" s="32"/>
    </row>
    <row r="7" spans="1:24" ht="120">
      <c r="A7" s="31" t="str">
        <f t="shared" si="0"/>
        <v>Mclin, VA; Allen, U; Boyer, O; Bucuvalas, J; Colledan, M; Cuturi, MC; d'Antiga, L; Debray, D; Dezsofi, A; de Goyet, JD; Dhawan, A; Durmaz, O; Falk, C; Feng, S; Fischler, B; Franchi-Abella, S; Frauca, E; Ganschow, R; Gottschalk, S; Hadzic, N; Hierro, L; Horslen, S; Hubscher, S; Karam, V; Kelly, D; Maecker-Kolhoff, B; Mazariegos, G; McKiernan, P; Melk, A; Nobili, V; Ozgenc, F; Reding, R; Sciveres, M; Sharif, K; Socha, P; Toso, C; Vajro, P; Verma, A; Wildhaber, BE; Baumann, U. Early and Late Factors Impacting Patient and Graft Outcome in Pediatric Liver Transplantation: Summary of an ESPGHAN Monothematic Conference. JOURNAL OF PEDIATRIC GASTROENTEROLOGY AND NUTRITION. 2017; 65(3):E53-E59.Article. IF -2,799</v>
      </c>
      <c r="B7" s="37" t="s">
        <v>3353</v>
      </c>
      <c r="C7" s="37" t="s">
        <v>3354</v>
      </c>
      <c r="D7" s="17" t="s">
        <v>3216</v>
      </c>
      <c r="E7" s="18" t="s">
        <v>10</v>
      </c>
      <c r="F7" s="18">
        <f>VLOOKUP(N7,Revistas!$B$2:$H$63996,2,FALSE)</f>
        <v>2.7989999999999999</v>
      </c>
      <c r="G7" s="18" t="str">
        <f>VLOOKUP(N7,Revistas!$B$2:$H$63996,3,FALSE)</f>
        <v>Q1</v>
      </c>
      <c r="H7" s="18" t="str">
        <f>VLOOKUP(N7,Revistas!$B$2:$H$63996,4,FALSE)</f>
        <v>PEDIATRICS - SCIE;</v>
      </c>
      <c r="I7" s="18" t="str">
        <f>VLOOKUP(N7,Revistas!$B$2:$H$63996,5,FALSE)</f>
        <v>18/121</v>
      </c>
      <c r="J7" s="18" t="str">
        <f>VLOOKUP(N7,Revistas!$B$2:$H$63996,6,FALSE)</f>
        <v>NO</v>
      </c>
      <c r="K7" s="18" t="s">
        <v>3355</v>
      </c>
      <c r="L7" s="18" t="s">
        <v>3356</v>
      </c>
      <c r="M7" s="18">
        <v>0</v>
      </c>
      <c r="N7" s="18" t="s">
        <v>3219</v>
      </c>
      <c r="O7" s="18" t="s">
        <v>154</v>
      </c>
      <c r="P7" s="18">
        <v>2017</v>
      </c>
      <c r="Q7" s="18">
        <v>65</v>
      </c>
      <c r="R7" s="18">
        <v>3</v>
      </c>
      <c r="S7" s="18" t="s">
        <v>3357</v>
      </c>
      <c r="T7" s="18" t="s">
        <v>3358</v>
      </c>
      <c r="U7" s="33">
        <v>28319600</v>
      </c>
    </row>
    <row r="8" spans="1:24" ht="75">
      <c r="A8" s="31" t="str">
        <f t="shared" si="0"/>
        <v>Mieli-Vergani, Giorgina; Vergani, Diego; Baumann, Ulrich; Czubkowski, Piotr; Debray, Dominique; Dezsofi, Antal; Fischler, Bjorn; Gupte, Girish; Hierro, Loreto; Indolfi, Giuseppe; Jahnel, Jorg; Smets, Francoise; Verkade, Henkjan J; Hadzic, Nedim. Diagnosis and Management of Paediatric Autoimmune Liver Disease: ESPGHAN Hepatology Committee Position Statement.. Journal of pediatric gastroenterology and nutrition. 2017; ():-.Article. IF -2,799</v>
      </c>
      <c r="B8" s="37" t="s">
        <v>3393</v>
      </c>
      <c r="C8" s="37" t="s">
        <v>3392</v>
      </c>
      <c r="D8" s="17" t="s">
        <v>3389</v>
      </c>
      <c r="E8" s="18" t="s">
        <v>10</v>
      </c>
      <c r="F8" s="18">
        <f>VLOOKUP(N8,Revistas!$B$2:$H$63996,2,FALSE)</f>
        <v>2.7989999999999999</v>
      </c>
      <c r="G8" s="18" t="str">
        <f>VLOOKUP(N8,Revistas!$B$2:$H$63996,3,FALSE)</f>
        <v>Q1</v>
      </c>
      <c r="H8" s="18" t="str">
        <f>VLOOKUP(N8,Revistas!$B$2:$H$63996,4,FALSE)</f>
        <v>PEDIATRICS - SCIE;</v>
      </c>
      <c r="I8" s="18" t="str">
        <f>VLOOKUP(N8,Revistas!$B$2:$H$63996,5,FALSE)</f>
        <v>18/121</v>
      </c>
      <c r="J8" s="18" t="str">
        <f>VLOOKUP(N8,Revistas!$B$2:$H$63996,6,FALSE)</f>
        <v>NO</v>
      </c>
      <c r="K8" s="18" t="s">
        <v>3394</v>
      </c>
      <c r="L8" s="18"/>
      <c r="M8" s="18" t="s">
        <v>586</v>
      </c>
      <c r="N8" s="18" t="s">
        <v>3220</v>
      </c>
      <c r="O8" s="18" t="s">
        <v>2112</v>
      </c>
      <c r="P8" s="18">
        <v>2017</v>
      </c>
      <c r="Q8" s="18"/>
      <c r="R8" s="18"/>
      <c r="S8" s="18"/>
      <c r="T8" s="18"/>
      <c r="U8" s="23">
        <v>29112085</v>
      </c>
      <c r="X8" s="32"/>
    </row>
    <row r="9" spans="1:24" ht="45">
      <c r="A9" s="31" t="str">
        <f t="shared" si="0"/>
        <v>Nieto, CZ; Caamano, BF; Bartolo, GM; Suso, JJM; Remacha, EF; Nunez, EV. Presenting Features and Prognosis of Ischemic and Nonischemic Neonatal Liver Failure. JOURNAL OF PEDIATRIC GASTROENTEROLOGY AND NUTRITION. 2017; 64(5):754-759.Article. IF -2,799</v>
      </c>
      <c r="B9" s="37" t="s">
        <v>3214</v>
      </c>
      <c r="C9" s="37" t="s">
        <v>3215</v>
      </c>
      <c r="D9" s="17" t="s">
        <v>3216</v>
      </c>
      <c r="E9" s="18" t="s">
        <v>10</v>
      </c>
      <c r="F9" s="18">
        <f>VLOOKUP(N9,Revistas!$B$2:$H$63996,2,FALSE)</f>
        <v>2.7989999999999999</v>
      </c>
      <c r="G9" s="18" t="str">
        <f>VLOOKUP(N9,Revistas!$B$2:$H$63996,3,FALSE)</f>
        <v>Q1</v>
      </c>
      <c r="H9" s="18" t="str">
        <f>VLOOKUP(N9,Revistas!$B$2:$H$63996,4,FALSE)</f>
        <v>PEDIATRICS - SCIE;</v>
      </c>
      <c r="I9" s="18" t="str">
        <f>VLOOKUP(N9,Revistas!$B$2:$H$63996,5,FALSE)</f>
        <v>18/121</v>
      </c>
      <c r="J9" s="18" t="str">
        <f>VLOOKUP(N9,Revistas!$B$2:$H$63996,6,FALSE)</f>
        <v>NO</v>
      </c>
      <c r="K9" s="18" t="s">
        <v>3217</v>
      </c>
      <c r="L9" s="18" t="s">
        <v>3218</v>
      </c>
      <c r="M9" s="18">
        <v>0</v>
      </c>
      <c r="N9" s="18" t="s">
        <v>3219</v>
      </c>
      <c r="O9" s="18" t="s">
        <v>250</v>
      </c>
      <c r="P9" s="18">
        <v>2017</v>
      </c>
      <c r="Q9" s="18">
        <v>64</v>
      </c>
      <c r="R9" s="18">
        <v>5</v>
      </c>
      <c r="S9" s="18">
        <v>754</v>
      </c>
      <c r="T9" s="18">
        <v>759</v>
      </c>
      <c r="U9" s="23">
        <v>28437325</v>
      </c>
    </row>
    <row r="10" spans="1:24" ht="45">
      <c r="A10" s="31" t="str">
        <f t="shared" si="0"/>
        <v>Partearroyo, T; Vallecillo, N; de la Rosa, LR; Zeisel, SH; Pajares, MA; Varela-Nieto, I; Varela, G. COCHLEAR HOMOCYSTEINE METABOLISM AND RELATED PATHWAYS IN THE BHMT -/- MOUSE. ANNALS OF NUTRITION AND METABOLISM. 2017; 71():467-468.Meeting Abstract. IF -2,424</v>
      </c>
      <c r="B10" s="37" t="s">
        <v>3382</v>
      </c>
      <c r="C10" s="37" t="s">
        <v>3383</v>
      </c>
      <c r="D10" s="17" t="s">
        <v>3384</v>
      </c>
      <c r="E10" s="18" t="s">
        <v>26</v>
      </c>
      <c r="F10" s="18">
        <f>VLOOKUP(N10,Revistas!$B$2:$H$63996,2,FALSE)</f>
        <v>2.4239999999999999</v>
      </c>
      <c r="G10" s="18" t="str">
        <f>VLOOKUP(N10,Revistas!$B$2:$H$63996,3,FALSE)</f>
        <v>Q3</v>
      </c>
      <c r="H10" s="18" t="str">
        <f>VLOOKUP(N10,Revistas!$B$2:$H$63996,4,FALSE)</f>
        <v>ENDOCRINOLOGY &amp; METABOLISM - SCIE;</v>
      </c>
      <c r="I10" s="18" t="str">
        <f>VLOOKUP(N10,Revistas!$B$2:$H$63996,5,FALSE)</f>
        <v>87/138</v>
      </c>
      <c r="J10" s="18" t="str">
        <f>VLOOKUP(N10,Revistas!$B$2:$H$63996,6,FALSE)</f>
        <v>NO</v>
      </c>
      <c r="K10" s="18" t="s">
        <v>3385</v>
      </c>
      <c r="L10" s="18"/>
      <c r="M10" s="18">
        <v>0</v>
      </c>
      <c r="N10" s="18" t="s">
        <v>3386</v>
      </c>
      <c r="O10" s="18"/>
      <c r="P10" s="18">
        <v>2017</v>
      </c>
      <c r="Q10" s="18">
        <v>71</v>
      </c>
      <c r="R10" s="18"/>
      <c r="S10" s="18">
        <v>467</v>
      </c>
      <c r="T10" s="18">
        <v>468</v>
      </c>
    </row>
    <row r="11" spans="1:24" ht="45">
      <c r="A11" s="31" t="str">
        <f t="shared" si="0"/>
        <v>Partearroyo, T; Vallecillo, N; Pajares, MA; Varela-Moreiras, G; Varela-Nieto, I. Cochlear Homocysteine Metabolism at the Crossroad of Nutrition and Sensorineural Hearing Loss. FRONTIERS IN MOLECULAR NEUROSCIENCE. 2017; 10():-107.Review. IF -5,076</v>
      </c>
      <c r="B11" s="37" t="s">
        <v>3375</v>
      </c>
      <c r="C11" s="37" t="s">
        <v>3376</v>
      </c>
      <c r="D11" s="17" t="s">
        <v>3377</v>
      </c>
      <c r="E11" s="18" t="s">
        <v>210</v>
      </c>
      <c r="F11" s="18">
        <f>VLOOKUP(N11,Revistas!$B$2:$H$63996,2,FALSE)</f>
        <v>5.0759999999999996</v>
      </c>
      <c r="G11" s="18" t="str">
        <f>VLOOKUP(N11,Revistas!$B$2:$H$63996,3,FALSE)</f>
        <v>Q1</v>
      </c>
      <c r="H11" s="18" t="str">
        <f>VLOOKUP(N11,Revistas!$B$2:$H$63996,4,FALSE)</f>
        <v>NEUROSCIENCES</v>
      </c>
      <c r="I11" s="18" t="str">
        <f>VLOOKUP(N11,Revistas!$B$2:$H$63996,5,FALSE)</f>
        <v>42/258</v>
      </c>
      <c r="J11" s="18" t="str">
        <f>VLOOKUP(N11,Revistas!$B$2:$H$63996,6,FALSE)</f>
        <v>NO</v>
      </c>
      <c r="K11" s="18" t="s">
        <v>3378</v>
      </c>
      <c r="L11" s="18" t="s">
        <v>3379</v>
      </c>
      <c r="M11" s="18">
        <v>1</v>
      </c>
      <c r="N11" s="18" t="s">
        <v>3380</v>
      </c>
      <c r="O11" s="18" t="s">
        <v>3381</v>
      </c>
      <c r="P11" s="18">
        <v>2017</v>
      </c>
      <c r="Q11" s="18">
        <v>10</v>
      </c>
      <c r="R11" s="18"/>
      <c r="S11" s="18"/>
      <c r="T11" s="18">
        <v>107</v>
      </c>
      <c r="U11" s="23">
        <v>28487633</v>
      </c>
    </row>
    <row r="12" spans="1:24" ht="45">
      <c r="A12" s="31" t="str">
        <f t="shared" si="0"/>
        <v>Perez-Miguelsanz, J; Vallecillo, N; Garrido, F; Reytor, E; Perez-Sala, D; Pajares, MA. Betaine homocysteine S-methyltransferase emerges as a new player of the nuclear methionine cycle. BIOCHIMICA ET BIOPHYSICA ACTA-MOLECULAR CELL RESEARCH. 2017; 1864(7):1165-1182.Article. IF -4,521</v>
      </c>
      <c r="B12" s="37" t="s">
        <v>3359</v>
      </c>
      <c r="C12" s="37" t="s">
        <v>3360</v>
      </c>
      <c r="D12" s="17" t="s">
        <v>3361</v>
      </c>
      <c r="E12" s="18" t="s">
        <v>10</v>
      </c>
      <c r="F12" s="18">
        <f>VLOOKUP(N12,Revistas!$B$2:$H$63996,2,FALSE)</f>
        <v>4.5209999999999999</v>
      </c>
      <c r="G12" s="18" t="str">
        <f>VLOOKUP(N12,Revistas!$B$2:$H$63996,3,FALSE)</f>
        <v>Q1</v>
      </c>
      <c r="H12" s="18" t="str">
        <f>VLOOKUP(N12,Revistas!$B$2:$H$63996,4,FALSE)</f>
        <v>BIOCHEMISTRY &amp; MOLECULAR BIOLOGY - SCIE;</v>
      </c>
      <c r="I12" s="18" t="str">
        <f>VLOOKUP(N12,Revistas!$B$2:$H$63996,5,FALSE)</f>
        <v>61/290</v>
      </c>
      <c r="J12" s="18" t="str">
        <f>VLOOKUP(N12,Revistas!$B$2:$H$63996,6,FALSE)</f>
        <v>NO</v>
      </c>
      <c r="K12" s="18" t="s">
        <v>3362</v>
      </c>
      <c r="L12" s="18" t="s">
        <v>3363</v>
      </c>
      <c r="M12" s="18">
        <v>0</v>
      </c>
      <c r="N12" s="18" t="s">
        <v>3364</v>
      </c>
      <c r="O12" s="18" t="s">
        <v>29</v>
      </c>
      <c r="P12" s="18">
        <v>2017</v>
      </c>
      <c r="Q12" s="18">
        <v>1864</v>
      </c>
      <c r="R12" s="18">
        <v>7</v>
      </c>
      <c r="S12" s="18">
        <v>1165</v>
      </c>
      <c r="T12" s="18">
        <v>1182</v>
      </c>
      <c r="U12" s="23">
        <v>28288879</v>
      </c>
    </row>
    <row r="13" spans="1:24" ht="45">
      <c r="A13" s="31" t="str">
        <f t="shared" si="0"/>
        <v>Rodriguez-Jimenez, C; Santos-Simarro, F; Campos-Barros, A; Camarena, C; Lledin, D; Vallespin, E; del Pozo, A; Mena, R; Lapunzina, P; Rodriguez-Novoa, S. A new variant in PHKA2 is associated with glycogen storage disease type IXa. MOLECULAR GENETICS AND METABOLISM REPORTS. 2017; 10():52-55.Article. IF -NO TIENE</v>
      </c>
      <c r="B13" s="37" t="s">
        <v>2176</v>
      </c>
      <c r="C13" s="37" t="s">
        <v>2177</v>
      </c>
      <c r="D13" s="17" t="s">
        <v>2178</v>
      </c>
      <c r="E13" s="18" t="s">
        <v>10</v>
      </c>
      <c r="F13" s="18" t="str">
        <f>VLOOKUP(N13,Revistas!$B$2:$H$63996,2,FALSE)</f>
        <v>NO TIENE</v>
      </c>
      <c r="G13" s="18" t="str">
        <f>VLOOKUP(N13,Revistas!$B$2:$H$63996,3,FALSE)</f>
        <v>NO TIENE</v>
      </c>
      <c r="H13" s="18" t="str">
        <f>VLOOKUP(N13,Revistas!$B$2:$H$63996,4,FALSE)</f>
        <v>NO TIENE</v>
      </c>
      <c r="I13" s="18" t="str">
        <f>VLOOKUP(N13,Revistas!$B$2:$H$63996,5,FALSE)</f>
        <v>NO TIENE</v>
      </c>
      <c r="J13" s="18" t="str">
        <f>VLOOKUP(N13,Revistas!$B$2:$H$63996,6,FALSE)</f>
        <v>NO</v>
      </c>
      <c r="K13" s="18" t="s">
        <v>2179</v>
      </c>
      <c r="L13" s="18" t="s">
        <v>2180</v>
      </c>
      <c r="M13" s="18">
        <v>0</v>
      </c>
      <c r="N13" s="18" t="s">
        <v>2181</v>
      </c>
      <c r="O13" s="18" t="s">
        <v>300</v>
      </c>
      <c r="P13" s="18">
        <v>2017</v>
      </c>
      <c r="Q13" s="18">
        <v>10</v>
      </c>
      <c r="R13" s="18"/>
      <c r="S13" s="18">
        <v>52</v>
      </c>
      <c r="T13" s="18">
        <v>55</v>
      </c>
      <c r="U13" s="23">
        <v>28288879</v>
      </c>
    </row>
    <row r="14" spans="1:24" ht="45">
      <c r="A14" s="31" t="str">
        <f t="shared" si="0"/>
        <v>Webb, N; Baumann, U; Camino, M; Frauca, E; Undre, N. PHARMACOKINETICS OF TACROLIMUS GRANULES IN PEDIATRIC DE NOVO LIVER, KIDNEY, AND HEART TRANSPLANTATION: THE OPTION STUDY.. PEDIATRIC TRANSPLANTATION. 2017; 21():27-28.Meeting Abstract. IF -1,294</v>
      </c>
      <c r="B14" s="37" t="s">
        <v>3369</v>
      </c>
      <c r="C14" s="37" t="s">
        <v>3370</v>
      </c>
      <c r="D14" s="17" t="s">
        <v>2164</v>
      </c>
      <c r="E14" s="18" t="s">
        <v>26</v>
      </c>
      <c r="F14" s="18">
        <f>VLOOKUP(N14,Revistas!$B$2:$H$63996,2,FALSE)</f>
        <v>1.294</v>
      </c>
      <c r="G14" s="18" t="str">
        <f>VLOOKUP(N14,Revistas!$B$2:$H$63996,3,FALSE)</f>
        <v>Q3</v>
      </c>
      <c r="H14" s="18" t="str">
        <f>VLOOKUP(N14,Revistas!$B$2:$H$63996,4,FALSE)</f>
        <v>PEDIATRICS - SCIE;</v>
      </c>
      <c r="I14" s="18" t="str">
        <f>VLOOKUP(N14,Revistas!$B$2:$H$63996,5,FALSE)</f>
        <v>77/121</v>
      </c>
      <c r="J14" s="18" t="str">
        <f>VLOOKUP(N14,Revistas!$B$2:$H$63996,6,FALSE)</f>
        <v>NO</v>
      </c>
      <c r="K14" s="18" t="s">
        <v>3371</v>
      </c>
      <c r="L14" s="18"/>
      <c r="M14" s="18">
        <v>0</v>
      </c>
      <c r="N14" s="18" t="s">
        <v>2166</v>
      </c>
      <c r="O14" s="18" t="s">
        <v>250</v>
      </c>
      <c r="P14" s="18">
        <v>2017</v>
      </c>
      <c r="Q14" s="18">
        <v>21</v>
      </c>
      <c r="R14" s="18"/>
      <c r="S14" s="18">
        <v>27</v>
      </c>
      <c r="T14" s="18">
        <v>28</v>
      </c>
    </row>
    <row r="15" spans="1:24">
      <c r="A15" s="31"/>
    </row>
    <row r="16" spans="1:24" hidden="1">
      <c r="A16" s="31" t="str">
        <f t="shared" si="0"/>
        <v>. . . ; ():-.. IF -</v>
      </c>
    </row>
    <row r="17" spans="1:1" hidden="1">
      <c r="A17" s="31" t="str">
        <f t="shared" si="0"/>
        <v>. . . ; ():-.. IF -</v>
      </c>
    </row>
    <row r="18" spans="1:1" hidden="1">
      <c r="A18" s="31" t="str">
        <f t="shared" si="0"/>
        <v>. . . ; ():-.. IF -</v>
      </c>
    </row>
    <row r="19" spans="1:1" hidden="1">
      <c r="A19" s="31" t="str">
        <f t="shared" si="0"/>
        <v>. . . ; ():-.. IF -</v>
      </c>
    </row>
    <row r="20" spans="1:1" hidden="1">
      <c r="A20" s="31" t="str">
        <f t="shared" si="0"/>
        <v>. . . ; ():-.. IF -</v>
      </c>
    </row>
    <row r="21" spans="1:1" hidden="1">
      <c r="A21" s="31" t="str">
        <f t="shared" si="0"/>
        <v>. . . ; ():-.. IF -</v>
      </c>
    </row>
    <row r="22" spans="1:1" hidden="1">
      <c r="A22" s="31" t="str">
        <f t="shared" si="0"/>
        <v>. . . ; ():-.. IF -</v>
      </c>
    </row>
    <row r="23" spans="1:1" hidden="1">
      <c r="A23" s="31" t="str">
        <f t="shared" si="0"/>
        <v>. . . ; ():-.. IF -</v>
      </c>
    </row>
    <row r="24" spans="1:1" hidden="1">
      <c r="A24" s="31" t="str">
        <f t="shared" si="0"/>
        <v>. . . ; ():-.. IF -</v>
      </c>
    </row>
    <row r="25" spans="1:1" hidden="1">
      <c r="A25" s="31" t="str">
        <f t="shared" si="0"/>
        <v>. . . ; ():-.. IF -</v>
      </c>
    </row>
    <row r="26" spans="1:1" hidden="1">
      <c r="A26" s="31" t="str">
        <f t="shared" si="0"/>
        <v>. . . ; ():-.. IF -</v>
      </c>
    </row>
    <row r="27" spans="1:1" hidden="1">
      <c r="A27" s="31" t="str">
        <f t="shared" si="0"/>
        <v>. . . ; ():-.. IF -</v>
      </c>
    </row>
    <row r="28" spans="1:1" hidden="1">
      <c r="A28" s="31" t="str">
        <f t="shared" si="0"/>
        <v>. . . ; ():-.. IF -</v>
      </c>
    </row>
    <row r="29" spans="1:1" hidden="1">
      <c r="A29" s="31" t="str">
        <f t="shared" si="0"/>
        <v>. . . ; ():-.. IF -</v>
      </c>
    </row>
    <row r="30" spans="1:1" hidden="1">
      <c r="A30" s="31" t="str">
        <f t="shared" si="0"/>
        <v>. . . ; ():-.. IF -</v>
      </c>
    </row>
    <row r="31" spans="1:1" hidden="1">
      <c r="A31" s="31" t="str">
        <f t="shared" si="0"/>
        <v>. . . ; ():-.. IF -</v>
      </c>
    </row>
    <row r="32" spans="1: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8</v>
      </c>
      <c r="D1092" s="20" t="s">
        <v>10</v>
      </c>
      <c r="E1092" s="23">
        <f>DSUM(B1:T1088,F1,D1091:D1092)</f>
        <v>19.640999999999998</v>
      </c>
      <c r="F1092" s="23" t="s">
        <v>10</v>
      </c>
      <c r="G1092" s="23" t="s">
        <v>5470</v>
      </c>
      <c r="H1092" s="23">
        <f>DCOUNTA(B1:T1088,G1091,F1091:G1092)</f>
        <v>6</v>
      </c>
      <c r="I1092" s="23" t="s">
        <v>10</v>
      </c>
      <c r="J1092" s="23" t="s">
        <v>2680</v>
      </c>
      <c r="K1092" s="23">
        <f>DCOUNTA(B1:T1088,J1,I1091:J1092)</f>
        <v>0</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1</v>
      </c>
      <c r="D1098" s="20" t="s">
        <v>356</v>
      </c>
      <c r="E1098" s="23">
        <f>DSUM(B1:T1088,F1,D1097:D1098)</f>
        <v>0.91700000000000004</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3</v>
      </c>
      <c r="D1105" s="20" t="s">
        <v>26</v>
      </c>
      <c r="E1105" s="23">
        <f>DSUM(B1:T1088,F1,D1104:D1105)</f>
        <v>5.0120000000000005</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1</v>
      </c>
      <c r="D1108" s="20" t="s">
        <v>210</v>
      </c>
      <c r="E1108" s="23">
        <f>DSUM(B1:T1088,F1,D1107:D1108)</f>
        <v>5.0759999999999996</v>
      </c>
      <c r="F1108" s="23" t="s">
        <v>210</v>
      </c>
      <c r="G1108" s="23" t="s">
        <v>5470</v>
      </c>
      <c r="H1108" s="23">
        <f>DCOUNTA(B1:T1088,G1,F1107:G1108)</f>
        <v>1</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8</v>
      </c>
      <c r="D1111" s="26" t="s">
        <v>7262</v>
      </c>
      <c r="E1111" s="21">
        <f>E1092</f>
        <v>19.640999999999998</v>
      </c>
      <c r="F1111" s="21">
        <f>H1092</f>
        <v>6</v>
      </c>
      <c r="G1111" s="21">
        <f>K1092</f>
        <v>0</v>
      </c>
      <c r="O1111" s="24"/>
    </row>
    <row r="1112" spans="2:52" ht="15.75">
      <c r="C1112" s="21">
        <f>C1098</f>
        <v>1</v>
      </c>
      <c r="D1112" s="26" t="s">
        <v>7264</v>
      </c>
      <c r="E1112" s="21">
        <f>E1098</f>
        <v>0.91700000000000004</v>
      </c>
      <c r="F1112" s="21">
        <f>H1098</f>
        <v>0</v>
      </c>
      <c r="G1112" s="21">
        <f>K1098</f>
        <v>0</v>
      </c>
      <c r="O1112" s="24"/>
    </row>
    <row r="1113" spans="2:52" ht="15.75">
      <c r="C1113" s="21">
        <f>C1105</f>
        <v>3</v>
      </c>
      <c r="D1113" s="26" t="s">
        <v>26</v>
      </c>
      <c r="E1113" s="21">
        <f>E1105</f>
        <v>5.0120000000000005</v>
      </c>
      <c r="F1113" s="21">
        <f>H1105</f>
        <v>0</v>
      </c>
      <c r="G1113" s="21">
        <f>K1105</f>
        <v>0</v>
      </c>
      <c r="O1113" s="24"/>
    </row>
    <row r="1114" spans="2:52" ht="15.75">
      <c r="C1114" s="21">
        <f>C1108</f>
        <v>1</v>
      </c>
      <c r="D1114" s="26" t="s">
        <v>7266</v>
      </c>
      <c r="E1114" s="21">
        <f>E1108</f>
        <v>5.0759999999999996</v>
      </c>
      <c r="F1114" s="21">
        <f>H1108</f>
        <v>1</v>
      </c>
      <c r="G1114" s="21">
        <f>K1108</f>
        <v>0</v>
      </c>
      <c r="O1114" s="24"/>
    </row>
    <row r="1115" spans="2:52" ht="15.75">
      <c r="C1115" s="22"/>
      <c r="D1115" s="19" t="s">
        <v>7267</v>
      </c>
      <c r="E1115" s="19">
        <f>E1111</f>
        <v>19.640999999999998</v>
      </c>
      <c r="F1115" s="22"/>
      <c r="O1115" s="24"/>
    </row>
    <row r="1116" spans="2:52" ht="15.75">
      <c r="C1116" s="22"/>
      <c r="D1116" s="19" t="s">
        <v>7268</v>
      </c>
      <c r="E1116" s="19">
        <f>E1111+E1112+E1113+E1114</f>
        <v>30.646000000000001</v>
      </c>
    </row>
  </sheetData>
  <sortState ref="B2:AZ14">
    <sortCondition ref="B2:B14"/>
  </sortState>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sheetPr>
    <tabColor rgb="FF7030A0"/>
  </sheetPr>
  <dimension ref="A1:AZ1117"/>
  <sheetViews>
    <sheetView topLeftCell="B1" workbookViewId="0">
      <selection activeCell="B2" sqref="B2:C62"/>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3"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3" ht="30">
      <c r="A2" s="31" t="str">
        <f>CONCATENATE(B2,". ",C2,". ",D2,". ",P2,"; ",Q2,"(",R2,"):",S2,"-",T2,".",E2,". ","IF -",F2)</f>
        <v>Quirce, S; Phillips-Angles, E; Dominguez-Ortega, J; Barranco, P. Biologics in the treatment of severe asthma.. Allergologia et immunopathologia. 2017; 45 Suppl 1():45-49-.Review. IF -1,439</v>
      </c>
      <c r="B2" s="37" t="s">
        <v>3670</v>
      </c>
      <c r="C2" s="37" t="s">
        <v>3669</v>
      </c>
      <c r="D2" s="17" t="s">
        <v>3671</v>
      </c>
      <c r="E2" s="18" t="s">
        <v>210</v>
      </c>
      <c r="F2" s="18">
        <f>VLOOKUP(N2,Revistas!$B$2:$H$63996,2,FALSE)</f>
        <v>1.4390000000000001</v>
      </c>
      <c r="G2" s="18" t="str">
        <f>VLOOKUP(N2,Revistas!$B$2:$H$63996,3,FALSE)</f>
        <v>Q4</v>
      </c>
      <c r="H2" s="18" t="str">
        <f>VLOOKUP(N2,Revistas!$B$2:$H$63996,4,FALSE)</f>
        <v>IMMUNOLOGY - SCIE;</v>
      </c>
      <c r="I2" s="18" t="str">
        <f>VLOOKUP(N2,Revistas!$B$2:$H$63996,5,FALSE)</f>
        <v>132/150</v>
      </c>
      <c r="J2" s="18" t="str">
        <f>VLOOKUP(N2,Revistas!$B$2:$H$63996,6,FALSE)</f>
        <v>NO</v>
      </c>
      <c r="K2" s="18" t="s">
        <v>3675</v>
      </c>
      <c r="L2" s="18"/>
      <c r="M2" s="18" t="s">
        <v>586</v>
      </c>
      <c r="N2" s="18" t="s">
        <v>3580</v>
      </c>
      <c r="O2" s="18" t="s">
        <v>3674</v>
      </c>
      <c r="P2" s="18">
        <v>2017</v>
      </c>
      <c r="Q2" s="18" t="s">
        <v>3672</v>
      </c>
      <c r="R2" s="18"/>
      <c r="S2" s="18" t="s">
        <v>3673</v>
      </c>
      <c r="T2" s="18"/>
      <c r="U2" s="23">
        <v>29108767</v>
      </c>
    </row>
    <row r="3" spans="1:23" ht="60">
      <c r="A3" s="31" t="str">
        <f t="shared" ref="A3:A62" si="0">CONCATENATE(B3,". ",C3,". ",D3,". ",P3,"; ",Q3,"(",R3,"):",S3,"-",T3,".",E3,". ","IF -",F3)</f>
        <v>Gonzalez-Mancebo, E; Dominguez-Ortega, J; Blanco-Bermejo, S; Gonzalez-Seco, E; Trujillo, MJ; de la Torre, F. Comparison of two diagnostic techniques, skin-prick test and component resolved diagnosis in the follow-up of a cohort of paediatric patients with pollinosis. Multicentre pilot study in a highly exposed allergenic area. ALLERGOLOGIA ET IMMUNOPATHOLOGIA. 2017; 45(2):121-126.Article. IF -1,439</v>
      </c>
      <c r="B3" s="37" t="s">
        <v>3574</v>
      </c>
      <c r="C3" s="37" t="s">
        <v>3575</v>
      </c>
      <c r="D3" s="17" t="s">
        <v>3576</v>
      </c>
      <c r="E3" s="18" t="s">
        <v>10</v>
      </c>
      <c r="F3" s="18">
        <f>VLOOKUP(N3,Revistas!$B$2:$H$63996,2,FALSE)</f>
        <v>1.4390000000000001</v>
      </c>
      <c r="G3" s="18" t="str">
        <f>VLOOKUP(N3,Revistas!$B$2:$H$63996,3,FALSE)</f>
        <v>Q4</v>
      </c>
      <c r="H3" s="18" t="str">
        <f>VLOOKUP(N3,Revistas!$B$2:$H$63996,4,FALSE)</f>
        <v>IMMUNOLOGY - SCIE;</v>
      </c>
      <c r="I3" s="18" t="str">
        <f>VLOOKUP(N3,Revistas!$B$2:$H$63996,5,FALSE)</f>
        <v>132/150</v>
      </c>
      <c r="J3" s="18" t="str">
        <f>VLOOKUP(N3,Revistas!$B$2:$H$63996,6,FALSE)</f>
        <v>NO</v>
      </c>
      <c r="K3" s="18" t="s">
        <v>3577</v>
      </c>
      <c r="L3" s="18" t="s">
        <v>3578</v>
      </c>
      <c r="M3" s="18">
        <v>0</v>
      </c>
      <c r="N3" s="18" t="s">
        <v>3579</v>
      </c>
      <c r="O3" s="18" t="s">
        <v>295</v>
      </c>
      <c r="P3" s="18">
        <v>2017</v>
      </c>
      <c r="Q3" s="18">
        <v>45</v>
      </c>
      <c r="R3" s="18">
        <v>2</v>
      </c>
      <c r="S3" s="18">
        <v>121</v>
      </c>
      <c r="T3" s="18">
        <v>126</v>
      </c>
      <c r="U3" s="23">
        <v>27477032</v>
      </c>
    </row>
    <row r="4" spans="1:23" ht="45">
      <c r="A4" s="31" t="str">
        <f t="shared" si="0"/>
        <v>van Kampen, V; de Biay, F; Folletti, I; Kobierski, P; Moscato, G; Olivieri, M; Quirce, S; Sastre, J; Walusiak-Skorupa, J; Raulf, M. Skin prick testing in the diagnosis of occupational type I allergies - a EAACI position paper. ALLERGOLOGIE. 2017; 40(1):29-36.Article. IF -0,311</v>
      </c>
      <c r="B4" s="37" t="s">
        <v>3652</v>
      </c>
      <c r="C4" s="37" t="s">
        <v>3653</v>
      </c>
      <c r="D4" s="17" t="s">
        <v>3654</v>
      </c>
      <c r="E4" s="18" t="s">
        <v>10</v>
      </c>
      <c r="F4" s="18">
        <f>VLOOKUP(N4,Revistas!$B$2:$H$63996,2,FALSE)</f>
        <v>0.311</v>
      </c>
      <c r="G4" s="18" t="str">
        <f>VLOOKUP(N4,Revistas!$B$2:$H$63996,3,FALSE)</f>
        <v>Q4</v>
      </c>
      <c r="H4" s="18" t="str">
        <f>VLOOKUP(N4,Revistas!$B$2:$H$63996,4,FALSE)</f>
        <v>ALLERGY - SCIE</v>
      </c>
      <c r="I4" s="18" t="str">
        <f>VLOOKUP(N4,Revistas!$B$2:$H$63996,5,FALSE)</f>
        <v>26 DE 26</v>
      </c>
      <c r="J4" s="18" t="str">
        <f>VLOOKUP(N4,Revistas!$B$2:$H$63996,6,FALSE)</f>
        <v>NO</v>
      </c>
      <c r="K4" s="18" t="s">
        <v>3655</v>
      </c>
      <c r="L4" s="18" t="s">
        <v>3656</v>
      </c>
      <c r="M4" s="18">
        <v>1</v>
      </c>
      <c r="N4" s="18" t="s">
        <v>3657</v>
      </c>
      <c r="O4" s="18" t="s">
        <v>344</v>
      </c>
      <c r="P4" s="18">
        <v>2017</v>
      </c>
      <c r="Q4" s="18">
        <v>40</v>
      </c>
      <c r="R4" s="18">
        <v>1</v>
      </c>
      <c r="S4" s="18">
        <v>29</v>
      </c>
      <c r="T4" s="18">
        <v>36</v>
      </c>
      <c r="U4" s="33">
        <v>23409759</v>
      </c>
    </row>
    <row r="5" spans="1:23" ht="75">
      <c r="A5" s="31" t="str">
        <f t="shared" si="0"/>
        <v>Grabenhenrich, LB; Reich, A; Bellach, J; Trendelenburg, V; Sprikkelman, AB; Roberts, G; Grimshaw, KEC; Sigurdardottir, S; Kowalski, ML; Papadopoulos, NG; Quirce, S; Dubakiene, R; Niggemann, B; Fernandez-Rivas, M; Ballmer-Weber, B; van Ree, R; Schnadt, S; Mills, ENC; Keil, T; Beyer, K. A new framework for the documentation and interpretation of oral food challenges in population-based and clinical research. ALLERGY. 2017; 72(3):453-461.Article. IF -7,361</v>
      </c>
      <c r="B5" s="37" t="s">
        <v>3591</v>
      </c>
      <c r="C5" s="37" t="s">
        <v>3592</v>
      </c>
      <c r="D5" s="17" t="s">
        <v>2326</v>
      </c>
      <c r="E5" s="18" t="s">
        <v>10</v>
      </c>
      <c r="F5" s="18">
        <f>VLOOKUP(N5,Revistas!$B$2:$H$63996,2,FALSE)</f>
        <v>7.3609999999999998</v>
      </c>
      <c r="G5" s="18" t="str">
        <f>VLOOKUP(N5,Revistas!$B$2:$H$63996,3,FALSE)</f>
        <v>Q1</v>
      </c>
      <c r="H5" s="18" t="str">
        <f>VLOOKUP(N5,Revistas!$B$2:$H$63996,4,FALSE)</f>
        <v>ALLERGY - SCIE;</v>
      </c>
      <c r="I5" s="18" t="str">
        <f>VLOOKUP(N5,Revistas!$B$2:$H$63996,5,FALSE)</f>
        <v>2 DE 26</v>
      </c>
      <c r="J5" s="18" t="str">
        <f>VLOOKUP(N5,Revistas!$B$2:$H$63996,6,FALSE)</f>
        <v>SI</v>
      </c>
      <c r="K5" s="18" t="s">
        <v>3593</v>
      </c>
      <c r="L5" s="18" t="s">
        <v>3594</v>
      </c>
      <c r="M5" s="18">
        <v>3</v>
      </c>
      <c r="N5" s="18" t="s">
        <v>2328</v>
      </c>
      <c r="O5" s="18" t="s">
        <v>300</v>
      </c>
      <c r="P5" s="18">
        <v>2017</v>
      </c>
      <c r="Q5" s="18">
        <v>72</v>
      </c>
      <c r="R5" s="18">
        <v>3</v>
      </c>
      <c r="S5" s="18">
        <v>453</v>
      </c>
      <c r="T5" s="18">
        <v>461</v>
      </c>
      <c r="U5" s="23">
        <v>27670637</v>
      </c>
      <c r="W5" s="32"/>
    </row>
    <row r="6" spans="1:23" ht="45">
      <c r="A6" s="31" t="str">
        <f t="shared" si="0"/>
        <v>Caballero, ML; Marques, MA; Coman, I; Barranco, P; Quirce, S. Allergens involved in wheat food allergy with sensitization through different routes: cutaneous or digestive. ALLERGY. 2017; 72():475-475.Meeting Abstract. IF -7,361</v>
      </c>
      <c r="B6" s="37" t="s">
        <v>3459</v>
      </c>
      <c r="C6" s="37" t="s">
        <v>3460</v>
      </c>
      <c r="D6" s="17" t="s">
        <v>2326</v>
      </c>
      <c r="E6" s="18" t="s">
        <v>26</v>
      </c>
      <c r="F6" s="18">
        <f>VLOOKUP(N6,Revistas!$B$2:$H$63996,2,FALSE)</f>
        <v>7.3609999999999998</v>
      </c>
      <c r="G6" s="18" t="str">
        <f>VLOOKUP(N6,Revistas!$B$2:$H$63996,3,FALSE)</f>
        <v>Q1</v>
      </c>
      <c r="H6" s="18" t="str">
        <f>VLOOKUP(N6,Revistas!$B$2:$H$63996,4,FALSE)</f>
        <v>ALLERGY - SCIE;</v>
      </c>
      <c r="I6" s="18" t="str">
        <f>VLOOKUP(N6,Revistas!$B$2:$H$63996,5,FALSE)</f>
        <v>2 DE 26</v>
      </c>
      <c r="J6" s="18" t="str">
        <f>VLOOKUP(N6,Revistas!$B$2:$H$63996,6,FALSE)</f>
        <v>SI</v>
      </c>
      <c r="K6" s="18" t="s">
        <v>3461</v>
      </c>
      <c r="L6" s="18"/>
      <c r="M6" s="18">
        <v>0</v>
      </c>
      <c r="N6" s="18" t="s">
        <v>2328</v>
      </c>
      <c r="O6" s="18" t="s">
        <v>199</v>
      </c>
      <c r="P6" s="18">
        <v>2017</v>
      </c>
      <c r="Q6" s="18">
        <v>72</v>
      </c>
      <c r="R6" s="18"/>
      <c r="S6" s="18">
        <v>475</v>
      </c>
      <c r="T6" s="18">
        <v>475</v>
      </c>
    </row>
    <row r="7" spans="1:23" ht="30">
      <c r="A7" s="31" t="str">
        <f t="shared" si="0"/>
        <v>Marques-Mejias, MA; Garcia-Polo, J; Quirce, S; Caballero, T. Allergic fungal rhinosinusitis: our experience in the last two decades. ALLERGY. 2017; 72():494-494.Meeting Abstract. IF -7,361</v>
      </c>
      <c r="B7" s="37" t="s">
        <v>3462</v>
      </c>
      <c r="C7" s="37" t="s">
        <v>3463</v>
      </c>
      <c r="D7" s="17" t="s">
        <v>2326</v>
      </c>
      <c r="E7" s="18" t="s">
        <v>26</v>
      </c>
      <c r="F7" s="18">
        <f>VLOOKUP(N7,Revistas!$B$2:$H$63996,2,FALSE)</f>
        <v>7.3609999999999998</v>
      </c>
      <c r="G7" s="18" t="str">
        <f>VLOOKUP(N7,Revistas!$B$2:$H$63996,3,FALSE)</f>
        <v>Q1</v>
      </c>
      <c r="H7" s="18" t="str">
        <f>VLOOKUP(N7,Revistas!$B$2:$H$63996,4,FALSE)</f>
        <v>ALLERGY - SCIE;</v>
      </c>
      <c r="I7" s="18" t="str">
        <f>VLOOKUP(N7,Revistas!$B$2:$H$63996,5,FALSE)</f>
        <v>2 DE 26</v>
      </c>
      <c r="J7" s="18" t="str">
        <f>VLOOKUP(N7,Revistas!$B$2:$H$63996,6,FALSE)</f>
        <v>SI</v>
      </c>
      <c r="K7" s="18" t="s">
        <v>3464</v>
      </c>
      <c r="L7" s="18"/>
      <c r="M7" s="18">
        <v>0</v>
      </c>
      <c r="N7" s="18" t="s">
        <v>2328</v>
      </c>
      <c r="O7" s="18" t="s">
        <v>199</v>
      </c>
      <c r="P7" s="18">
        <v>2017</v>
      </c>
      <c r="Q7" s="18">
        <v>72</v>
      </c>
      <c r="R7" s="18"/>
      <c r="S7" s="18">
        <v>494</v>
      </c>
      <c r="T7" s="18">
        <v>494</v>
      </c>
    </row>
    <row r="8" spans="1:23" ht="30">
      <c r="A8" s="31" t="str">
        <f t="shared" si="0"/>
        <v>Valero, A; Quirce, S; Davila, I; Delgado, J; Dominguez-Ortega, J. Allergic respiratory disease: Different allergens, different symptoms. ALLERGY. 2017; 72(9):1306-1316.Article. IF -7,361</v>
      </c>
      <c r="B8" s="37" t="s">
        <v>3430</v>
      </c>
      <c r="C8" s="37" t="s">
        <v>3431</v>
      </c>
      <c r="D8" s="17" t="s">
        <v>2326</v>
      </c>
      <c r="E8" s="18" t="s">
        <v>10</v>
      </c>
      <c r="F8" s="18">
        <f>VLOOKUP(N8,Revistas!$B$2:$H$63996,2,FALSE)</f>
        <v>7.3609999999999998</v>
      </c>
      <c r="G8" s="18" t="str">
        <f>VLOOKUP(N8,Revistas!$B$2:$H$63996,3,FALSE)</f>
        <v>Q1</v>
      </c>
      <c r="H8" s="18" t="str">
        <f>VLOOKUP(N8,Revistas!$B$2:$H$63996,4,FALSE)</f>
        <v>ALLERGY - SCIE;</v>
      </c>
      <c r="I8" s="18" t="str">
        <f>VLOOKUP(N8,Revistas!$B$2:$H$63996,5,FALSE)</f>
        <v>2 DE 26</v>
      </c>
      <c r="J8" s="18" t="str">
        <f>VLOOKUP(N8,Revistas!$B$2:$H$63996,6,FALSE)</f>
        <v>SI</v>
      </c>
      <c r="K8" s="18" t="s">
        <v>3432</v>
      </c>
      <c r="L8" s="18" t="s">
        <v>3433</v>
      </c>
      <c r="M8" s="18">
        <v>2</v>
      </c>
      <c r="N8" s="18" t="s">
        <v>2328</v>
      </c>
      <c r="O8" s="18" t="s">
        <v>154</v>
      </c>
      <c r="P8" s="18">
        <v>2017</v>
      </c>
      <c r="Q8" s="18">
        <v>72</v>
      </c>
      <c r="R8" s="18">
        <v>9</v>
      </c>
      <c r="S8" s="18">
        <v>1306</v>
      </c>
      <c r="T8" s="18">
        <v>1316</v>
      </c>
      <c r="U8" s="23">
        <v>28208220</v>
      </c>
    </row>
    <row r="9" spans="1:23" ht="45">
      <c r="A9" s="31" t="str">
        <f t="shared" si="0"/>
        <v>Sanchez-Jareno, M; Barranco, P; Valbuena, T; Dominguez-Ortega, J; Lopez-Carrasco, V; Quirce, S. Changes in fractional exhaled nitric oxide levels after aspirin bronchial challenge. ALLERGY. 2017; 72():172-172.Meeting Abstract. IF -7,361</v>
      </c>
      <c r="B9" s="37" t="s">
        <v>3453</v>
      </c>
      <c r="C9" s="37" t="s">
        <v>3454</v>
      </c>
      <c r="D9" s="17" t="s">
        <v>2326</v>
      </c>
      <c r="E9" s="18" t="s">
        <v>26</v>
      </c>
      <c r="F9" s="18">
        <f>VLOOKUP(N9,Revistas!$B$2:$H$63996,2,FALSE)</f>
        <v>7.3609999999999998</v>
      </c>
      <c r="G9" s="18" t="str">
        <f>VLOOKUP(N9,Revistas!$B$2:$H$63996,3,FALSE)</f>
        <v>Q1</v>
      </c>
      <c r="H9" s="18" t="str">
        <f>VLOOKUP(N9,Revistas!$B$2:$H$63996,4,FALSE)</f>
        <v>ALLERGY - SCIE;</v>
      </c>
      <c r="I9" s="18" t="str">
        <f>VLOOKUP(N9,Revistas!$B$2:$H$63996,5,FALSE)</f>
        <v>2 DE 26</v>
      </c>
      <c r="J9" s="18" t="str">
        <f>VLOOKUP(N9,Revistas!$B$2:$H$63996,6,FALSE)</f>
        <v>SI</v>
      </c>
      <c r="K9" s="18" t="s">
        <v>3455</v>
      </c>
      <c r="L9" s="18"/>
      <c r="M9" s="18">
        <v>0</v>
      </c>
      <c r="N9" s="18" t="s">
        <v>2328</v>
      </c>
      <c r="O9" s="18" t="s">
        <v>199</v>
      </c>
      <c r="P9" s="18">
        <v>2017</v>
      </c>
      <c r="Q9" s="18">
        <v>72</v>
      </c>
      <c r="R9" s="18"/>
      <c r="S9" s="18">
        <v>172</v>
      </c>
      <c r="T9" s="18">
        <v>172</v>
      </c>
    </row>
    <row r="10" spans="1:23" ht="30">
      <c r="A10" s="31" t="str">
        <f t="shared" si="0"/>
        <v>Entrala, A; Tomas, M; Bartolome, B; Caballero, M; Quirce, S. Dermatitis caused by ingestion of Chia seeds. ALLERGY. 2017; 72():793-793.Meeting Abstract. IF -7,361</v>
      </c>
      <c r="B10" s="37" t="s">
        <v>3477</v>
      </c>
      <c r="C10" s="37" t="s">
        <v>3478</v>
      </c>
      <c r="D10" s="17" t="s">
        <v>2326</v>
      </c>
      <c r="E10" s="18" t="s">
        <v>26</v>
      </c>
      <c r="F10" s="18">
        <f>VLOOKUP(N10,Revistas!$B$2:$H$63996,2,FALSE)</f>
        <v>7.3609999999999998</v>
      </c>
      <c r="G10" s="18" t="str">
        <f>VLOOKUP(N10,Revistas!$B$2:$H$63996,3,FALSE)</f>
        <v>Q1</v>
      </c>
      <c r="H10" s="18" t="str">
        <f>VLOOKUP(N10,Revistas!$B$2:$H$63996,4,FALSE)</f>
        <v>ALLERGY - SCIE;</v>
      </c>
      <c r="I10" s="18" t="str">
        <f>VLOOKUP(N10,Revistas!$B$2:$H$63996,5,FALSE)</f>
        <v>2 DE 26</v>
      </c>
      <c r="J10" s="18" t="str">
        <f>VLOOKUP(N10,Revistas!$B$2:$H$63996,6,FALSE)</f>
        <v>SI</v>
      </c>
      <c r="K10" s="18" t="s">
        <v>3479</v>
      </c>
      <c r="L10" s="18"/>
      <c r="M10" s="18">
        <v>0</v>
      </c>
      <c r="N10" s="18" t="s">
        <v>2328</v>
      </c>
      <c r="O10" s="18" t="s">
        <v>199</v>
      </c>
      <c r="P10" s="18">
        <v>2017</v>
      </c>
      <c r="Q10" s="18">
        <v>72</v>
      </c>
      <c r="R10" s="18"/>
      <c r="S10" s="18">
        <v>793</v>
      </c>
      <c r="T10" s="18">
        <v>793</v>
      </c>
    </row>
    <row r="11" spans="1:23" ht="45">
      <c r="A11" s="31" t="str">
        <f t="shared" si="0"/>
        <v>Longhurst, HJ; Bouillet, L; Aberer, W; Caballero, T; Grumach, AS; Maurer, M; Zanichelli, A; Bygum, A; Pommie, C; Andresen, I. Elderly vs younger patients (pts) with hereditary angioedema type I/II: safety analysis from the icatibant outcomes survey. ALLERGY. 2017; 72():593-594.Meeting Abstract. IF -7,361</v>
      </c>
      <c r="B11" s="37" t="s">
        <v>3468</v>
      </c>
      <c r="C11" s="37" t="s">
        <v>3469</v>
      </c>
      <c r="D11" s="17" t="s">
        <v>2326</v>
      </c>
      <c r="E11" s="18" t="s">
        <v>26</v>
      </c>
      <c r="F11" s="18">
        <f>VLOOKUP(N11,Revistas!$B$2:$H$63996,2,FALSE)</f>
        <v>7.3609999999999998</v>
      </c>
      <c r="G11" s="18" t="str">
        <f>VLOOKUP(N11,Revistas!$B$2:$H$63996,3,FALSE)</f>
        <v>Q1</v>
      </c>
      <c r="H11" s="18" t="str">
        <f>VLOOKUP(N11,Revistas!$B$2:$H$63996,4,FALSE)</f>
        <v>ALLERGY - SCIE;</v>
      </c>
      <c r="I11" s="18" t="str">
        <f>VLOOKUP(N11,Revistas!$B$2:$H$63996,5,FALSE)</f>
        <v>2 DE 26</v>
      </c>
      <c r="J11" s="18" t="str">
        <f>VLOOKUP(N11,Revistas!$B$2:$H$63996,6,FALSE)</f>
        <v>SI</v>
      </c>
      <c r="K11" s="18" t="s">
        <v>3470</v>
      </c>
      <c r="L11" s="18"/>
      <c r="M11" s="18">
        <v>0</v>
      </c>
      <c r="N11" s="18" t="s">
        <v>2328</v>
      </c>
      <c r="O11" s="18" t="s">
        <v>199</v>
      </c>
      <c r="P11" s="18">
        <v>2017</v>
      </c>
      <c r="Q11" s="18">
        <v>72</v>
      </c>
      <c r="R11" s="18"/>
      <c r="S11" s="18">
        <v>593</v>
      </c>
      <c r="T11" s="18">
        <v>594</v>
      </c>
    </row>
    <row r="12" spans="1:23" ht="45">
      <c r="A12" s="31" t="str">
        <f t="shared" si="0"/>
        <v>Canas, JA; Sastre, BS; Rodrigo-Munoz, JM; Mazzeo, C; Barranco, P; Quirce, S; Izquierdo, M; Sastre, J; Del Pozo, V. Eosinophil-derived exosomes from asthmatics modify functionality on airway structural cells. ALLERGY. 2017; 72():49-49.Meeting Abstract. IF -7,361</v>
      </c>
      <c r="B12" s="37" t="s">
        <v>3441</v>
      </c>
      <c r="C12" s="37" t="s">
        <v>3442</v>
      </c>
      <c r="D12" s="17" t="s">
        <v>2326</v>
      </c>
      <c r="E12" s="18" t="s">
        <v>26</v>
      </c>
      <c r="F12" s="18">
        <f>VLOOKUP(N12,Revistas!$B$2:$H$63996,2,FALSE)</f>
        <v>7.3609999999999998</v>
      </c>
      <c r="G12" s="18" t="str">
        <f>VLOOKUP(N12,Revistas!$B$2:$H$63996,3,FALSE)</f>
        <v>Q1</v>
      </c>
      <c r="H12" s="18" t="str">
        <f>VLOOKUP(N12,Revistas!$B$2:$H$63996,4,FALSE)</f>
        <v>ALLERGY - SCIE;</v>
      </c>
      <c r="I12" s="18" t="str">
        <f>VLOOKUP(N12,Revistas!$B$2:$H$63996,5,FALSE)</f>
        <v>2 DE 26</v>
      </c>
      <c r="J12" s="18" t="str">
        <f>VLOOKUP(N12,Revistas!$B$2:$H$63996,6,FALSE)</f>
        <v>SI</v>
      </c>
      <c r="K12" s="18" t="s">
        <v>3443</v>
      </c>
      <c r="L12" s="18"/>
      <c r="M12" s="18">
        <v>0</v>
      </c>
      <c r="N12" s="18" t="s">
        <v>2328</v>
      </c>
      <c r="O12" s="18" t="s">
        <v>199</v>
      </c>
      <c r="P12" s="18">
        <v>2017</v>
      </c>
      <c r="Q12" s="18">
        <v>72</v>
      </c>
      <c r="R12" s="18"/>
      <c r="S12" s="18">
        <v>49</v>
      </c>
      <c r="T12" s="18">
        <v>49</v>
      </c>
    </row>
    <row r="13" spans="1:23" ht="60">
      <c r="A13" s="31" t="str">
        <f t="shared" si="0"/>
        <v>Maurer, M; Caballero, T; Bouillet, L; Aberer, W; Grumach, AS; Longhurst, HJ; Zanichelli, A; Bygum, A; Pommie, C; Andresen, I. Gender analysis of baseline characteristics and treatment outcomes in patients (pts) with hereditary angioedema type I/II: findings from the icatibant outcomes survey. ALLERGY. 2017; 72():149-149.Meeting Abstract. IF -7,361</v>
      </c>
      <c r="B13" s="37" t="s">
        <v>3450</v>
      </c>
      <c r="C13" s="37" t="s">
        <v>3451</v>
      </c>
      <c r="D13" s="17" t="s">
        <v>2326</v>
      </c>
      <c r="E13" s="18" t="s">
        <v>26</v>
      </c>
      <c r="F13" s="18">
        <f>VLOOKUP(N13,Revistas!$B$2:$H$63996,2,FALSE)</f>
        <v>7.3609999999999998</v>
      </c>
      <c r="G13" s="18" t="str">
        <f>VLOOKUP(N13,Revistas!$B$2:$H$63996,3,FALSE)</f>
        <v>Q1</v>
      </c>
      <c r="H13" s="18" t="str">
        <f>VLOOKUP(N13,Revistas!$B$2:$H$63996,4,FALSE)</f>
        <v>ALLERGY - SCIE;</v>
      </c>
      <c r="I13" s="18" t="str">
        <f>VLOOKUP(N13,Revistas!$B$2:$H$63996,5,FALSE)</f>
        <v>2 DE 26</v>
      </c>
      <c r="J13" s="18" t="str">
        <f>VLOOKUP(N13,Revistas!$B$2:$H$63996,6,FALSE)</f>
        <v>SI</v>
      </c>
      <c r="K13" s="18" t="s">
        <v>3452</v>
      </c>
      <c r="L13" s="18"/>
      <c r="M13" s="18">
        <v>0</v>
      </c>
      <c r="N13" s="18" t="s">
        <v>2328</v>
      </c>
      <c r="O13" s="18" t="s">
        <v>199</v>
      </c>
      <c r="P13" s="18">
        <v>2017</v>
      </c>
      <c r="Q13" s="18">
        <v>72</v>
      </c>
      <c r="R13" s="18"/>
      <c r="S13" s="18">
        <v>149</v>
      </c>
      <c r="T13" s="18">
        <v>149</v>
      </c>
    </row>
    <row r="14" spans="1:23" ht="45">
      <c r="A14" s="31" t="str">
        <f t="shared" si="0"/>
        <v>Vila-Nadal, G; Rodriguez-Sanz, A; Sanchez-Villanueva, R; Fiandor-Roman, A; Dominguez-Ortega, J; Bellon-Heredia, T. Hypersensitivity reactions to synthetic hemodialysis membranes. Study of the differences in ex vivo response. ALLERGY. 2017; 72():214-214.Meeting Abstract. IF -7,361</v>
      </c>
      <c r="B14" s="37" t="s">
        <v>2324</v>
      </c>
      <c r="C14" s="37" t="s">
        <v>2325</v>
      </c>
      <c r="D14" s="17" t="s">
        <v>2326</v>
      </c>
      <c r="E14" s="18" t="s">
        <v>26</v>
      </c>
      <c r="F14" s="18">
        <f>VLOOKUP(N14,Revistas!$B$2:$H$63996,2,FALSE)</f>
        <v>7.3609999999999998</v>
      </c>
      <c r="G14" s="18" t="str">
        <f>VLOOKUP(N14,Revistas!$B$2:$H$63996,3,FALSE)</f>
        <v>Q1</v>
      </c>
      <c r="H14" s="18" t="str">
        <f>VLOOKUP(N14,Revistas!$B$2:$H$63996,4,FALSE)</f>
        <v>ALLERGY - SCIE;</v>
      </c>
      <c r="I14" s="18" t="str">
        <f>VLOOKUP(N14,Revistas!$B$2:$H$63996,5,FALSE)</f>
        <v>2 DE 26</v>
      </c>
      <c r="J14" s="18" t="str">
        <f>VLOOKUP(N14,Revistas!$B$2:$H$63996,6,FALSE)</f>
        <v>SI</v>
      </c>
      <c r="K14" s="18" t="s">
        <v>2327</v>
      </c>
      <c r="L14" s="18"/>
      <c r="M14" s="18">
        <v>0</v>
      </c>
      <c r="N14" s="18" t="s">
        <v>2328</v>
      </c>
      <c r="O14" s="18" t="s">
        <v>199</v>
      </c>
      <c r="P14" s="18">
        <v>2017</v>
      </c>
      <c r="Q14" s="18">
        <v>72</v>
      </c>
      <c r="R14" s="18"/>
      <c r="S14" s="18">
        <v>214</v>
      </c>
      <c r="T14" s="18">
        <v>214</v>
      </c>
    </row>
    <row r="15" spans="1:23" ht="75">
      <c r="A15" s="31" t="str">
        <f t="shared" si="0"/>
        <v>Hochwallner, H; Schulmeister, U; Swoboda, I; Focke-Tejkl, M; Reininger, R; Civaj, V; Campana, R; Thalhamer, J; Scheiblhofer, S; Balic, N; Horak, F; Ollert, M; Papadopoulos, NG; Quirce, S; Szepfalusi, Z; Herz, U; van Tol, EAF; Spitzauer, S; Valenta, R. Infant milk formulas differ regarding their allergenic activity and induction of T-cell and cytokine responses. ALLERGY. 2017; 72(3):416-424.Article. IF -7,361</v>
      </c>
      <c r="B15" s="37" t="s">
        <v>3587</v>
      </c>
      <c r="C15" s="37" t="s">
        <v>3588</v>
      </c>
      <c r="D15" s="17" t="s">
        <v>2326</v>
      </c>
      <c r="E15" s="18" t="s">
        <v>10</v>
      </c>
      <c r="F15" s="18">
        <f>VLOOKUP(N15,Revistas!$B$2:$H$63996,2,FALSE)</f>
        <v>7.3609999999999998</v>
      </c>
      <c r="G15" s="18" t="str">
        <f>VLOOKUP(N15,Revistas!$B$2:$H$63996,3,FALSE)</f>
        <v>Q1</v>
      </c>
      <c r="H15" s="18" t="str">
        <f>VLOOKUP(N15,Revistas!$B$2:$H$63996,4,FALSE)</f>
        <v>ALLERGY - SCIE;</v>
      </c>
      <c r="I15" s="18" t="str">
        <f>VLOOKUP(N15,Revistas!$B$2:$H$63996,5,FALSE)</f>
        <v>2 DE 26</v>
      </c>
      <c r="J15" s="18" t="str">
        <f>VLOOKUP(N15,Revistas!$B$2:$H$63996,6,FALSE)</f>
        <v>SI</v>
      </c>
      <c r="K15" s="18" t="s">
        <v>3589</v>
      </c>
      <c r="L15" s="18" t="s">
        <v>3590</v>
      </c>
      <c r="M15" s="18">
        <v>2</v>
      </c>
      <c r="N15" s="18" t="s">
        <v>2328</v>
      </c>
      <c r="O15" s="18" t="s">
        <v>300</v>
      </c>
      <c r="P15" s="18">
        <v>2017</v>
      </c>
      <c r="Q15" s="18">
        <v>72</v>
      </c>
      <c r="R15" s="18">
        <v>3</v>
      </c>
      <c r="S15" s="18">
        <v>416</v>
      </c>
      <c r="T15" s="18">
        <v>424</v>
      </c>
      <c r="U15" s="23">
        <v>27455132</v>
      </c>
    </row>
    <row r="16" spans="1:23" ht="45">
      <c r="A16" s="31" t="str">
        <f t="shared" si="0"/>
        <v>Maurer, M; Caballero, T; Aberer, W; Zanichelli, A; Bouillet, L; Bygum, A; Grumach, AS; Pommie, C; Andresen, I; Longhurst, HJ. Longitudinal natural history of patients with type I or II hereditary angioedema: data from the icatibant outcome survey. ALLERGY. 2017; 72():99-99.Meeting Abstract. IF -7,361</v>
      </c>
      <c r="B16" s="37" t="s">
        <v>3444</v>
      </c>
      <c r="C16" s="37" t="s">
        <v>3445</v>
      </c>
      <c r="D16" s="17" t="s">
        <v>2326</v>
      </c>
      <c r="E16" s="18" t="s">
        <v>26</v>
      </c>
      <c r="F16" s="18">
        <f>VLOOKUP(N16,Revistas!$B$2:$H$63996,2,FALSE)</f>
        <v>7.3609999999999998</v>
      </c>
      <c r="G16" s="18" t="str">
        <f>VLOOKUP(N16,Revistas!$B$2:$H$63996,3,FALSE)</f>
        <v>Q1</v>
      </c>
      <c r="H16" s="18" t="str">
        <f>VLOOKUP(N16,Revistas!$B$2:$H$63996,4,FALSE)</f>
        <v>ALLERGY - SCIE;</v>
      </c>
      <c r="I16" s="18" t="str">
        <f>VLOOKUP(N16,Revistas!$B$2:$H$63996,5,FALSE)</f>
        <v>2 DE 26</v>
      </c>
      <c r="J16" s="18" t="str">
        <f>VLOOKUP(N16,Revistas!$B$2:$H$63996,6,FALSE)</f>
        <v>SI</v>
      </c>
      <c r="K16" s="18" t="s">
        <v>3446</v>
      </c>
      <c r="L16" s="18"/>
      <c r="M16" s="18">
        <v>0</v>
      </c>
      <c r="N16" s="18" t="s">
        <v>2328</v>
      </c>
      <c r="O16" s="18" t="s">
        <v>199</v>
      </c>
      <c r="P16" s="18">
        <v>2017</v>
      </c>
      <c r="Q16" s="18">
        <v>72</v>
      </c>
      <c r="R16" s="18"/>
      <c r="S16" s="18">
        <v>99</v>
      </c>
      <c r="T16" s="18">
        <v>99</v>
      </c>
    </row>
    <row r="17" spans="1:21" ht="45">
      <c r="A17" s="31" t="str">
        <f t="shared" si="0"/>
        <v>Zanichelli, A; Maurer, M; Aberer, W; Caballero, T; Longhurst, HJ; Bouillet, L; Fabien, V; Andresen, I. Long-term safety of icatibant treatment of patients with angioedema in real-world clinical practice. ALLERGY. 2017; 72(6):994-998.Article. IF -7,361</v>
      </c>
      <c r="B17" s="37" t="s">
        <v>3516</v>
      </c>
      <c r="C17" s="37" t="s">
        <v>3517</v>
      </c>
      <c r="D17" s="17" t="s">
        <v>2326</v>
      </c>
      <c r="E17" s="18" t="s">
        <v>10</v>
      </c>
      <c r="F17" s="18">
        <f>VLOOKUP(N17,Revistas!$B$2:$H$63996,2,FALSE)</f>
        <v>7.3609999999999998</v>
      </c>
      <c r="G17" s="18" t="str">
        <f>VLOOKUP(N17,Revistas!$B$2:$H$63996,3,FALSE)</f>
        <v>Q1</v>
      </c>
      <c r="H17" s="18" t="str">
        <f>VLOOKUP(N17,Revistas!$B$2:$H$63996,4,FALSE)</f>
        <v>ALLERGY - SCIE;</v>
      </c>
      <c r="I17" s="18" t="str">
        <f>VLOOKUP(N17,Revistas!$B$2:$H$63996,5,FALSE)</f>
        <v>2 DE 26</v>
      </c>
      <c r="J17" s="18" t="str">
        <f>VLOOKUP(N17,Revistas!$B$2:$H$63996,6,FALSE)</f>
        <v>SI</v>
      </c>
      <c r="K17" s="18" t="s">
        <v>3518</v>
      </c>
      <c r="L17" s="18" t="s">
        <v>3519</v>
      </c>
      <c r="M17" s="18">
        <v>1</v>
      </c>
      <c r="N17" s="18" t="s">
        <v>2328</v>
      </c>
      <c r="O17" s="18" t="s">
        <v>226</v>
      </c>
      <c r="P17" s="18">
        <v>2017</v>
      </c>
      <c r="Q17" s="18">
        <v>72</v>
      </c>
      <c r="R17" s="18">
        <v>6</v>
      </c>
      <c r="S17" s="18">
        <v>994</v>
      </c>
      <c r="T17" s="18">
        <v>998</v>
      </c>
      <c r="U17" s="23">
        <v>27926986</v>
      </c>
    </row>
    <row r="18" spans="1:21" ht="45">
      <c r="A18" s="31" t="str">
        <f t="shared" si="0"/>
        <v>Gonzalez-Cavero, L; Dominguez-Ortega, J; Cabanas-Moreno, R; Gonzalez-Munoz, LM; Quirce, S. Lymphocyte activation test, an emerging tool in the diagnosis of drug allergy. ALLERGY. 2017; 72():538-538.Meeting Abstract. IF -7,361</v>
      </c>
      <c r="B18" s="37" t="s">
        <v>3465</v>
      </c>
      <c r="C18" s="37" t="s">
        <v>3466</v>
      </c>
      <c r="D18" s="17" t="s">
        <v>2326</v>
      </c>
      <c r="E18" s="18" t="s">
        <v>26</v>
      </c>
      <c r="F18" s="18">
        <f>VLOOKUP(N18,Revistas!$B$2:$H$63996,2,FALSE)</f>
        <v>7.3609999999999998</v>
      </c>
      <c r="G18" s="18" t="str">
        <f>VLOOKUP(N18,Revistas!$B$2:$H$63996,3,FALSE)</f>
        <v>Q1</v>
      </c>
      <c r="H18" s="18" t="str">
        <f>VLOOKUP(N18,Revistas!$B$2:$H$63996,4,FALSE)</f>
        <v>ALLERGY - SCIE;</v>
      </c>
      <c r="I18" s="18" t="str">
        <f>VLOOKUP(N18,Revistas!$B$2:$H$63996,5,FALSE)</f>
        <v>2 DE 26</v>
      </c>
      <c r="J18" s="18" t="str">
        <f>VLOOKUP(N18,Revistas!$B$2:$H$63996,6,FALSE)</f>
        <v>SI</v>
      </c>
      <c r="K18" s="18" t="s">
        <v>3467</v>
      </c>
      <c r="L18" s="18"/>
      <c r="M18" s="18">
        <v>0</v>
      </c>
      <c r="N18" s="18" t="s">
        <v>2328</v>
      </c>
      <c r="O18" s="18" t="s">
        <v>199</v>
      </c>
      <c r="P18" s="18">
        <v>2017</v>
      </c>
      <c r="Q18" s="18">
        <v>72</v>
      </c>
      <c r="R18" s="18"/>
      <c r="S18" s="18">
        <v>538</v>
      </c>
      <c r="T18" s="18">
        <v>538</v>
      </c>
    </row>
    <row r="19" spans="1:21" ht="45">
      <c r="A19" s="31" t="str">
        <f t="shared" si="0"/>
        <v>Tarzi, M; Cicardi, M; Zuraw, B; Craig, T; Longhurst, H; Caballero, T; Farkas, H; Pragst, I; Lawo, J; Machnig, T. Prevention of Hereditary Angioedema (HAE) attacks with subcutaneous C1-INH (SC) preparation of CSL830 in the COMPACT study: Effects on severity and attack location. ALLERGY. 2017; 72():597-597.Meeting Abstract. IF -7,361</v>
      </c>
      <c r="B19" s="37" t="s">
        <v>3471</v>
      </c>
      <c r="C19" s="37" t="s">
        <v>3472</v>
      </c>
      <c r="D19" s="17" t="s">
        <v>2326</v>
      </c>
      <c r="E19" s="18" t="s">
        <v>26</v>
      </c>
      <c r="F19" s="18">
        <f>VLOOKUP(N19,Revistas!$B$2:$H$63996,2,FALSE)</f>
        <v>7.3609999999999998</v>
      </c>
      <c r="G19" s="18" t="str">
        <f>VLOOKUP(N19,Revistas!$B$2:$H$63996,3,FALSE)</f>
        <v>Q1</v>
      </c>
      <c r="H19" s="18" t="str">
        <f>VLOOKUP(N19,Revistas!$B$2:$H$63996,4,FALSE)</f>
        <v>ALLERGY - SCIE;</v>
      </c>
      <c r="I19" s="18" t="str">
        <f>VLOOKUP(N19,Revistas!$B$2:$H$63996,5,FALSE)</f>
        <v>2 DE 26</v>
      </c>
      <c r="J19" s="18" t="str">
        <f>VLOOKUP(N19,Revistas!$B$2:$H$63996,6,FALSE)</f>
        <v>SI</v>
      </c>
      <c r="K19" s="18" t="s">
        <v>3473</v>
      </c>
      <c r="L19" s="18"/>
      <c r="M19" s="18">
        <v>0</v>
      </c>
      <c r="N19" s="18" t="s">
        <v>2328</v>
      </c>
      <c r="O19" s="18" t="s">
        <v>199</v>
      </c>
      <c r="P19" s="18">
        <v>2017</v>
      </c>
      <c r="Q19" s="18">
        <v>72</v>
      </c>
      <c r="R19" s="18"/>
      <c r="S19" s="18">
        <v>597</v>
      </c>
      <c r="T19" s="18">
        <v>597</v>
      </c>
    </row>
    <row r="20" spans="1:21" ht="60">
      <c r="A20" s="31" t="str">
        <f t="shared" si="0"/>
        <v>Guilarte, M; Sala-Cunill, A; Baeza, ML; Cabanas, R; Hernandez, MD; Ibanez, E; Larramendi, CH; Lleonart, R; Lobera, T; Marques, L; De San Pedro, BS; Pommie, C; Andresen, I; Caballero, T. Real-world outcomes in C1 inhibitor hereditary angioedema: experience from the icatibant outcome survey in Spain. ALLERGY. 2017; 72():598-598.Meeting Abstract. IF -7,361</v>
      </c>
      <c r="B20" s="37" t="s">
        <v>2329</v>
      </c>
      <c r="C20" s="37" t="s">
        <v>2330</v>
      </c>
      <c r="D20" s="17" t="s">
        <v>2326</v>
      </c>
      <c r="E20" s="18" t="s">
        <v>26</v>
      </c>
      <c r="F20" s="18">
        <f>VLOOKUP(N20,Revistas!$B$2:$H$63996,2,FALSE)</f>
        <v>7.3609999999999998</v>
      </c>
      <c r="G20" s="18" t="str">
        <f>VLOOKUP(N20,Revistas!$B$2:$H$63996,3,FALSE)</f>
        <v>Q1</v>
      </c>
      <c r="H20" s="18" t="str">
        <f>VLOOKUP(N20,Revistas!$B$2:$H$63996,4,FALSE)</f>
        <v>ALLERGY - SCIE;</v>
      </c>
      <c r="I20" s="18" t="str">
        <f>VLOOKUP(N20,Revistas!$B$2:$H$63996,5,FALSE)</f>
        <v>2 DE 26</v>
      </c>
      <c r="J20" s="18" t="str">
        <f>VLOOKUP(N20,Revistas!$B$2:$H$63996,6,FALSE)</f>
        <v>SI</v>
      </c>
      <c r="K20" s="18" t="s">
        <v>2331</v>
      </c>
      <c r="L20" s="18"/>
      <c r="M20" s="18">
        <v>0</v>
      </c>
      <c r="N20" s="18" t="s">
        <v>2328</v>
      </c>
      <c r="O20" s="18" t="s">
        <v>199</v>
      </c>
      <c r="P20" s="18">
        <v>2017</v>
      </c>
      <c r="Q20" s="18">
        <v>72</v>
      </c>
      <c r="R20" s="18"/>
      <c r="S20" s="18">
        <v>598</v>
      </c>
      <c r="T20" s="18">
        <v>598</v>
      </c>
    </row>
    <row r="21" spans="1:21" ht="30">
      <c r="A21" s="31" t="str">
        <f t="shared" si="0"/>
        <v>Dominguez-Ortega, J; Alonso, A; Torrecillas, M; Reche, M; Botella, I. Similarities and differences between dog and cat allergy. The quasar group. pet-all project. ALLERGY. 2017; 72():621-621.Meeting Abstract. IF -7,361</v>
      </c>
      <c r="B21" s="37" t="s">
        <v>3474</v>
      </c>
      <c r="C21" s="37" t="s">
        <v>3475</v>
      </c>
      <c r="D21" s="17" t="s">
        <v>2326</v>
      </c>
      <c r="E21" s="18" t="s">
        <v>26</v>
      </c>
      <c r="F21" s="18">
        <f>VLOOKUP(N21,Revistas!$B$2:$H$63996,2,FALSE)</f>
        <v>7.3609999999999998</v>
      </c>
      <c r="G21" s="18" t="str">
        <f>VLOOKUP(N21,Revistas!$B$2:$H$63996,3,FALSE)</f>
        <v>Q1</v>
      </c>
      <c r="H21" s="18" t="str">
        <f>VLOOKUP(N21,Revistas!$B$2:$H$63996,4,FALSE)</f>
        <v>ALLERGY - SCIE;</v>
      </c>
      <c r="I21" s="18" t="str">
        <f>VLOOKUP(N21,Revistas!$B$2:$H$63996,5,FALSE)</f>
        <v>2 DE 26</v>
      </c>
      <c r="J21" s="18" t="str">
        <f>VLOOKUP(N21,Revistas!$B$2:$H$63996,6,FALSE)</f>
        <v>SI</v>
      </c>
      <c r="K21" s="18" t="s">
        <v>3476</v>
      </c>
      <c r="L21" s="18"/>
      <c r="M21" s="18">
        <v>0</v>
      </c>
      <c r="N21" s="18" t="s">
        <v>2328</v>
      </c>
      <c r="O21" s="18" t="s">
        <v>199</v>
      </c>
      <c r="P21" s="18">
        <v>2017</v>
      </c>
      <c r="Q21" s="18">
        <v>72</v>
      </c>
      <c r="R21" s="18"/>
      <c r="S21" s="18">
        <v>621</v>
      </c>
      <c r="T21" s="18">
        <v>621</v>
      </c>
    </row>
    <row r="22" spans="1:21" ht="45">
      <c r="A22" s="31" t="str">
        <f t="shared" si="0"/>
        <v>Longhurst, H; Cicardi, M; Zuraw, B; Craig, T; Caballero, T; Farkas, H; Tarzi, M; Pragst, I; Feuersenger, H; Jacobs, I. Subcutaneous C1-INH (SC) preparation (CSL830) in the prevention of Hereditary Angioedema (HAE) attacks: First findings from the COMPACT extension study. ALLERGY. 2017; 72():100-101.Meeting Abstract. IF -7,361</v>
      </c>
      <c r="B22" s="37" t="s">
        <v>3447</v>
      </c>
      <c r="C22" s="37" t="s">
        <v>3448</v>
      </c>
      <c r="D22" s="17" t="s">
        <v>2326</v>
      </c>
      <c r="E22" s="18" t="s">
        <v>26</v>
      </c>
      <c r="F22" s="18">
        <f>VLOOKUP(N22,Revistas!$B$2:$H$63996,2,FALSE)</f>
        <v>7.3609999999999998</v>
      </c>
      <c r="G22" s="18" t="str">
        <f>VLOOKUP(N22,Revistas!$B$2:$H$63996,3,FALSE)</f>
        <v>Q1</v>
      </c>
      <c r="H22" s="18" t="str">
        <f>VLOOKUP(N22,Revistas!$B$2:$H$63996,4,FALSE)</f>
        <v>ALLERGY - SCIE;</v>
      </c>
      <c r="I22" s="18" t="str">
        <f>VLOOKUP(N22,Revistas!$B$2:$H$63996,5,FALSE)</f>
        <v>2 DE 26</v>
      </c>
      <c r="J22" s="18" t="str">
        <f>VLOOKUP(N22,Revistas!$B$2:$H$63996,6,FALSE)</f>
        <v>SI</v>
      </c>
      <c r="K22" s="18" t="s">
        <v>3449</v>
      </c>
      <c r="L22" s="18"/>
      <c r="M22" s="18">
        <v>0</v>
      </c>
      <c r="N22" s="18" t="s">
        <v>2328</v>
      </c>
      <c r="O22" s="18" t="s">
        <v>199</v>
      </c>
      <c r="P22" s="18">
        <v>2017</v>
      </c>
      <c r="Q22" s="18">
        <v>72</v>
      </c>
      <c r="R22" s="18"/>
      <c r="S22" s="18">
        <v>100</v>
      </c>
      <c r="T22" s="18">
        <v>101</v>
      </c>
    </row>
    <row r="23" spans="1:21" ht="30">
      <c r="A23" s="31" t="str">
        <f t="shared" si="0"/>
        <v>Katsaounou, P; Conde, LG; Kroegel, C; Gore, R; Menzella, F; Quirce, S; Morais-Almeida, M; Gasser, M; Kasujee, I. The challenges of living with severe asthma in Europe. ALLERGY. 2017; 72():394-394.Meeting Abstract. IF -7,361</v>
      </c>
      <c r="B23" s="37" t="s">
        <v>3456</v>
      </c>
      <c r="C23" s="37" t="s">
        <v>3457</v>
      </c>
      <c r="D23" s="17" t="s">
        <v>2326</v>
      </c>
      <c r="E23" s="18" t="s">
        <v>26</v>
      </c>
      <c r="F23" s="18">
        <f>VLOOKUP(N23,Revistas!$B$2:$H$63996,2,FALSE)</f>
        <v>7.3609999999999998</v>
      </c>
      <c r="G23" s="18" t="str">
        <f>VLOOKUP(N23,Revistas!$B$2:$H$63996,3,FALSE)</f>
        <v>Q1</v>
      </c>
      <c r="H23" s="18" t="str">
        <f>VLOOKUP(N23,Revistas!$B$2:$H$63996,4,FALSE)</f>
        <v>ALLERGY - SCIE;</v>
      </c>
      <c r="I23" s="18" t="str">
        <f>VLOOKUP(N23,Revistas!$B$2:$H$63996,5,FALSE)</f>
        <v>2 DE 26</v>
      </c>
      <c r="J23" s="18" t="str">
        <f>VLOOKUP(N23,Revistas!$B$2:$H$63996,6,FALSE)</f>
        <v>SI</v>
      </c>
      <c r="K23" s="18" t="s">
        <v>3458</v>
      </c>
      <c r="L23" s="18"/>
      <c r="M23" s="18">
        <v>0</v>
      </c>
      <c r="N23" s="18" t="s">
        <v>2328</v>
      </c>
      <c r="O23" s="18" t="s">
        <v>199</v>
      </c>
      <c r="P23" s="18">
        <v>2017</v>
      </c>
      <c r="Q23" s="18">
        <v>72</v>
      </c>
      <c r="R23" s="18"/>
      <c r="S23" s="18">
        <v>394</v>
      </c>
      <c r="T23" s="18">
        <v>394</v>
      </c>
    </row>
    <row r="24" spans="1:21" ht="60">
      <c r="A24" s="31" t="str">
        <f t="shared" si="0"/>
        <v>Aberer, W; Maurer, M; Bouillet, L; Zanichelli, A; Caballero, T; Longhurst, HJ; Perrin, A; Andresen, I. Breakthrough attacks in patients with hereditary angioedema receiving long-term prophylaxis are responsive to icatibant: findings from the Icatibant Outcome Survey. ALLERGY ASTHMA AND CLINICAL IMMUNOLOGY. 2017; 13():-31.Article. IF -2,869</v>
      </c>
      <c r="B24" s="37" t="s">
        <v>3498</v>
      </c>
      <c r="C24" s="37" t="s">
        <v>3499</v>
      </c>
      <c r="D24" s="17" t="s">
        <v>3500</v>
      </c>
      <c r="E24" s="18" t="s">
        <v>10</v>
      </c>
      <c r="F24" s="18">
        <f>VLOOKUP(N24,Revistas!$B$2:$H$63996,2,FALSE)</f>
        <v>2.8690000000000002</v>
      </c>
      <c r="G24" s="18" t="str">
        <f>VLOOKUP(N24,Revistas!$B$2:$H$63996,3,FALSE)</f>
        <v>Q3</v>
      </c>
      <c r="H24" s="18" t="str">
        <f>VLOOKUP(N24,Revistas!$B$2:$H$63996,4,FALSE)</f>
        <v>ALLERGY - SCIE;</v>
      </c>
      <c r="I24" s="18" t="str">
        <f>VLOOKUP(N24,Revistas!$B$2:$H$63996,5,FALSE)</f>
        <v>16 DE 26</v>
      </c>
      <c r="J24" s="18" t="str">
        <f>VLOOKUP(N24,Revistas!$B$2:$H$63996,6,FALSE)</f>
        <v>NO</v>
      </c>
      <c r="K24" s="18" t="s">
        <v>3501</v>
      </c>
      <c r="L24" s="18" t="s">
        <v>3502</v>
      </c>
      <c r="M24" s="18">
        <v>0</v>
      </c>
      <c r="N24" s="18" t="s">
        <v>3503</v>
      </c>
      <c r="O24" s="28">
        <v>38534</v>
      </c>
      <c r="P24" s="18">
        <v>2017</v>
      </c>
      <c r="Q24" s="18">
        <v>13</v>
      </c>
      <c r="R24" s="18"/>
      <c r="S24" s="18"/>
      <c r="T24" s="18">
        <v>31</v>
      </c>
      <c r="U24" s="23">
        <v>28690642</v>
      </c>
    </row>
    <row r="25" spans="1:21" ht="45">
      <c r="A25" s="31" t="str">
        <f t="shared" si="0"/>
        <v>Jindal, NL; Harniman, E; Prior, N; Perez-Fernandez, E; Caballero, T; Betschel, S. Hereditary angioedema: health-related quality of life in Canadian patients as measured by the SF-36. ALLERGY ASTHMA AND CLINICAL IMMUNOLOGY. 2017; 13():-4.Article. IF -2,869</v>
      </c>
      <c r="B25" s="37" t="s">
        <v>3613</v>
      </c>
      <c r="C25" s="37" t="s">
        <v>3614</v>
      </c>
      <c r="D25" s="17" t="s">
        <v>3500</v>
      </c>
      <c r="E25" s="18" t="s">
        <v>10</v>
      </c>
      <c r="F25" s="18">
        <f>VLOOKUP(N25,Revistas!$B$2:$H$63996,2,FALSE)</f>
        <v>2.8690000000000002</v>
      </c>
      <c r="G25" s="18" t="str">
        <f>VLOOKUP(N25,Revistas!$B$2:$H$63996,3,FALSE)</f>
        <v>Q3</v>
      </c>
      <c r="H25" s="18" t="str">
        <f>VLOOKUP(N25,Revistas!$B$2:$H$63996,4,FALSE)</f>
        <v>ALLERGY - SCIE;</v>
      </c>
      <c r="I25" s="18" t="str">
        <f>VLOOKUP(N25,Revistas!$B$2:$H$63996,5,FALSE)</f>
        <v>16 DE 26</v>
      </c>
      <c r="J25" s="18" t="str">
        <f>VLOOKUP(N25,Revistas!$B$2:$H$63996,6,FALSE)</f>
        <v>NO</v>
      </c>
      <c r="K25" s="18" t="s">
        <v>3615</v>
      </c>
      <c r="L25" s="18" t="s">
        <v>3616</v>
      </c>
      <c r="M25" s="18">
        <v>2</v>
      </c>
      <c r="N25" s="18" t="s">
        <v>3503</v>
      </c>
      <c r="O25" s="18" t="s">
        <v>3617</v>
      </c>
      <c r="P25" s="18">
        <v>2017</v>
      </c>
      <c r="Q25" s="18">
        <v>13</v>
      </c>
      <c r="R25" s="18"/>
      <c r="S25" s="18"/>
      <c r="T25" s="18">
        <v>4</v>
      </c>
      <c r="U25" s="23">
        <v>28115964</v>
      </c>
    </row>
    <row r="26" spans="1:21" ht="60">
      <c r="A26" s="31" t="str">
        <f t="shared" si="0"/>
        <v>Maurer, M; Caballero, T; Aberer, W; Zanichelli, A; Bouillet, L; Bygum, A; Grumach, A; Pommie, C; Andresen, I; Longhurst, H. LONGITUDINAL NATURAL HISTORY OF PATIENTS WITH TYPE I/II HEREDITARY ANGIOEDEMA: ICATIBANT OUTCOME SURVEY DATA. ANNALS OF ALLERGY ASTHMA &amp; IMMUNOLOGY. 2017; 119(5):S42-S43.Meeting Abstract. IF -3,728</v>
      </c>
      <c r="B26" s="37" t="s">
        <v>3413</v>
      </c>
      <c r="C26" s="37" t="s">
        <v>3414</v>
      </c>
      <c r="D26" s="17" t="s">
        <v>2891</v>
      </c>
      <c r="E26" s="18" t="s">
        <v>26</v>
      </c>
      <c r="F26" s="18">
        <f>VLOOKUP(N26,Revistas!$B$2:$H$63996,2,FALSE)</f>
        <v>3.7280000000000002</v>
      </c>
      <c r="G26" s="18" t="str">
        <f>VLOOKUP(N26,Revistas!$B$2:$H$63996,3,FALSE)</f>
        <v>Q2</v>
      </c>
      <c r="H26" s="18" t="str">
        <f>VLOOKUP(N26,Revistas!$B$2:$H$63996,4,FALSE)</f>
        <v>ALLERGY - SCIE;</v>
      </c>
      <c r="I26" s="18" t="str">
        <f>VLOOKUP(N26,Revistas!$B$2:$H$63996,5,FALSE)</f>
        <v>9 DE 26</v>
      </c>
      <c r="J26" s="18" t="str">
        <f>VLOOKUP(N26,Revistas!$B$2:$H$63996,6,FALSE)</f>
        <v>NO</v>
      </c>
      <c r="K26" s="18"/>
      <c r="L26" s="18"/>
      <c r="M26" s="18">
        <v>0</v>
      </c>
      <c r="N26" s="18" t="s">
        <v>2893</v>
      </c>
      <c r="O26" s="18" t="s">
        <v>94</v>
      </c>
      <c r="P26" s="18">
        <v>2017</v>
      </c>
      <c r="Q26" s="18">
        <v>119</v>
      </c>
      <c r="R26" s="18">
        <v>5</v>
      </c>
      <c r="S26" s="18" t="s">
        <v>3415</v>
      </c>
      <c r="T26" s="18" t="s">
        <v>3416</v>
      </c>
    </row>
    <row r="27" spans="1:21" ht="60">
      <c r="A27" s="31" t="str">
        <f t="shared" si="0"/>
        <v>Plaza, V; Alvarez, F; Calle, M; Casanova, C; Cosio, BG; Lopez-Vina, A; de Llano, LP; Quirce, S; Roman-Rodriguez, M; Soler-Cataluna, JJ; Miravitlles, M. Consensus on the Asthma-COPD Overlap Syndrome (ACOS) Between the Spanish COPD Guidelines (GesEPOC) and the Spanish Guidelines on the Management of Asthma (GEMA). ARCHIVOS DE BRONCONEUMOLOGIA. 2017; 53(8):443-449.Article. IF -2,979</v>
      </c>
      <c r="B27" s="37" t="s">
        <v>3486</v>
      </c>
      <c r="C27" s="37" t="s">
        <v>3487</v>
      </c>
      <c r="D27" s="17" t="s">
        <v>3488</v>
      </c>
      <c r="E27" s="18" t="s">
        <v>10</v>
      </c>
      <c r="F27" s="18">
        <f>VLOOKUP(N27,Revistas!$B$2:$H$63996,2,FALSE)</f>
        <v>2.9790000000000001</v>
      </c>
      <c r="G27" s="18" t="str">
        <f>VLOOKUP(N27,Revistas!$B$2:$H$63996,3,FALSE)</f>
        <v>Q2</v>
      </c>
      <c r="H27" s="18" t="str">
        <f>VLOOKUP(N27,Revistas!$B$2:$H$63996,4,FALSE)</f>
        <v>RESPIRATORY SYSTEM</v>
      </c>
      <c r="I27" s="18" t="str">
        <f>VLOOKUP(N27,Revistas!$B$2:$H$63996,5,FALSE)</f>
        <v>21/59</v>
      </c>
      <c r="J27" s="18" t="str">
        <f>VLOOKUP(N27,Revistas!$B$2:$H$63996,6,FALSE)</f>
        <v>NO</v>
      </c>
      <c r="K27" s="18" t="s">
        <v>3489</v>
      </c>
      <c r="L27" s="18" t="s">
        <v>3490</v>
      </c>
      <c r="M27" s="18">
        <v>1</v>
      </c>
      <c r="N27" s="18" t="s">
        <v>3491</v>
      </c>
      <c r="O27" s="18" t="s">
        <v>199</v>
      </c>
      <c r="P27" s="18">
        <v>2017</v>
      </c>
      <c r="Q27" s="18">
        <v>53</v>
      </c>
      <c r="R27" s="18">
        <v>8</v>
      </c>
      <c r="S27" s="18">
        <v>443</v>
      </c>
      <c r="T27" s="18">
        <v>449</v>
      </c>
      <c r="U27" s="23">
        <v>28495077</v>
      </c>
    </row>
    <row r="28" spans="1:21" ht="60">
      <c r="A28" s="31" t="str">
        <f t="shared" si="0"/>
        <v>Rodriguez-Sanz, A; Sanchez-Villanueva, R; Dominguez-Ortega, J; Fiandor, AM; Ruiz, MP; Trocoli, F; Diaz-Tejeiro, R; Cadenillas, C; Gonzalez, E; Martinez, V; Lopez-Trascasa, M; Quirce, S; Selgas, R; Bellon, T. Mechanisms Involved in Hypersensitivity Reactions to Polysulfone Hemodialysis Membranes. ARTIFICIAL ORGANS. 2017; 41(11):E285-E295.Article. IF -2,403</v>
      </c>
      <c r="B28" s="37" t="s">
        <v>2123</v>
      </c>
      <c r="C28" s="37" t="s">
        <v>2124</v>
      </c>
      <c r="D28" s="17" t="s">
        <v>2125</v>
      </c>
      <c r="E28" s="18" t="s">
        <v>10</v>
      </c>
      <c r="F28" s="18">
        <f>VLOOKUP(N28,Revistas!$B$2:$H$63996,2,FALSE)</f>
        <v>2.403</v>
      </c>
      <c r="G28" s="18" t="str">
        <f>VLOOKUP(N28,Revistas!$B$2:$H$63996,3,FALSE)</f>
        <v>Q2</v>
      </c>
      <c r="H28" s="18" t="str">
        <f>VLOOKUP(N28,Revistas!$B$2:$H$63996,4,FALSE)</f>
        <v>ENGINEERING, BIOMEDICAL - SCIE;</v>
      </c>
      <c r="I28" s="18" t="str">
        <f>VLOOKUP(N28,Revistas!$B$2:$H$63996,5,FALSE)</f>
        <v>28/77</v>
      </c>
      <c r="J28" s="18" t="str">
        <f>VLOOKUP(N28,Revistas!$B$2:$H$63996,6,FALSE)</f>
        <v>NO</v>
      </c>
      <c r="K28" s="18" t="s">
        <v>2126</v>
      </c>
      <c r="L28" s="18" t="s">
        <v>2127</v>
      </c>
      <c r="M28" s="18">
        <v>0</v>
      </c>
      <c r="N28" s="18" t="s">
        <v>2128</v>
      </c>
      <c r="O28" s="18" t="s">
        <v>94</v>
      </c>
      <c r="P28" s="18">
        <v>2017</v>
      </c>
      <c r="Q28" s="18">
        <v>41</v>
      </c>
      <c r="R28" s="18">
        <v>11</v>
      </c>
      <c r="S28" s="18" t="s">
        <v>2129</v>
      </c>
      <c r="T28" s="18" t="s">
        <v>2130</v>
      </c>
      <c r="U28" s="23">
        <v>28722144</v>
      </c>
    </row>
    <row r="29" spans="1:21" ht="60">
      <c r="A29" s="31" t="str">
        <f t="shared" si="0"/>
        <v>Ramirez, E; Medrano-Casique, N; Tong, HY; Bellon, T; Cabanas, R; Fiandor, A; Gonzalez-Ramos, J; Herranz, P; Trigo, E; Munoz, M; Borobia, AM; Carcas, AJ; Frias, J. Eosinophilic drug reactions detected by a prospective pharmacovigilance programme in a tertiary hospital. BRITISH JOURNAL OF CLINICAL PHARMACOLOGY. 2017; 83(2):400-415.Article. IF -3,493</v>
      </c>
      <c r="B29" s="37" t="s">
        <v>2357</v>
      </c>
      <c r="C29" s="37" t="s">
        <v>2358</v>
      </c>
      <c r="D29" s="17" t="s">
        <v>2359</v>
      </c>
      <c r="E29" s="18" t="s">
        <v>10</v>
      </c>
      <c r="F29" s="18">
        <f>VLOOKUP(N29,Revistas!$B$2:$H$63996,2,FALSE)</f>
        <v>3.4929999999999999</v>
      </c>
      <c r="G29" s="18" t="str">
        <f>VLOOKUP(N29,Revistas!$B$2:$H$63996,3,FALSE)</f>
        <v>Q1</v>
      </c>
      <c r="H29" s="18" t="str">
        <f>VLOOKUP(N29,Revistas!$B$2:$H$63996,4,FALSE)</f>
        <v>PHARMACOLOGY &amp; PHARMACY - SCIE</v>
      </c>
      <c r="I29" s="18" t="str">
        <f>VLOOKUP(N29,Revistas!$B$2:$H$63996,5,FALSE)</f>
        <v>60/257</v>
      </c>
      <c r="J29" s="18" t="str">
        <f>VLOOKUP(N29,Revistas!$B$2:$H$63996,6,FALSE)</f>
        <v>NO</v>
      </c>
      <c r="K29" s="18" t="s">
        <v>2360</v>
      </c>
      <c r="L29" s="18" t="s">
        <v>2361</v>
      </c>
      <c r="M29" s="18">
        <v>1</v>
      </c>
      <c r="N29" s="18" t="s">
        <v>2362</v>
      </c>
      <c r="O29" s="18" t="s">
        <v>62</v>
      </c>
      <c r="P29" s="18">
        <v>2017</v>
      </c>
      <c r="Q29" s="18">
        <v>83</v>
      </c>
      <c r="R29" s="18">
        <v>2</v>
      </c>
      <c r="S29" s="18">
        <v>400</v>
      </c>
      <c r="T29" s="18">
        <v>415</v>
      </c>
      <c r="U29" s="23">
        <v>27543764</v>
      </c>
    </row>
    <row r="30" spans="1:21" ht="60">
      <c r="A30" s="31" t="str">
        <f t="shared" si="0"/>
        <v>Cabanas, Rosario; Calderon, Oscar; Ramirez, Elena; Fiandor, Ana; Caballero, Teresa; Heredia, Rocio; Herranz, Pedro; Madero, Rosario; Quirce, Santiago; Bellon, Teresa. Sensitivity and specificity of the lymphocyte transformation test in drug reaction with eosinophilia and systemic symptoms causality assessment.. Clinical and experimental allergy. 2017; ():-.Article. IF -5,264</v>
      </c>
      <c r="B30" s="37" t="s">
        <v>3664</v>
      </c>
      <c r="C30" s="37" t="s">
        <v>3663</v>
      </c>
      <c r="D30" s="17" t="s">
        <v>7248</v>
      </c>
      <c r="E30" s="18" t="s">
        <v>10</v>
      </c>
      <c r="F30" s="18">
        <f>VLOOKUP(N30,Revistas!$B$2:$H$63996,2,FALSE)</f>
        <v>5.2640000000000002</v>
      </c>
      <c r="G30" s="18" t="str">
        <f>VLOOKUP(N30,Revistas!$B$2:$H$63996,3,FALSE)</f>
        <v>Q1</v>
      </c>
      <c r="H30" s="18" t="str">
        <f>VLOOKUP(N30,Revistas!$B$2:$H$63996,4,FALSE)</f>
        <v>ALLERGY - SCIE;</v>
      </c>
      <c r="I30" s="18" t="str">
        <f>VLOOKUP(N30,Revistas!$B$2:$H$63996,5,FALSE)</f>
        <v>4 DE 26</v>
      </c>
      <c r="J30" s="18" t="str">
        <f>VLOOKUP(N30,Revistas!$B$2:$H$63996,6,FALSE)</f>
        <v>NO</v>
      </c>
      <c r="K30" s="18" t="s">
        <v>3667</v>
      </c>
      <c r="L30" s="18"/>
      <c r="M30" s="18" t="s">
        <v>586</v>
      </c>
      <c r="N30" s="18" t="s">
        <v>3668</v>
      </c>
      <c r="O30" s="18" t="s">
        <v>3666</v>
      </c>
      <c r="P30" s="18">
        <v>2017</v>
      </c>
      <c r="Q30" s="18"/>
      <c r="R30" s="18"/>
      <c r="S30" s="18"/>
      <c r="T30" s="18"/>
      <c r="U30" s="23">
        <v>29265576</v>
      </c>
    </row>
    <row r="31" spans="1:21" ht="45">
      <c r="A31" s="31" t="str">
        <f t="shared" si="0"/>
        <v>Longhurst, HJ; Zanichelli, A; Caballero, T; Bouillet, L; Aberer, W; Maurer, M; Fain, O; Fabien, V; Andresen, I. Comparing acquired angioedema with hereditary angioedema (types I/II): findings from the Icatibant Outcome Survey. CLINICAL AND EXPERIMENTAL IMMUNOLOGY. 2017; 188(1):148-153.Article. IF -3,41</v>
      </c>
      <c r="B31" s="37" t="s">
        <v>3557</v>
      </c>
      <c r="C31" s="37" t="s">
        <v>3558</v>
      </c>
      <c r="D31" s="17" t="s">
        <v>3559</v>
      </c>
      <c r="E31" s="18" t="s">
        <v>10</v>
      </c>
      <c r="F31" s="18">
        <f>VLOOKUP(N31,Revistas!$B$2:$H$63996,2,FALSE)</f>
        <v>3.41</v>
      </c>
      <c r="G31" s="18" t="str">
        <f>VLOOKUP(N31,Revistas!$B$2:$H$63996,3,FALSE)</f>
        <v>Q2</v>
      </c>
      <c r="H31" s="18" t="str">
        <f>VLOOKUP(N31,Revistas!$B$2:$H$63996,4,FALSE)</f>
        <v>IMMUNOLOGY - SCIE</v>
      </c>
      <c r="I31" s="18" t="str">
        <f>VLOOKUP(N31,Revistas!$B$2:$H$63996,5,FALSE)</f>
        <v>60/150</v>
      </c>
      <c r="J31" s="18" t="str">
        <f>VLOOKUP(N31,Revistas!$B$2:$H$63996,6,FALSE)</f>
        <v>NO</v>
      </c>
      <c r="K31" s="18" t="s">
        <v>3560</v>
      </c>
      <c r="L31" s="18" t="s">
        <v>3561</v>
      </c>
      <c r="M31" s="18">
        <v>0</v>
      </c>
      <c r="N31" s="18" t="s">
        <v>3562</v>
      </c>
      <c r="O31" s="18" t="s">
        <v>35</v>
      </c>
      <c r="P31" s="18">
        <v>2017</v>
      </c>
      <c r="Q31" s="18">
        <v>188</v>
      </c>
      <c r="R31" s="18">
        <v>1</v>
      </c>
      <c r="S31" s="18">
        <v>148</v>
      </c>
      <c r="T31" s="18">
        <v>153</v>
      </c>
      <c r="U31" s="23">
        <v>27936514</v>
      </c>
    </row>
    <row r="32" spans="1:21" ht="45">
      <c r="A32" s="31" t="str">
        <f t="shared" si="0"/>
        <v>Navarro, AM; Delgado, J; Munoz-Cano, RM; Dordal, MT; Valero, A; Quirce, S. Allergic respiratory disease (ARD), setting forth the basics: proposals of an expert consensus report. CLINICAL AND TRANSLATIONAL ALLERGY. 2017; 7():-16.Article. IF -3,239</v>
      </c>
      <c r="B32" s="37" t="s">
        <v>3520</v>
      </c>
      <c r="C32" s="37" t="s">
        <v>3521</v>
      </c>
      <c r="D32" s="17" t="s">
        <v>3522</v>
      </c>
      <c r="E32" s="18" t="s">
        <v>10</v>
      </c>
      <c r="F32" s="18">
        <f>VLOOKUP(N32,Revistas!$B$2:$H$63996,2,FALSE)</f>
        <v>3.2389999999999999</v>
      </c>
      <c r="G32" s="18" t="str">
        <f>VLOOKUP(N32,Revistas!$B$2:$H$63996,3,FALSE)</f>
        <v>Q2</v>
      </c>
      <c r="H32" s="18" t="str">
        <f>VLOOKUP(N32,Revistas!$B$2:$H$63996,4,FALSE)</f>
        <v>ALLERGY - SCIE</v>
      </c>
      <c r="I32" s="18" t="str">
        <f>VLOOKUP(N32,Revistas!$B$2:$H$63996,5,FALSE)</f>
        <v>12 DE 26</v>
      </c>
      <c r="J32" s="18" t="str">
        <f>VLOOKUP(N32,Revistas!$B$2:$H$63996,6,FALSE)</f>
        <v>NO</v>
      </c>
      <c r="K32" s="18" t="s">
        <v>3523</v>
      </c>
      <c r="L32" s="18" t="s">
        <v>3524</v>
      </c>
      <c r="M32" s="18">
        <v>0</v>
      </c>
      <c r="N32" s="18" t="s">
        <v>3525</v>
      </c>
      <c r="O32" s="28">
        <v>43221</v>
      </c>
      <c r="P32" s="18">
        <v>2017</v>
      </c>
      <c r="Q32" s="18">
        <v>7</v>
      </c>
      <c r="R32" s="18"/>
      <c r="S32" s="18"/>
      <c r="T32" s="18">
        <v>16</v>
      </c>
      <c r="U32" s="23">
        <v>28533901</v>
      </c>
    </row>
    <row r="33" spans="1:23" ht="45">
      <c r="A33" s="31" t="str">
        <f t="shared" si="0"/>
        <v>Lopez-Vina, A; Giner, J; Molina, J; Palicio, J; Plaza, J; Quintano, JA; Quirce, S; Soria, C; Urendez, AM; Plaza, V. Multidisciplinary Consensus on the Nonadherence to Clinical Management of Inhaled Therapy in Spanish asthma patients. CLINICAL THERAPEUTICS. 2017; 39(8):1730-1745.Article. IF -2,947</v>
      </c>
      <c r="B33" s="37" t="s">
        <v>3480</v>
      </c>
      <c r="C33" s="37" t="s">
        <v>3481</v>
      </c>
      <c r="D33" s="17" t="s">
        <v>3482</v>
      </c>
      <c r="E33" s="18" t="s">
        <v>10</v>
      </c>
      <c r="F33" s="18">
        <f>VLOOKUP(N33,Revistas!$B$2:$H$63996,2,FALSE)</f>
        <v>2.9470000000000001</v>
      </c>
      <c r="G33" s="18" t="str">
        <f>VLOOKUP(N33,Revistas!$B$2:$H$63996,3,FALSE)</f>
        <v>Q2</v>
      </c>
      <c r="H33" s="18" t="str">
        <f>VLOOKUP(N33,Revistas!$B$2:$H$63996,4,FALSE)</f>
        <v>PHARMACOLOGY &amp; PHARMACY - SCIE</v>
      </c>
      <c r="I33" s="18" t="str">
        <f>VLOOKUP(N33,Revistas!$B$2:$H$63996,5,FALSE)</f>
        <v>93/257</v>
      </c>
      <c r="J33" s="18" t="str">
        <f>VLOOKUP(N33,Revistas!$B$2:$H$63996,6,FALSE)</f>
        <v>NO</v>
      </c>
      <c r="K33" s="18" t="s">
        <v>3483</v>
      </c>
      <c r="L33" s="18" t="s">
        <v>3484</v>
      </c>
      <c r="M33" s="18">
        <v>0</v>
      </c>
      <c r="N33" s="18" t="s">
        <v>3485</v>
      </c>
      <c r="O33" s="18" t="s">
        <v>199</v>
      </c>
      <c r="P33" s="18">
        <v>2017</v>
      </c>
      <c r="Q33" s="18">
        <v>39</v>
      </c>
      <c r="R33" s="18">
        <v>8</v>
      </c>
      <c r="S33" s="18">
        <v>1730</v>
      </c>
      <c r="T33" s="18">
        <v>1745</v>
      </c>
      <c r="U33" s="23">
        <v>28709688</v>
      </c>
    </row>
    <row r="34" spans="1:23" ht="60">
      <c r="A34" s="31" t="str">
        <f t="shared" si="0"/>
        <v>Gomez-Traseira, C; Caballero, T. ANGIOEDEMA AFTER CAESAREAN DELIVERY IN A PATIENT WITH HEREDITARY ANGIOEDEMA WITH NORMAL C1 INHIBITOR AND P. THR309LYS MUTATION IN THE F12 GENE - IS IT ALWAYS BRADYKININ-MEDIATED?. CURRENT ALLERGY &amp; CLINICAL IMMUNOLOGY. 2017; 30(2):94-96.Article. IF -NO TIENE</v>
      </c>
      <c r="B34" s="37" t="s">
        <v>3510</v>
      </c>
      <c r="C34" s="37" t="s">
        <v>3511</v>
      </c>
      <c r="D34" s="17" t="s">
        <v>3512</v>
      </c>
      <c r="E34" s="18" t="s">
        <v>10</v>
      </c>
      <c r="F34" s="18" t="str">
        <f>VLOOKUP(N34,Revistas!$B$2:$H$63996,2,FALSE)</f>
        <v>NO TIENE</v>
      </c>
      <c r="G34" s="18" t="str">
        <f>VLOOKUP(N34,Revistas!$B$2:$H$63996,3,FALSE)</f>
        <v>NO TIENE</v>
      </c>
      <c r="H34" s="18" t="str">
        <f>VLOOKUP(N34,Revistas!$B$2:$H$63996,4,FALSE)</f>
        <v>NO TIENE</v>
      </c>
      <c r="I34" s="18" t="str">
        <f>VLOOKUP(N34,Revistas!$B$2:$H$63996,5,FALSE)</f>
        <v>NO TIENE</v>
      </c>
      <c r="J34" s="18" t="str">
        <f>VLOOKUP(N34,Revistas!$B$2:$H$63996,6,FALSE)</f>
        <v>NO</v>
      </c>
      <c r="K34" s="18" t="s">
        <v>3513</v>
      </c>
      <c r="L34" s="18" t="s">
        <v>3514</v>
      </c>
      <c r="M34" s="18">
        <v>0</v>
      </c>
      <c r="N34" s="18" t="s">
        <v>3515</v>
      </c>
      <c r="O34" s="18" t="s">
        <v>226</v>
      </c>
      <c r="P34" s="18">
        <v>2017</v>
      </c>
      <c r="Q34" s="18">
        <v>30</v>
      </c>
      <c r="R34" s="18">
        <v>2</v>
      </c>
      <c r="S34" s="18">
        <v>94</v>
      </c>
      <c r="T34" s="18">
        <v>96</v>
      </c>
    </row>
    <row r="35" spans="1:23" ht="45">
      <c r="A35" s="31" t="str">
        <f t="shared" si="0"/>
        <v>Martinez-Moragon, E; Plaza, V; Torres, I; Rosado, A; Urrutia, I; Casas, X; Hinojosa, B; Blanco-Aparicio, M; Delgado, J; Quirce, S; Sabadell, C; Cebollero, P; Munoz-Fernandez, A. Fibromyalgia as a cause of uncontrolled asthma: a case-control multicenter study. CURRENT MEDICAL RESEARCH AND OPINION. 2017; 33(12):2181-2186.Article. IF -2,757</v>
      </c>
      <c r="B35" s="37" t="s">
        <v>3618</v>
      </c>
      <c r="C35" s="37" t="s">
        <v>3619</v>
      </c>
      <c r="D35" s="17" t="s">
        <v>1875</v>
      </c>
      <c r="E35" s="18" t="s">
        <v>10</v>
      </c>
      <c r="F35" s="18">
        <f>VLOOKUP(N35,Revistas!$B$2:$H$63996,2,FALSE)</f>
        <v>2.7570000000000001</v>
      </c>
      <c r="G35" s="18" t="str">
        <f>VLOOKUP(N35,Revistas!$B$2:$H$63996,3,FALSE)</f>
        <v>Q1</v>
      </c>
      <c r="H35" s="18" t="str">
        <f>VLOOKUP(N35,Revistas!$B$2:$H$63996,4,FALSE)</f>
        <v>MEDICINA, GENERAL &amp; INTERNAL</v>
      </c>
      <c r="I35" s="18" t="str">
        <f>VLOOKUP(N35,Revistas!$B$2:$H$63996,5,FALSE)</f>
        <v>33/154</v>
      </c>
      <c r="J35" s="18" t="str">
        <f>VLOOKUP(N35,Revistas!$B$2:$H$63996,6,FALSE)</f>
        <v>NO</v>
      </c>
      <c r="K35" s="18" t="s">
        <v>3620</v>
      </c>
      <c r="L35" s="18" t="s">
        <v>3621</v>
      </c>
      <c r="M35" s="18">
        <v>0</v>
      </c>
      <c r="N35" s="18" t="s">
        <v>1878</v>
      </c>
      <c r="O35" s="18"/>
      <c r="P35" s="18">
        <v>2017</v>
      </c>
      <c r="Q35" s="18">
        <v>33</v>
      </c>
      <c r="R35" s="18">
        <v>12</v>
      </c>
      <c r="S35" s="18">
        <v>2181</v>
      </c>
      <c r="T35" s="18">
        <v>2186</v>
      </c>
      <c r="U35" s="23">
        <v>28699806</v>
      </c>
    </row>
    <row r="36" spans="1:23" ht="45">
      <c r="A36" s="31" t="str">
        <f t="shared" si="0"/>
        <v>Martin-Munoz, MF; Diaz-Perales, A; Cannabal, J; Quirce, S. Anaphylaxis to hidden potato allergens in a peach and egg allergic boy. EUROPEAN ANNALS OF ALLERGY AND CLINICAL IMMUNOLOGY. 2017; 49(1):45-48.Article. IF -NO TIENE</v>
      </c>
      <c r="B36" s="37" t="s">
        <v>3642</v>
      </c>
      <c r="C36" s="37" t="s">
        <v>3643</v>
      </c>
      <c r="D36" s="17" t="s">
        <v>3644</v>
      </c>
      <c r="E36" s="18" t="s">
        <v>10</v>
      </c>
      <c r="F36" s="18" t="str">
        <f>VLOOKUP(N36,Revistas!$B$2:$H$63996,2,FALSE)</f>
        <v>NO TIENE</v>
      </c>
      <c r="G36" s="18" t="str">
        <f>VLOOKUP(N36,Revistas!$B$2:$H$63996,3,FALSE)</f>
        <v>NO TIENE</v>
      </c>
      <c r="H36" s="18" t="str">
        <f>VLOOKUP(N36,Revistas!$B$2:$H$63996,4,FALSE)</f>
        <v>NO TIENE</v>
      </c>
      <c r="I36" s="18" t="str">
        <f>VLOOKUP(N36,Revistas!$B$2:$H$63996,5,FALSE)</f>
        <v>NO TIENE</v>
      </c>
      <c r="J36" s="18" t="str">
        <f>VLOOKUP(N36,Revistas!$B$2:$H$63996,6,FALSE)</f>
        <v>NO</v>
      </c>
      <c r="K36" s="18" t="s">
        <v>3645</v>
      </c>
      <c r="L36" s="18" t="s">
        <v>3646</v>
      </c>
      <c r="M36" s="18">
        <v>0</v>
      </c>
      <c r="N36" s="18" t="s">
        <v>3647</v>
      </c>
      <c r="O36" s="18" t="s">
        <v>344</v>
      </c>
      <c r="P36" s="18">
        <v>2017</v>
      </c>
      <c r="Q36" s="18">
        <v>49</v>
      </c>
      <c r="R36" s="18">
        <v>1</v>
      </c>
      <c r="S36" s="18">
        <v>45</v>
      </c>
      <c r="T36" s="18">
        <v>48</v>
      </c>
      <c r="U36" s="23">
        <v>28120607</v>
      </c>
    </row>
    <row r="37" spans="1:23" ht="30">
      <c r="A37" s="31" t="str">
        <f t="shared" si="0"/>
        <v>Sanchez-Garcia, S; Mena, AH; Quirce, S. Biomarkers in inflammometry pediatric asthma: utility in daily clinical practice. EUROPEAN CLINICAL RESPIRATORY JOURNAL. 2017; 4():-1356160.Review. IF -NO TIENE</v>
      </c>
      <c r="B37" s="37" t="s">
        <v>3434</v>
      </c>
      <c r="C37" s="37" t="s">
        <v>3435</v>
      </c>
      <c r="D37" s="17" t="s">
        <v>3436</v>
      </c>
      <c r="E37" s="18" t="s">
        <v>210</v>
      </c>
      <c r="F37" s="18" t="str">
        <f>VLOOKUP(N37,Revistas!$B$2:$H$63996,2,FALSE)</f>
        <v>NO TIENE</v>
      </c>
      <c r="G37" s="18" t="str">
        <f>VLOOKUP(N37,Revistas!$B$2:$H$63996,3,FALSE)</f>
        <v>NO TIENE</v>
      </c>
      <c r="H37" s="18" t="str">
        <f>VLOOKUP(N37,Revistas!$B$2:$H$63996,4,FALSE)</f>
        <v>NO TIENE</v>
      </c>
      <c r="I37" s="18" t="str">
        <f>VLOOKUP(N37,Revistas!$B$2:$H$63996,5,FALSE)</f>
        <v>NO TIENE</v>
      </c>
      <c r="J37" s="18" t="str">
        <f>VLOOKUP(N37,Revistas!$B$2:$H$63996,6,FALSE)</f>
        <v>NO</v>
      </c>
      <c r="K37" s="18" t="s">
        <v>3437</v>
      </c>
      <c r="L37" s="18" t="s">
        <v>3438</v>
      </c>
      <c r="M37" s="18">
        <v>0</v>
      </c>
      <c r="N37" s="18" t="s">
        <v>3439</v>
      </c>
      <c r="O37" s="18" t="s">
        <v>3440</v>
      </c>
      <c r="P37" s="18">
        <v>2017</v>
      </c>
      <c r="Q37" s="18">
        <v>4</v>
      </c>
      <c r="R37" s="18"/>
      <c r="S37" s="18"/>
      <c r="T37" s="18">
        <v>1356160</v>
      </c>
      <c r="U37" s="23">
        <v>28815006</v>
      </c>
    </row>
    <row r="38" spans="1:23" ht="60">
      <c r="A38" s="31" t="str">
        <f t="shared" si="0"/>
        <v>Miravitlles, M; Alvarez-Gutierrez, FJ; Calle, M; Casanova, C; Cosio, BG; Lopez-Vina, A; de Llano, LP; Quirce, S; Roman-Rodriguez, M; Soler-Cataluna, JJ; Plaza, V. Algorithm for identification of asthma-COPD overlap: consensus between the Spanish COPD and asthma guidelines. EUROPEAN RESPIRATORY JOURNAL. 2017; 49(5):-1700068.Letter. IF -10,569</v>
      </c>
      <c r="B38" s="37" t="s">
        <v>3534</v>
      </c>
      <c r="C38" s="37" t="s">
        <v>3535</v>
      </c>
      <c r="D38" s="17" t="s">
        <v>1983</v>
      </c>
      <c r="E38" s="18" t="s">
        <v>274</v>
      </c>
      <c r="F38" s="18">
        <f>VLOOKUP(N38,Revistas!$B$2:$H$63996,2,FALSE)</f>
        <v>10.569000000000001</v>
      </c>
      <c r="G38" s="18" t="str">
        <f>VLOOKUP(N38,Revistas!$B$2:$H$63996,3,FALSE)</f>
        <v>Q1</v>
      </c>
      <c r="H38" s="18" t="str">
        <f>VLOOKUP(N38,Revistas!$B$2:$H$63996,4,FALSE)</f>
        <v>RESPIRATORY SYSTEM - SCIE</v>
      </c>
      <c r="I38" s="18" t="str">
        <f>VLOOKUP(N38,Revistas!$B$2:$H$63996,5,FALSE)</f>
        <v>3 DE 59</v>
      </c>
      <c r="J38" s="18" t="str">
        <f>VLOOKUP(N38,Revistas!$B$2:$H$63996,6,FALSE)</f>
        <v>SI</v>
      </c>
      <c r="K38" s="18" t="s">
        <v>3536</v>
      </c>
      <c r="L38" s="18" t="s">
        <v>3537</v>
      </c>
      <c r="M38" s="18">
        <v>6</v>
      </c>
      <c r="N38" s="18" t="s">
        <v>1986</v>
      </c>
      <c r="O38" s="18" t="s">
        <v>250</v>
      </c>
      <c r="P38" s="18">
        <v>2017</v>
      </c>
      <c r="Q38" s="18">
        <v>49</v>
      </c>
      <c r="R38" s="18">
        <v>5</v>
      </c>
      <c r="S38" s="18"/>
      <c r="T38" s="18">
        <v>1700068</v>
      </c>
      <c r="U38" s="23">
        <v>28461301</v>
      </c>
    </row>
    <row r="39" spans="1:23" ht="45">
      <c r="A39" s="31" t="str">
        <f t="shared" si="0"/>
        <v>Buhl, R; Humbert, M; Bjermer, L; Chanez, P; Heaney, LG; Pavord, I; Quirce, S; Virchow, JC; Holgate, S. Severe eosinophilic asthma: a roadmap to consensus. EUROPEAN RESPIRATORY JOURNAL. 2017; 49(5):-1700634.Editorial Material. IF -10,569</v>
      </c>
      <c r="B39" s="37" t="s">
        <v>3530</v>
      </c>
      <c r="C39" s="37" t="s">
        <v>3531</v>
      </c>
      <c r="D39" s="17" t="s">
        <v>1983</v>
      </c>
      <c r="E39" s="18" t="s">
        <v>571</v>
      </c>
      <c r="F39" s="18">
        <f>VLOOKUP(N39,Revistas!$B$2:$H$63996,2,FALSE)</f>
        <v>10.569000000000001</v>
      </c>
      <c r="G39" s="18" t="str">
        <f>VLOOKUP(N39,Revistas!$B$2:$H$63996,3,FALSE)</f>
        <v>Q1</v>
      </c>
      <c r="H39" s="18" t="str">
        <f>VLOOKUP(N39,Revistas!$B$2:$H$63996,4,FALSE)</f>
        <v>RESPIRATORY SYSTEM - SCIE</v>
      </c>
      <c r="I39" s="18" t="str">
        <f>VLOOKUP(N39,Revistas!$B$2:$H$63996,5,FALSE)</f>
        <v>3 DE 59</v>
      </c>
      <c r="J39" s="18" t="str">
        <f>VLOOKUP(N39,Revistas!$B$2:$H$63996,6,FALSE)</f>
        <v>SI</v>
      </c>
      <c r="K39" s="18" t="s">
        <v>3532</v>
      </c>
      <c r="L39" s="18" t="s">
        <v>3533</v>
      </c>
      <c r="M39" s="18">
        <v>3</v>
      </c>
      <c r="N39" s="18" t="s">
        <v>1986</v>
      </c>
      <c r="O39" s="18" t="s">
        <v>250</v>
      </c>
      <c r="P39" s="18">
        <v>2017</v>
      </c>
      <c r="Q39" s="18">
        <v>49</v>
      </c>
      <c r="R39" s="18">
        <v>5</v>
      </c>
      <c r="S39" s="18"/>
      <c r="T39" s="18">
        <v>1700634</v>
      </c>
      <c r="U39" s="23">
        <v>28461308</v>
      </c>
    </row>
    <row r="40" spans="1:23" ht="45">
      <c r="A40" s="31" t="str">
        <f t="shared" si="0"/>
        <v>Quirce, S; Campo, P; Dominguez-Ortega, J; Fernandez-Nieto, M; Gomez-Torrijos, E; Martinez-Arcediano, A; Mur, P; Delgado, J. New developments in work-related asthma. EXPERT REVIEW OF CLINICAL IMMUNOLOGY. 2017; 13(3):271-281.Review. IF -3,27</v>
      </c>
      <c r="B40" s="37" t="s">
        <v>3581</v>
      </c>
      <c r="C40" s="37" t="s">
        <v>3582</v>
      </c>
      <c r="D40" s="17" t="s">
        <v>3583</v>
      </c>
      <c r="E40" s="18" t="s">
        <v>210</v>
      </c>
      <c r="F40" s="18">
        <f>VLOOKUP(N40,Revistas!$B$2:$H$63996,2,FALSE)</f>
        <v>3.27</v>
      </c>
      <c r="G40" s="18" t="str">
        <f>VLOOKUP(N40,Revistas!$B$2:$H$63996,3,FALSE)</f>
        <v>Q2</v>
      </c>
      <c r="H40" s="18" t="str">
        <f>VLOOKUP(N40,Revistas!$B$2:$H$63996,4,FALSE)</f>
        <v>IMMUNOLOGY - SCIE</v>
      </c>
      <c r="I40" s="18" t="str">
        <f>VLOOKUP(N40,Revistas!$B$2:$H$63996,5,FALSE)</f>
        <v>63/150</v>
      </c>
      <c r="J40" s="18" t="str">
        <f>VLOOKUP(N40,Revistas!$B$2:$H$63996,6,FALSE)</f>
        <v>NO</v>
      </c>
      <c r="K40" s="18" t="s">
        <v>3584</v>
      </c>
      <c r="L40" s="18" t="s">
        <v>3585</v>
      </c>
      <c r="M40" s="18">
        <v>1</v>
      </c>
      <c r="N40" s="18" t="s">
        <v>3586</v>
      </c>
      <c r="O40" s="18" t="s">
        <v>300</v>
      </c>
      <c r="P40" s="18">
        <v>2017</v>
      </c>
      <c r="Q40" s="18">
        <v>13</v>
      </c>
      <c r="R40" s="18">
        <v>3</v>
      </c>
      <c r="S40" s="18">
        <v>271</v>
      </c>
      <c r="T40" s="18">
        <v>281</v>
      </c>
      <c r="U40" s="23">
        <v>27653257</v>
      </c>
      <c r="W40" s="32"/>
    </row>
    <row r="41" spans="1:23" ht="30">
      <c r="A41" s="31" t="str">
        <f t="shared" si="0"/>
        <v>Bygum, A; Busse, P; Caballero, T; Maurer, M. Disease Severity, Activity, Impact, and Control and How to Assess Them in Patients with Hereditary Angioedema.. FRONTIERS IN MEDICINE. 2017; 4():-212.Review. IF -NO TIENE</v>
      </c>
      <c r="B41" s="37" t="s">
        <v>3406</v>
      </c>
      <c r="C41" s="37" t="s">
        <v>3407</v>
      </c>
      <c r="D41" s="17" t="s">
        <v>3408</v>
      </c>
      <c r="E41" s="18" t="s">
        <v>210</v>
      </c>
      <c r="F41" s="18" t="str">
        <f>VLOOKUP(N41,Revistas!$B$2:$H$63996,2,FALSE)</f>
        <v>NO TIENE</v>
      </c>
      <c r="G41" s="18" t="str">
        <f>VLOOKUP(N41,Revistas!$B$2:$H$63996,3,FALSE)</f>
        <v>NO TIENE</v>
      </c>
      <c r="H41" s="18" t="str">
        <f>VLOOKUP(N41,Revistas!$B$2:$H$63996,4,FALSE)</f>
        <v>NO TIENE</v>
      </c>
      <c r="I41" s="18" t="str">
        <f>VLOOKUP(N41,Revistas!$B$2:$H$63996,5,FALSE)</f>
        <v>NO TIENE</v>
      </c>
      <c r="J41" s="18" t="str">
        <f>VLOOKUP(N41,Revistas!$B$2:$H$63996,6,FALSE)</f>
        <v>NO</v>
      </c>
      <c r="K41" s="18" t="s">
        <v>3409</v>
      </c>
      <c r="L41" s="18" t="s">
        <v>3410</v>
      </c>
      <c r="M41" s="18">
        <v>0</v>
      </c>
      <c r="N41" s="18" t="s">
        <v>3411</v>
      </c>
      <c r="O41" s="18" t="s">
        <v>3412</v>
      </c>
      <c r="P41" s="18">
        <v>2017</v>
      </c>
      <c r="Q41" s="18">
        <v>4</v>
      </c>
      <c r="R41" s="18"/>
      <c r="S41" s="18"/>
      <c r="T41" s="18">
        <v>212</v>
      </c>
      <c r="U41" s="23">
        <v>29255709</v>
      </c>
    </row>
    <row r="42" spans="1:23" ht="30">
      <c r="A42" s="31" t="str">
        <f t="shared" si="0"/>
        <v>Caballero, T; Prior, N. Burden of Illness and Quality-of-Life Measures in Angioedema Conditions. IMMUNOLOGY AND ALLERGY CLINICS OF NORTH AMERICA. 2017; 37(3):597-+.Article. IF -3,61</v>
      </c>
      <c r="B42" s="37" t="s">
        <v>3492</v>
      </c>
      <c r="C42" s="37" t="s">
        <v>3493</v>
      </c>
      <c r="D42" s="17" t="s">
        <v>3494</v>
      </c>
      <c r="E42" s="18" t="s">
        <v>10</v>
      </c>
      <c r="F42" s="18">
        <f>VLOOKUP(N42,Revistas!$B$2:$H$63996,2,FALSE)</f>
        <v>3.61</v>
      </c>
      <c r="G42" s="18" t="str">
        <f>VLOOKUP(N42,Revistas!$B$2:$H$63996,3,FALSE)</f>
        <v>Q2</v>
      </c>
      <c r="H42" s="18" t="str">
        <f>VLOOKUP(N42,Revistas!$B$2:$H$63996,4,FALSE)</f>
        <v>ALLERGY - SCIE;</v>
      </c>
      <c r="I42" s="18" t="str">
        <f>VLOOKUP(N42,Revistas!$B$2:$H$63996,5,FALSE)</f>
        <v>10 DE 26</v>
      </c>
      <c r="J42" s="18" t="str">
        <f>VLOOKUP(N42,Revistas!$B$2:$H$63996,6,FALSE)</f>
        <v>NO</v>
      </c>
      <c r="K42" s="18" t="s">
        <v>3495</v>
      </c>
      <c r="L42" s="18" t="s">
        <v>3496</v>
      </c>
      <c r="M42" s="18">
        <v>1</v>
      </c>
      <c r="N42" s="18" t="s">
        <v>3497</v>
      </c>
      <c r="O42" s="18" t="s">
        <v>199</v>
      </c>
      <c r="P42" s="18">
        <v>2017</v>
      </c>
      <c r="Q42" s="18">
        <v>37</v>
      </c>
      <c r="R42" s="18">
        <v>3</v>
      </c>
      <c r="S42" s="18">
        <v>597</v>
      </c>
      <c r="T42" s="18" t="s">
        <v>167</v>
      </c>
      <c r="U42" s="23">
        <v>28687112</v>
      </c>
    </row>
    <row r="43" spans="1:23" ht="45">
      <c r="A43" s="31" t="str">
        <f t="shared" si="0"/>
        <v>Bibian, BP; Vila-Nadal, G; Ortega, JD; Fernandez, NC; Sanz, PB; Gancedo, SQ. Clinical Features of the Asthmatic Frecuent-Users of the Emergency Department in a Tertiary Hospital. JOURNAL OF ALLERGY AND CLINICAL IMMUNOLOGY. 2017; 139(2):AB76-AB76.Meeting Abstract. IF -13,081</v>
      </c>
      <c r="B43" s="37" t="s">
        <v>3605</v>
      </c>
      <c r="C43" s="37" t="s">
        <v>3606</v>
      </c>
      <c r="D43" s="17" t="s">
        <v>3597</v>
      </c>
      <c r="E43" s="18" t="s">
        <v>26</v>
      </c>
      <c r="F43" s="18">
        <f>VLOOKUP(N43,Revistas!$B$2:$H$63996,2,FALSE)</f>
        <v>13.081</v>
      </c>
      <c r="G43" s="18" t="str">
        <f>VLOOKUP(N43,Revistas!$B$2:$H$63996,3,FALSE)</f>
        <v>Q1</v>
      </c>
      <c r="H43" s="18" t="str">
        <f>VLOOKUP(N43,Revistas!$B$2:$H$63996,4,FALSE)</f>
        <v>IMMUNOLOGY</v>
      </c>
      <c r="I43" s="18" t="str">
        <f>VLOOKUP(N43,Revistas!$B$2:$H$63996,5,FALSE)</f>
        <v>6/150</v>
      </c>
      <c r="J43" s="18" t="str">
        <f>VLOOKUP(N43,Revistas!$B$2:$H$63996,6,FALSE)</f>
        <v>SI</v>
      </c>
      <c r="K43" s="18" t="s">
        <v>3607</v>
      </c>
      <c r="L43" s="18"/>
      <c r="M43" s="18">
        <v>0</v>
      </c>
      <c r="N43" s="18" t="s">
        <v>3599</v>
      </c>
      <c r="O43" s="18" t="s">
        <v>62</v>
      </c>
      <c r="P43" s="18">
        <v>2017</v>
      </c>
      <c r="Q43" s="18">
        <v>139</v>
      </c>
      <c r="R43" s="18">
        <v>2</v>
      </c>
      <c r="S43" s="18" t="s">
        <v>3608</v>
      </c>
      <c r="T43" s="18" t="s">
        <v>3608</v>
      </c>
    </row>
    <row r="44" spans="1:23" ht="45">
      <c r="A44" s="31" t="str">
        <f t="shared" si="0"/>
        <v>Maurer, M; Aberer, W; Caballero, T; Bouillet, L; Longhurst, HJ; Zanichelli, A; Bygum, A; Grumach, AS; Perrin, A; Andresen, I. Early Versus Late Administration of Icatibant in Patients With Hereditary Angioedema. JOURNAL OF ALLERGY AND CLINICAL IMMUNOLOGY. 2017; 139(2):AB233-AB233.Meeting Abstract. IF -13,081</v>
      </c>
      <c r="B44" s="37" t="s">
        <v>3601</v>
      </c>
      <c r="C44" s="37" t="s">
        <v>3602</v>
      </c>
      <c r="D44" s="17" t="s">
        <v>3597</v>
      </c>
      <c r="E44" s="18" t="s">
        <v>26</v>
      </c>
      <c r="F44" s="18">
        <f>VLOOKUP(N44,Revistas!$B$2:$H$63996,2,FALSE)</f>
        <v>13.081</v>
      </c>
      <c r="G44" s="18" t="str">
        <f>VLOOKUP(N44,Revistas!$B$2:$H$63996,3,FALSE)</f>
        <v>Q1</v>
      </c>
      <c r="H44" s="18" t="str">
        <f>VLOOKUP(N44,Revistas!$B$2:$H$63996,4,FALSE)</f>
        <v>IMMUNOLOGY</v>
      </c>
      <c r="I44" s="18" t="str">
        <f>VLOOKUP(N44,Revistas!$B$2:$H$63996,5,FALSE)</f>
        <v>6/150</v>
      </c>
      <c r="J44" s="18" t="str">
        <f>VLOOKUP(N44,Revistas!$B$2:$H$63996,6,FALSE)</f>
        <v>SI</v>
      </c>
      <c r="K44" s="18" t="s">
        <v>3603</v>
      </c>
      <c r="L44" s="18"/>
      <c r="M44" s="18">
        <v>0</v>
      </c>
      <c r="N44" s="18" t="s">
        <v>3599</v>
      </c>
      <c r="O44" s="18" t="s">
        <v>62</v>
      </c>
      <c r="P44" s="18">
        <v>2017</v>
      </c>
      <c r="Q44" s="18">
        <v>139</v>
      </c>
      <c r="R44" s="18">
        <v>2</v>
      </c>
      <c r="S44" s="18" t="s">
        <v>3604</v>
      </c>
      <c r="T44" s="18" t="s">
        <v>3604</v>
      </c>
    </row>
    <row r="45" spans="1:23" ht="45">
      <c r="A45" s="31" t="str">
        <f t="shared" si="0"/>
        <v>Vila-Nadal, G; Guillen, D; Diaz-Almiron, M; Garcia-Munoz, MS; Banares, MJB; Gomez-Traseira, C; Lopez-Serrano, MC; Caballero, T. Hypercoagulability Study in Patients with Angioedema.. JOURNAL OF ALLERGY AND CLINICAL IMMUNOLOGY. 2017; 139(2):AB236-AB236.Meeting Abstract. IF -13,081</v>
      </c>
      <c r="B45" s="37" t="s">
        <v>3609</v>
      </c>
      <c r="C45" s="37" t="s">
        <v>3610</v>
      </c>
      <c r="D45" s="17" t="s">
        <v>3597</v>
      </c>
      <c r="E45" s="18" t="s">
        <v>26</v>
      </c>
      <c r="F45" s="18">
        <f>VLOOKUP(N45,Revistas!$B$2:$H$63996,2,FALSE)</f>
        <v>13.081</v>
      </c>
      <c r="G45" s="18" t="str">
        <f>VLOOKUP(N45,Revistas!$B$2:$H$63996,3,FALSE)</f>
        <v>Q1</v>
      </c>
      <c r="H45" s="18" t="str">
        <f>VLOOKUP(N45,Revistas!$B$2:$H$63996,4,FALSE)</f>
        <v>IMMUNOLOGY</v>
      </c>
      <c r="I45" s="18" t="str">
        <f>VLOOKUP(N45,Revistas!$B$2:$H$63996,5,FALSE)</f>
        <v>6/150</v>
      </c>
      <c r="J45" s="18" t="str">
        <f>VLOOKUP(N45,Revistas!$B$2:$H$63996,6,FALSE)</f>
        <v>SI</v>
      </c>
      <c r="K45" s="18" t="s">
        <v>3611</v>
      </c>
      <c r="L45" s="18"/>
      <c r="M45" s="18">
        <v>0</v>
      </c>
      <c r="N45" s="18" t="s">
        <v>3599</v>
      </c>
      <c r="O45" s="18" t="s">
        <v>62</v>
      </c>
      <c r="P45" s="18">
        <v>2017</v>
      </c>
      <c r="Q45" s="18">
        <v>139</v>
      </c>
      <c r="R45" s="18">
        <v>2</v>
      </c>
      <c r="S45" s="18" t="s">
        <v>3612</v>
      </c>
      <c r="T45" s="18" t="s">
        <v>3612</v>
      </c>
    </row>
    <row r="46" spans="1:23" ht="60">
      <c r="A46" s="31" t="str">
        <f t="shared" si="0"/>
        <v>Lummus, ZL; Kaufman, K; Weirauch, MT; Cartier, A; Cruz, MJ; Kesavalu, B; Lemiere, C; Munoz, X; Perez-Camo, I; Quirce, S; Sastre, J; Yucesoy, B; Bernstein, DI. Next Generation DNA Sequencing of Novel Loci in Workers with Diisocyanate Asthma (DA). JOURNAL OF ALLERGY AND CLINICAL IMMUNOLOGY. 2017; 139(2):AB187-AB187.Meeting Abstract. IF -13,081</v>
      </c>
      <c r="B46" s="37" t="s">
        <v>3595</v>
      </c>
      <c r="C46" s="37" t="s">
        <v>3596</v>
      </c>
      <c r="D46" s="17" t="s">
        <v>3597</v>
      </c>
      <c r="E46" s="18" t="s">
        <v>26</v>
      </c>
      <c r="F46" s="18">
        <f>VLOOKUP(N46,Revistas!$B$2:$H$63996,2,FALSE)</f>
        <v>13.081</v>
      </c>
      <c r="G46" s="18" t="str">
        <f>VLOOKUP(N46,Revistas!$B$2:$H$63996,3,FALSE)</f>
        <v>Q1</v>
      </c>
      <c r="H46" s="18" t="str">
        <f>VLOOKUP(N46,Revistas!$B$2:$H$63996,4,FALSE)</f>
        <v>IMMUNOLOGY</v>
      </c>
      <c r="I46" s="18" t="str">
        <f>VLOOKUP(N46,Revistas!$B$2:$H$63996,5,FALSE)</f>
        <v>6/150</v>
      </c>
      <c r="J46" s="18" t="str">
        <f>VLOOKUP(N46,Revistas!$B$2:$H$63996,6,FALSE)</f>
        <v>SI</v>
      </c>
      <c r="K46" s="18" t="s">
        <v>3598</v>
      </c>
      <c r="L46" s="18"/>
      <c r="M46" s="18">
        <v>0</v>
      </c>
      <c r="N46" s="18" t="s">
        <v>3599</v>
      </c>
      <c r="O46" s="18" t="s">
        <v>62</v>
      </c>
      <c r="P46" s="18">
        <v>2017</v>
      </c>
      <c r="Q46" s="18">
        <v>139</v>
      </c>
      <c r="R46" s="18">
        <v>2</v>
      </c>
      <c r="S46" s="18" t="s">
        <v>3600</v>
      </c>
      <c r="T46" s="18" t="s">
        <v>3600</v>
      </c>
    </row>
    <row r="47" spans="1:23" ht="60">
      <c r="A47" s="31" t="str">
        <f t="shared" si="0"/>
        <v>Phillips-Angles, E; Barranco, P; Lluch-Bernal, M; Dominguez-Ortega, J; Lopez-Carrasco, V; Quirce, S. Aspirin tolerance in patients with nonsteroidal anti-inflammatory druge exacerbated respiratory disease following treatment with omalizumab. JOURNAL OF ALLERGY AND CLINICAL IMMUNOLOGY-IN PRACTICE. 2017; 5(3):842-845.Letter. IF -5,317</v>
      </c>
      <c r="B47" s="37" t="s">
        <v>3526</v>
      </c>
      <c r="C47" s="37" t="s">
        <v>3527</v>
      </c>
      <c r="D47" s="17" t="s">
        <v>3419</v>
      </c>
      <c r="E47" s="18" t="s">
        <v>274</v>
      </c>
      <c r="F47" s="18">
        <f>VLOOKUP(N47,Revistas!$B$2:$H$63996,2,FALSE)</f>
        <v>5.3170000000000002</v>
      </c>
      <c r="G47" s="18" t="str">
        <f>VLOOKUP(N47,Revistas!$B$2:$H$63996,3,FALSE)</f>
        <v>Q1</v>
      </c>
      <c r="H47" s="18" t="str">
        <f>VLOOKUP(N47,Revistas!$B$2:$H$63996,4,FALSE)</f>
        <v>ALLERGY - SCIE;</v>
      </c>
      <c r="I47" s="18" t="str">
        <f>VLOOKUP(N47,Revistas!$B$2:$H$63996,5,FALSE)</f>
        <v>3 DE 26</v>
      </c>
      <c r="J47" s="18" t="str">
        <f>VLOOKUP(N47,Revistas!$B$2:$H$63996,6,FALSE)</f>
        <v>NO</v>
      </c>
      <c r="K47" s="18" t="s">
        <v>3528</v>
      </c>
      <c r="L47" s="18" t="s">
        <v>3529</v>
      </c>
      <c r="M47" s="18">
        <v>0</v>
      </c>
      <c r="N47" s="18" t="s">
        <v>3422</v>
      </c>
      <c r="O47" s="18" t="s">
        <v>768</v>
      </c>
      <c r="P47" s="18">
        <v>2017</v>
      </c>
      <c r="Q47" s="18">
        <v>5</v>
      </c>
      <c r="R47" s="18">
        <v>3</v>
      </c>
      <c r="S47" s="18">
        <v>842</v>
      </c>
      <c r="T47" s="18">
        <v>845</v>
      </c>
      <c r="U47" s="23">
        <v>28117272</v>
      </c>
    </row>
    <row r="48" spans="1:23" ht="45">
      <c r="A48" s="31" t="str">
        <f t="shared" si="0"/>
        <v>Farkas, H; Reshef, A; Aberer, W; Caballero, T; McCarthy, L; Hao, J; Nothaft, W; Schranz, J; Bernstein, JA; Li, HH. Treatment Effect and Safety of Icatibant in Pediatric Patients with Hereditary Angioedema. JOURNAL OF ALLERGY AND CLINICAL IMMUNOLOGY-IN PRACTICE. 2017; 5(6):1671-+.Article. IF -5,317</v>
      </c>
      <c r="B48" s="37" t="s">
        <v>3417</v>
      </c>
      <c r="C48" s="37" t="s">
        <v>3418</v>
      </c>
      <c r="D48" s="17" t="s">
        <v>3419</v>
      </c>
      <c r="E48" s="18" t="s">
        <v>10</v>
      </c>
      <c r="F48" s="18">
        <f>VLOOKUP(N48,Revistas!$B$2:$H$63996,2,FALSE)</f>
        <v>5.3170000000000002</v>
      </c>
      <c r="G48" s="18" t="str">
        <f>VLOOKUP(N48,Revistas!$B$2:$H$63996,3,FALSE)</f>
        <v>Q1</v>
      </c>
      <c r="H48" s="18" t="str">
        <f>VLOOKUP(N48,Revistas!$B$2:$H$63996,4,FALSE)</f>
        <v>ALLERGY - SCIE;</v>
      </c>
      <c r="I48" s="18" t="str">
        <f>VLOOKUP(N48,Revistas!$B$2:$H$63996,5,FALSE)</f>
        <v>3 DE 26</v>
      </c>
      <c r="J48" s="18" t="str">
        <f>VLOOKUP(N48,Revistas!$B$2:$H$63996,6,FALSE)</f>
        <v>NO</v>
      </c>
      <c r="K48" s="18" t="s">
        <v>3420</v>
      </c>
      <c r="L48" s="18" t="s">
        <v>3421</v>
      </c>
      <c r="M48" s="18">
        <v>1</v>
      </c>
      <c r="N48" s="18" t="s">
        <v>3422</v>
      </c>
      <c r="O48" s="18" t="s">
        <v>102</v>
      </c>
      <c r="P48" s="18">
        <v>2017</v>
      </c>
      <c r="Q48" s="18">
        <v>5</v>
      </c>
      <c r="R48" s="18">
        <v>6</v>
      </c>
      <c r="S48" s="18">
        <v>1671</v>
      </c>
      <c r="T48" s="18" t="s">
        <v>167</v>
      </c>
      <c r="U48" s="33">
        <v>28601641</v>
      </c>
    </row>
    <row r="49" spans="1:24" ht="60">
      <c r="A49" s="31" t="str">
        <f t="shared" si="0"/>
        <v>Pola-Bibian, B; Dominguez-Ortega, J; Vila-Nadal, G; Entrala, A; Gonzaalez-Cavero, L; Barranco, P; Cancelliere, N; Diaz-Almiron, M; Quirce, S. Asthma Exacerbations in a Tertiary Hospital: Clinical Features, Triggers, and Risk Factors for Hospitalization. JOURNAL OF INVESTIGATIONAL ALLERGOLOGY AND CLINICAL IMMUNOLOGY. 2017; 27(4):238-245.Article. IF -3,094</v>
      </c>
      <c r="B49" s="37" t="s">
        <v>3622</v>
      </c>
      <c r="C49" s="37" t="s">
        <v>3623</v>
      </c>
      <c r="D49" s="17" t="s">
        <v>3624</v>
      </c>
      <c r="E49" s="18" t="s">
        <v>10</v>
      </c>
      <c r="F49" s="18">
        <f>VLOOKUP(N49,Revistas!$B$2:$H$63996,2,FALSE)</f>
        <v>3.0939999999999999</v>
      </c>
      <c r="G49" s="18" t="str">
        <f>VLOOKUP(N49,Revistas!$B$2:$H$63996,3,FALSE)</f>
        <v>Q2</v>
      </c>
      <c r="H49" s="18" t="str">
        <f>VLOOKUP(N49,Revistas!$B$2:$H$63996,4,FALSE)</f>
        <v>IMMUNOLOGY</v>
      </c>
      <c r="I49" s="18" t="str">
        <f>VLOOKUP(N49,Revistas!$B$2:$H$63996,5,FALSE)</f>
        <v>74/150</v>
      </c>
      <c r="J49" s="18" t="str">
        <f>VLOOKUP(N49,Revistas!$B$2:$H$63996,6,FALSE)</f>
        <v>NO</v>
      </c>
      <c r="K49" s="18" t="s">
        <v>3625</v>
      </c>
      <c r="L49" s="18" t="s">
        <v>3626</v>
      </c>
      <c r="M49" s="18">
        <v>0</v>
      </c>
      <c r="N49" s="18" t="s">
        <v>3627</v>
      </c>
      <c r="O49" s="18"/>
      <c r="P49" s="18">
        <v>2017</v>
      </c>
      <c r="Q49" s="18">
        <v>27</v>
      </c>
      <c r="R49" s="18">
        <v>4</v>
      </c>
      <c r="S49" s="18">
        <v>238</v>
      </c>
      <c r="T49" s="18">
        <v>245</v>
      </c>
      <c r="U49" s="33">
        <v>27973326</v>
      </c>
    </row>
    <row r="50" spans="1:24" ht="45">
      <c r="A50" s="31" t="str">
        <f t="shared" si="0"/>
        <v>Gonzalez-Cavero, L; Dominguez-Ortega, J; Gonzalez-Munoz, M; Mayor-Ibarguren, A; Tomas, M; Fiandor, A; Quirce, S. Delayed Allergic Reaction to Terbinafine With a Positive Lymphocyte Transformation Test. JOURNAL OF INVESTIGATIONAL ALLERGOLOGY AND CLINICAL IMMUNOLOGY. 2017; 27(2):136-137.Article. IF -3,094</v>
      </c>
      <c r="B50" s="37" t="s">
        <v>3638</v>
      </c>
      <c r="C50" s="37" t="s">
        <v>3639</v>
      </c>
      <c r="D50" s="17" t="s">
        <v>3624</v>
      </c>
      <c r="E50" s="18" t="s">
        <v>10</v>
      </c>
      <c r="F50" s="18">
        <f>VLOOKUP(N50,Revistas!$B$2:$H$63996,2,FALSE)</f>
        <v>3.0939999999999999</v>
      </c>
      <c r="G50" s="18" t="str">
        <f>VLOOKUP(N50,Revistas!$B$2:$H$63996,3,FALSE)</f>
        <v>Q2</v>
      </c>
      <c r="H50" s="18" t="str">
        <f>VLOOKUP(N50,Revistas!$B$2:$H$63996,4,FALSE)</f>
        <v>IMMUNOLOGY</v>
      </c>
      <c r="I50" s="18" t="str">
        <f>VLOOKUP(N50,Revistas!$B$2:$H$63996,5,FALSE)</f>
        <v>74/150</v>
      </c>
      <c r="J50" s="18" t="str">
        <f>VLOOKUP(N50,Revistas!$B$2:$H$63996,6,FALSE)</f>
        <v>NO</v>
      </c>
      <c r="K50" s="18" t="s">
        <v>3640</v>
      </c>
      <c r="L50" s="18" t="s">
        <v>3641</v>
      </c>
      <c r="M50" s="18">
        <v>0</v>
      </c>
      <c r="N50" s="18" t="s">
        <v>3627</v>
      </c>
      <c r="O50" s="18"/>
      <c r="P50" s="18">
        <v>2017</v>
      </c>
      <c r="Q50" s="18">
        <v>27</v>
      </c>
      <c r="R50" s="18">
        <v>2</v>
      </c>
      <c r="S50" s="18">
        <v>136</v>
      </c>
      <c r="T50" s="18">
        <v>137</v>
      </c>
      <c r="U50" s="23">
        <v>28398203</v>
      </c>
      <c r="X50" s="32"/>
    </row>
    <row r="51" spans="1:24" ht="75">
      <c r="A51" s="31" t="str">
        <f t="shared" si="0"/>
        <v>Quirce, S; Delgado, J; Entrenas, LM; Grande, M; Llorente, C; Vina, AL; Moragon, EM; Mascaros, E; Molina, J; Olaguibel, JM; de Llano, LAP; Tordera, MP; Quintano, JA; Rodriguez, M; Roman-Rodriguez, M; Sastre, J; Trigueros, JA; Valero, AL; Zoni, AC; Plaza, V. Quality Indicators of Asthma Care Derived From the Spanish Guidelines for Asthma Management (GEMA 4.0): A Multidisciplinary Team Report. JOURNAL OF INVESTIGATIONAL ALLERGOLOGY AND CLINICAL IMMUNOLOGY. 2017; 27(1):69-73.Editorial Material. IF -3,094</v>
      </c>
      <c r="B51" s="37" t="s">
        <v>3648</v>
      </c>
      <c r="C51" s="37" t="s">
        <v>3649</v>
      </c>
      <c r="D51" s="17" t="s">
        <v>3624</v>
      </c>
      <c r="E51" s="18" t="s">
        <v>571</v>
      </c>
      <c r="F51" s="18">
        <f>VLOOKUP(N51,Revistas!$B$2:$H$63996,2,FALSE)</f>
        <v>3.0939999999999999</v>
      </c>
      <c r="G51" s="18" t="str">
        <f>VLOOKUP(N51,Revistas!$B$2:$H$63996,3,FALSE)</f>
        <v>Q2</v>
      </c>
      <c r="H51" s="18" t="str">
        <f>VLOOKUP(N51,Revistas!$B$2:$H$63996,4,FALSE)</f>
        <v>IMMUNOLOGY</v>
      </c>
      <c r="I51" s="18" t="str">
        <f>VLOOKUP(N51,Revistas!$B$2:$H$63996,5,FALSE)</f>
        <v>74/150</v>
      </c>
      <c r="J51" s="18" t="str">
        <f>VLOOKUP(N51,Revistas!$B$2:$H$63996,6,FALSE)</f>
        <v>NO</v>
      </c>
      <c r="K51" s="18" t="s">
        <v>3650</v>
      </c>
      <c r="L51" s="18" t="s">
        <v>3651</v>
      </c>
      <c r="M51" s="18">
        <v>1</v>
      </c>
      <c r="N51" s="18" t="s">
        <v>3627</v>
      </c>
      <c r="O51" s="18"/>
      <c r="P51" s="18">
        <v>2017</v>
      </c>
      <c r="Q51" s="18">
        <v>27</v>
      </c>
      <c r="R51" s="18">
        <v>1</v>
      </c>
      <c r="S51" s="18">
        <v>69</v>
      </c>
      <c r="T51" s="18">
        <v>73</v>
      </c>
      <c r="U51" s="23">
        <v>28211351</v>
      </c>
    </row>
    <row r="52" spans="1:24" ht="60">
      <c r="A52" s="31" t="str">
        <f t="shared" si="0"/>
        <v>Dominguez-Ortega, J; Delgado, J; Blanco, C; Prieto, L; Arroabarren, E; Cimarra, M; Henriquez-Santana, A; Iglesias-Souto, J; Vega-Chicote, JM; Tabar, AL. Specific allergen immunotherapy for the treatment of allergic asthma: a review of current evidence. JOURNAL OF INVESTIGATIONAL ALLERGOLOGY AND CLINICAL IMMUNOLOGY. 2017; 27():1-35.Review. IF -3,094</v>
      </c>
      <c r="B52" s="37" t="s">
        <v>3634</v>
      </c>
      <c r="C52" s="37" t="s">
        <v>3635</v>
      </c>
      <c r="D52" s="17" t="s">
        <v>3624</v>
      </c>
      <c r="E52" s="18" t="s">
        <v>210</v>
      </c>
      <c r="F52" s="18">
        <f>VLOOKUP(N52,Revistas!$B$2:$H$63996,2,FALSE)</f>
        <v>3.0939999999999999</v>
      </c>
      <c r="G52" s="18" t="str">
        <f>VLOOKUP(N52,Revistas!$B$2:$H$63996,3,FALSE)</f>
        <v>Q2</v>
      </c>
      <c r="H52" s="18" t="str">
        <f>VLOOKUP(N52,Revistas!$B$2:$H$63996,4,FALSE)</f>
        <v>IMMUNOLOGY</v>
      </c>
      <c r="I52" s="18" t="str">
        <f>VLOOKUP(N52,Revistas!$B$2:$H$63996,5,FALSE)</f>
        <v>74/150</v>
      </c>
      <c r="J52" s="18" t="str">
        <f>VLOOKUP(N52,Revistas!$B$2:$H$63996,6,FALSE)</f>
        <v>NO</v>
      </c>
      <c r="K52" s="18" t="s">
        <v>3636</v>
      </c>
      <c r="L52" s="18" t="s">
        <v>3637</v>
      </c>
      <c r="M52" s="18">
        <v>0</v>
      </c>
      <c r="N52" s="18" t="s">
        <v>3627</v>
      </c>
      <c r="O52" s="18"/>
      <c r="P52" s="18">
        <v>2017</v>
      </c>
      <c r="Q52" s="18">
        <v>27</v>
      </c>
      <c r="R52" s="18"/>
      <c r="S52" s="18">
        <v>1</v>
      </c>
      <c r="T52" s="18">
        <v>35</v>
      </c>
      <c r="U52" s="23">
        <v>28603089</v>
      </c>
    </row>
    <row r="53" spans="1:24" ht="45">
      <c r="A53" s="31" t="str">
        <f t="shared" si="0"/>
        <v>Canas, JA; Sastre, B; Mazzeo, C; Fernandez-Nieto, M; Rodrigo-Munoz, JM; Gonzalez-Guerra, A; Izquierdo, M; Barranco, P; Quirce, S; Sastre, J; del Pozo, V. Exosomes from eosinophils autoregulate and promote eosinophil functions. JOURNAL OF LEUKOCYTE BIOLOGY. 2017; 101(5):1191-1199.Article. IF -4,018</v>
      </c>
      <c r="B53" s="37" t="s">
        <v>3538</v>
      </c>
      <c r="C53" s="37" t="s">
        <v>3539</v>
      </c>
      <c r="D53" s="17" t="s">
        <v>3540</v>
      </c>
      <c r="E53" s="18" t="s">
        <v>10</v>
      </c>
      <c r="F53" s="18">
        <f>VLOOKUP(N53,Revistas!$B$2:$H$63996,2,FALSE)</f>
        <v>4.0179999999999998</v>
      </c>
      <c r="G53" s="18" t="str">
        <f>VLOOKUP(N53,Revistas!$B$2:$H$63996,3,FALSE)</f>
        <v>Q2</v>
      </c>
      <c r="H53" s="18" t="str">
        <f>VLOOKUP(N53,Revistas!$B$2:$H$63996,4,FALSE)</f>
        <v>CELL BIOLOGY - SCIE;</v>
      </c>
      <c r="I53" s="18" t="str">
        <f>VLOOKUP(N53,Revistas!$B$2:$H$63996,5,FALSE)</f>
        <v>69/190</v>
      </c>
      <c r="J53" s="18" t="str">
        <f>VLOOKUP(N53,Revistas!$B$2:$H$63996,6,FALSE)</f>
        <v>NO</v>
      </c>
      <c r="K53" s="18" t="s">
        <v>3541</v>
      </c>
      <c r="L53" s="18" t="s">
        <v>3542</v>
      </c>
      <c r="M53" s="18">
        <v>1</v>
      </c>
      <c r="N53" s="18" t="s">
        <v>3543</v>
      </c>
      <c r="O53" s="18" t="s">
        <v>250</v>
      </c>
      <c r="P53" s="18">
        <v>2017</v>
      </c>
      <c r="Q53" s="18">
        <v>101</v>
      </c>
      <c r="R53" s="18">
        <v>5</v>
      </c>
      <c r="S53" s="18">
        <v>1191</v>
      </c>
      <c r="T53" s="18">
        <v>1199</v>
      </c>
      <c r="U53" s="23">
        <v>28096299</v>
      </c>
    </row>
    <row r="54" spans="1:24" ht="45">
      <c r="A54" s="31" t="str">
        <f t="shared" si="0"/>
        <v>Caballero, T; Aberer, W; Longhurst, HJ; Maurer, M; Zanichelli, A; Perrin, A; Bouillet, L; Andresen, I. The Icatibant Outcome Survey: experience of hereditary angioedema management from six European countries. JOURNAL OF THE EUROPEAN ACADEMY OF DERMATOLOGY AND VENEREOLOGY. 2017; 31(7):1214-1222.Article. IF -3,528</v>
      </c>
      <c r="B54" s="37" t="s">
        <v>3504</v>
      </c>
      <c r="C54" s="37" t="s">
        <v>3505</v>
      </c>
      <c r="D54" s="17" t="s">
        <v>3506</v>
      </c>
      <c r="E54" s="18" t="s">
        <v>10</v>
      </c>
      <c r="F54" s="18">
        <f>VLOOKUP(N54,Revistas!$B$2:$H$63996,2,FALSE)</f>
        <v>3.528</v>
      </c>
      <c r="G54" s="18" t="str">
        <f>VLOOKUP(N54,Revistas!$B$2:$H$63996,3,FALSE)</f>
        <v>Q1</v>
      </c>
      <c r="H54" s="18" t="str">
        <f>VLOOKUP(N54,Revistas!$B$2:$H$63996,4,FALSE)</f>
        <v>DERMATOLOGY - SCIE</v>
      </c>
      <c r="I54" s="18" t="str">
        <f>VLOOKUP(N54,Revistas!$B$2:$H$63996,5,FALSE)</f>
        <v>9 DE 63</v>
      </c>
      <c r="J54" s="18" t="str">
        <f>VLOOKUP(N54,Revistas!$B$2:$H$63996,6,FALSE)</f>
        <v>NO</v>
      </c>
      <c r="K54" s="18" t="s">
        <v>3507</v>
      </c>
      <c r="L54" s="18" t="s">
        <v>3508</v>
      </c>
      <c r="M54" s="18">
        <v>2</v>
      </c>
      <c r="N54" s="18" t="s">
        <v>3509</v>
      </c>
      <c r="O54" s="18" t="s">
        <v>29</v>
      </c>
      <c r="P54" s="18">
        <v>2017</v>
      </c>
      <c r="Q54" s="18">
        <v>31</v>
      </c>
      <c r="R54" s="18">
        <v>7</v>
      </c>
      <c r="S54" s="18">
        <v>1214</v>
      </c>
      <c r="T54" s="18">
        <v>1222</v>
      </c>
      <c r="U54" s="23">
        <v>28370444</v>
      </c>
    </row>
    <row r="55" spans="1:24" ht="45">
      <c r="A55" s="31" t="str">
        <f t="shared" si="0"/>
        <v>Murillo-Cuesta, S; Vallecillo, N; Cediel, R; Celaya, AM; Lassaletta, L; Varela-Nieto, I; Contreras, J. A Comparative Study of Drug Delivery Methods Targeted to the Mouse Inner Ear: Bullostomy Versus Transtympanic Injection. JOVE-JOURNAL OF VISUALIZED EXPERIMENTS. 2017; (121):-e54951.Article. IF -1,232</v>
      </c>
      <c r="B55" s="37" t="s">
        <v>3567</v>
      </c>
      <c r="C55" s="37" t="s">
        <v>3568</v>
      </c>
      <c r="D55" s="17" t="s">
        <v>3569</v>
      </c>
      <c r="E55" s="18" t="s">
        <v>10</v>
      </c>
      <c r="F55" s="18">
        <f>VLOOKUP(N55,Revistas!$B$2:$H$63996,2,FALSE)</f>
        <v>1.232</v>
      </c>
      <c r="G55" s="18" t="str">
        <f>VLOOKUP(N55,Revistas!$B$2:$H$63996,3,FALSE)</f>
        <v>Q2</v>
      </c>
      <c r="H55" s="18" t="str">
        <f>VLOOKUP(N55,Revistas!$B$2:$H$63996,4,FALSE)</f>
        <v>MULTIDISCIPLINARY SCIENCES</v>
      </c>
      <c r="I55" s="18" t="str">
        <f>VLOOKUP(N55,Revistas!$B$2:$H$63996,5,FALSE)</f>
        <v>28/64</v>
      </c>
      <c r="J55" s="18" t="str">
        <f>VLOOKUP(N55,Revistas!$B$2:$H$63996,6,FALSE)</f>
        <v>NO</v>
      </c>
      <c r="K55" s="18" t="s">
        <v>3570</v>
      </c>
      <c r="L55" s="18" t="s">
        <v>3571</v>
      </c>
      <c r="M55" s="18">
        <v>0</v>
      </c>
      <c r="N55" s="18" t="s">
        <v>3572</v>
      </c>
      <c r="O55" s="18" t="s">
        <v>300</v>
      </c>
      <c r="P55" s="18">
        <v>2017</v>
      </c>
      <c r="Q55" s="18"/>
      <c r="R55" s="18">
        <v>121</v>
      </c>
      <c r="S55" s="18"/>
      <c r="T55" s="18" t="s">
        <v>3573</v>
      </c>
      <c r="U55" s="23">
        <v>28362376</v>
      </c>
    </row>
    <row r="56" spans="1:24" ht="135">
      <c r="A56" s="31" t="str">
        <f t="shared" si="0"/>
        <v>Longhurst, H; Cicardi, M; Craig, T; Bork, K; Grattan, C; Baker, J; Li, HH; Reshef, A; Bonner, J; Bernstein, JA; Anderson, J; Lumry, WR; Farkas, H; Katelaris, CH; Sussman, GL; Jacobs, J; Riedl, M; Manning, ME; Hebert, J; Keith, PK; Kivity, S; Neri, S; Levy, DS; Baeza, ML; Nathan, R; Schwartz, LB; Caballero, T; Yang, W; Crisan, I; Hernandez, MD; Hussain, I; Tarzi, M; Ritchie, B; Kralickova, P; Guilarte, M; Rehman, SM; Banerji, A; Gower, RG; Bensen-Kennedy, D; Edelman, J; Feuersenger, H; Lawo, JP; Machnig, T; Pawaskar, D; Pragst, I; Zuraw, BL. Prevention of Hereditary Angioedema Attacks with a Subcutaneous C1 Inhibitor. NEW ENGLAND JOURNAL OF MEDICINE. 2017; 376(12):1131-1140.Article. IF -72,406</v>
      </c>
      <c r="B56" s="37" t="s">
        <v>3563</v>
      </c>
      <c r="C56" s="37" t="s">
        <v>3564</v>
      </c>
      <c r="D56" s="17" t="s">
        <v>1441</v>
      </c>
      <c r="E56" s="18" t="s">
        <v>10</v>
      </c>
      <c r="F56" s="18">
        <f>VLOOKUP(N56,Revistas!$B$2:$H$63996,2,FALSE)</f>
        <v>72.406000000000006</v>
      </c>
      <c r="G56" s="18" t="str">
        <f>VLOOKUP(N56,Revistas!$B$2:$H$63996,3,FALSE)</f>
        <v>Q1</v>
      </c>
      <c r="H56" s="18" t="str">
        <f>VLOOKUP(N56,Revistas!$B$2:$H$63996,4,FALSE)</f>
        <v>MEDICINA, GENERAL &amp; INTERNAL</v>
      </c>
      <c r="I56" s="18" t="str">
        <f>VLOOKUP(N56,Revistas!$B$2:$H$63996,5,FALSE)</f>
        <v>1/154</v>
      </c>
      <c r="J56" s="18" t="str">
        <f>VLOOKUP(N56,Revistas!$B$2:$H$63996,6,FALSE)</f>
        <v>SI</v>
      </c>
      <c r="K56" s="18" t="s">
        <v>3565</v>
      </c>
      <c r="L56" s="18" t="s">
        <v>3566</v>
      </c>
      <c r="M56" s="18">
        <v>5</v>
      </c>
      <c r="N56" s="18" t="s">
        <v>1444</v>
      </c>
      <c r="O56" s="28">
        <v>44986</v>
      </c>
      <c r="P56" s="18">
        <v>2017</v>
      </c>
      <c r="Q56" s="18">
        <v>376</v>
      </c>
      <c r="R56" s="18">
        <v>12</v>
      </c>
      <c r="S56" s="18">
        <v>1131</v>
      </c>
      <c r="T56" s="18">
        <v>1140</v>
      </c>
      <c r="U56" s="23">
        <v>28328347</v>
      </c>
    </row>
    <row r="57" spans="1:24" ht="45">
      <c r="A57" s="31" t="str">
        <f t="shared" si="0"/>
        <v>Garcia-Ara, C; Pedrosa, M; Quirce, S; Caballero, T; Boyano-Martinez, T. Sensitization to microarrayed species-specific plant components precedes that of cross-reacting allergens. PEDIATRIC ALLERGY AND IMMUNOLOGY. 2017; 28(3):288-291.Letter. IF -3,775</v>
      </c>
      <c r="B57" s="37" t="s">
        <v>3544</v>
      </c>
      <c r="C57" s="37" t="s">
        <v>3545</v>
      </c>
      <c r="D57" s="17" t="s">
        <v>3546</v>
      </c>
      <c r="E57" s="18" t="s">
        <v>274</v>
      </c>
      <c r="F57" s="18">
        <f>VLOOKUP(N57,Revistas!$B$2:$H$63996,2,FALSE)</f>
        <v>3.7749999999999999</v>
      </c>
      <c r="G57" s="18" t="str">
        <f>VLOOKUP(N57,Revistas!$B$2:$H$63996,3,FALSE)</f>
        <v>Q1</v>
      </c>
      <c r="H57" s="18" t="str">
        <f>VLOOKUP(N57,Revistas!$B$2:$H$63996,4,FALSE)</f>
        <v>PEDIATRICS - SCIE;</v>
      </c>
      <c r="I57" s="18" t="str">
        <f>VLOOKUP(N57,Revistas!$B$2:$H$63996,5,FALSE)</f>
        <v>8/121</v>
      </c>
      <c r="J57" s="18" t="str">
        <f>VLOOKUP(N57,Revistas!$B$2:$H$63996,6,FALSE)</f>
        <v>SI</v>
      </c>
      <c r="K57" s="18" t="s">
        <v>3547</v>
      </c>
      <c r="L57" s="18" t="s">
        <v>3548</v>
      </c>
      <c r="M57" s="18">
        <v>0</v>
      </c>
      <c r="N57" s="18" t="s">
        <v>3549</v>
      </c>
      <c r="O57" s="18" t="s">
        <v>250</v>
      </c>
      <c r="P57" s="18">
        <v>2017</v>
      </c>
      <c r="Q57" s="18">
        <v>28</v>
      </c>
      <c r="R57" s="18">
        <v>3</v>
      </c>
      <c r="S57" s="18">
        <v>288</v>
      </c>
      <c r="T57" s="18">
        <v>291</v>
      </c>
      <c r="U57" s="23">
        <v>28140470</v>
      </c>
    </row>
    <row r="58" spans="1:24" ht="75">
      <c r="A58" s="31" t="str">
        <f t="shared" si="0"/>
        <v>Ramirez, E; Bellon, T; Tong, HY; Borobia, AM; de Abajo, FJ; Lerma, V; Hidalgo, MAM; Castaner, JL; Cabanas, R; Fiandor, A; Gonzalez-Ramos, J; Herranz, P; Cachafeiro, L; Gonzalez-Herrada, C; Gonzalez, O; Aramburu, JA; Laosa, O; Hernandez, R; Carcas, AJ; Frias, J. Significant HLA class I type associations with aromatic antiepileptic drug (AED)-induced SJS/TEN are different from those found for the same AED-induced DRESS in the Spanish population. PHARMACOLOGICAL RESEARCH. 2017; 115():168-178.Article. IF -4,48</v>
      </c>
      <c r="B58" s="37" t="s">
        <v>2367</v>
      </c>
      <c r="C58" s="37" t="s">
        <v>2368</v>
      </c>
      <c r="D58" s="17" t="s">
        <v>2369</v>
      </c>
      <c r="E58" s="18" t="s">
        <v>10</v>
      </c>
      <c r="F58" s="18">
        <f>VLOOKUP(N58,Revistas!$B$2:$H$63996,2,FALSE)</f>
        <v>4.4800000000000004</v>
      </c>
      <c r="G58" s="18" t="str">
        <f>VLOOKUP(N58,Revistas!$B$2:$H$63996,3,FALSE)</f>
        <v>Q1</v>
      </c>
      <c r="H58" s="18" t="str">
        <f>VLOOKUP(N58,Revistas!$B$2:$H$63996,4,FALSE)</f>
        <v>PHARMACOLOGY &amp;PHARMACY</v>
      </c>
      <c r="I58" s="18" t="str">
        <f>VLOOKUP(N58,Revistas!$B$2:$H$63996,5,FALSE)</f>
        <v>31/256</v>
      </c>
      <c r="J58" s="18" t="str">
        <f>VLOOKUP(N58,Revistas!$B$2:$H$63996,6,FALSE)</f>
        <v>NO</v>
      </c>
      <c r="K58" s="18" t="s">
        <v>2370</v>
      </c>
      <c r="L58" s="18" t="s">
        <v>2371</v>
      </c>
      <c r="M58" s="18">
        <v>1</v>
      </c>
      <c r="N58" s="18" t="s">
        <v>2372</v>
      </c>
      <c r="O58" s="18" t="s">
        <v>344</v>
      </c>
      <c r="P58" s="18">
        <v>2017</v>
      </c>
      <c r="Q58" s="18">
        <v>115</v>
      </c>
      <c r="R58" s="18"/>
      <c r="S58" s="18">
        <v>168</v>
      </c>
      <c r="T58" s="18">
        <v>178</v>
      </c>
      <c r="U58" s="23">
        <v>27888155</v>
      </c>
    </row>
    <row r="59" spans="1:24" ht="30">
      <c r="A59" s="31" t="str">
        <f t="shared" si="0"/>
        <v>Martinez-Moragon, E; Entrenas, LM; Plaza, V; Quirce, S. Attitudes and barriers uncontrolled asthma in Spain. Abanico study. REVISTA CLINICA ESPANOLA. 2017; 217(1):60-62.Letter. IF -0,971</v>
      </c>
      <c r="B59" s="37" t="s">
        <v>3658</v>
      </c>
      <c r="C59" s="37" t="s">
        <v>3659</v>
      </c>
      <c r="D59" s="17" t="s">
        <v>2304</v>
      </c>
      <c r="E59" s="18" t="s">
        <v>274</v>
      </c>
      <c r="F59" s="18">
        <f>VLOOKUP(N59,Revistas!$B$2:$H$63996,2,FALSE)</f>
        <v>0.97099999999999997</v>
      </c>
      <c r="G59" s="18" t="str">
        <f>VLOOKUP(N59,Revistas!$B$2:$H$63996,3,FALSE)</f>
        <v>Q3</v>
      </c>
      <c r="H59" s="18" t="str">
        <f>VLOOKUP(N59,Revistas!$B$2:$H$63996,4,FALSE)</f>
        <v>MEDICINE, GENERAL &amp; INTERNAL - SCIE</v>
      </c>
      <c r="I59" s="18" t="str">
        <f>VLOOKUP(N59,Revistas!$B$2:$H$63996,5,FALSE)</f>
        <v>100/154</v>
      </c>
      <c r="J59" s="18" t="str">
        <f>VLOOKUP(N59,Revistas!$B$2:$H$63996,6,FALSE)</f>
        <v>NO</v>
      </c>
      <c r="K59" s="18" t="s">
        <v>3660</v>
      </c>
      <c r="L59" s="18" t="s">
        <v>3661</v>
      </c>
      <c r="M59" s="18">
        <v>0</v>
      </c>
      <c r="N59" s="18" t="s">
        <v>2307</v>
      </c>
      <c r="O59" s="18" t="s">
        <v>2799</v>
      </c>
      <c r="P59" s="18">
        <v>2017</v>
      </c>
      <c r="Q59" s="18">
        <v>217</v>
      </c>
      <c r="R59" s="18">
        <v>1</v>
      </c>
      <c r="S59" s="18">
        <v>60</v>
      </c>
      <c r="T59" s="18">
        <v>62</v>
      </c>
      <c r="U59" s="23">
        <v>27484344</v>
      </c>
    </row>
    <row r="60" spans="1:24" ht="45">
      <c r="A60" s="31" t="str">
        <f t="shared" si="0"/>
        <v>Barranco, P; Phillips-Angles, E; Dominguez-Ortega, J; Quirce, S. Dupilumab in the management of moderate-to-severe asthma: the data so far. THERAPEUTICS AND CLINICAL RISK MANAGEMENT. 2017; 13():1139-1149.Review. IF -2,2</v>
      </c>
      <c r="B60" s="37" t="s">
        <v>3628</v>
      </c>
      <c r="C60" s="37" t="s">
        <v>3629</v>
      </c>
      <c r="D60" s="17" t="s">
        <v>3630</v>
      </c>
      <c r="E60" s="18" t="s">
        <v>210</v>
      </c>
      <c r="F60" s="18">
        <f>VLOOKUP(N60,Revistas!$B$2:$H$63996,2,FALSE)</f>
        <v>2.2000000000000002</v>
      </c>
      <c r="G60" s="18" t="str">
        <f>VLOOKUP(N60,Revistas!$B$2:$H$63996,3,FALSE)</f>
        <v>Q2</v>
      </c>
      <c r="H60" s="18" t="str">
        <f>VLOOKUP(N60,Revistas!$B$2:$H$63996,4,FALSE)</f>
        <v>HEALTH CARE SCIENCES &amp; SERVICES - SCIE</v>
      </c>
      <c r="I60" s="18" t="str">
        <f>VLOOKUP(N60,Revistas!$B$2:$H$63996,5,FALSE)</f>
        <v>38/90</v>
      </c>
      <c r="J60" s="18" t="str">
        <f>VLOOKUP(N60,Revistas!$B$2:$H$63996,6,FALSE)</f>
        <v>NO</v>
      </c>
      <c r="K60" s="18" t="s">
        <v>3631</v>
      </c>
      <c r="L60" s="18" t="s">
        <v>3632</v>
      </c>
      <c r="M60" s="18">
        <v>0</v>
      </c>
      <c r="N60" s="18" t="s">
        <v>3633</v>
      </c>
      <c r="O60" s="18"/>
      <c r="P60" s="18">
        <v>2017</v>
      </c>
      <c r="Q60" s="18">
        <v>13</v>
      </c>
      <c r="R60" s="18"/>
      <c r="S60" s="18">
        <v>1139</v>
      </c>
      <c r="T60" s="18">
        <v>1149</v>
      </c>
      <c r="U60" s="23">
        <v>28979129</v>
      </c>
    </row>
    <row r="61" spans="1:24" ht="45">
      <c r="A61" s="31" t="str">
        <f t="shared" si="0"/>
        <v>Melero, C; Quirce, S; Huerta, A; Uria, E; Cuesta, M; Brosa, M. ECONOMIC IMPACT OF SEVERE ASTHMA IN SPAIN: OBSERVATIONAL LONGITUDINAL MULTICENTER STUDY. VALUE IN HEALTH. 2017; 20(9):A644-A644.Meeting Abstract. IF -4,235</v>
      </c>
      <c r="B61" s="37" t="s">
        <v>3423</v>
      </c>
      <c r="C61" s="37" t="s">
        <v>3424</v>
      </c>
      <c r="D61" s="17" t="s">
        <v>3425</v>
      </c>
      <c r="E61" s="18" t="s">
        <v>26</v>
      </c>
      <c r="F61" s="18">
        <f>VLOOKUP(N61,Revistas!$B$2:$H$63996,2,FALSE)</f>
        <v>4.2350000000000003</v>
      </c>
      <c r="G61" s="18" t="str">
        <f>VLOOKUP(N61,Revistas!$B$2:$H$63996,3,FALSE)</f>
        <v>Q1</v>
      </c>
      <c r="H61" s="18" t="str">
        <f>VLOOKUP(N61,Revistas!$B$2:$H$63996,4,FALSE)</f>
        <v>HEALTH CARE SCIENCES &amp; SERVICES - SCIE</v>
      </c>
      <c r="I61" s="18" t="str">
        <f>VLOOKUP(N61,Revistas!$B$2:$H$63996,5,FALSE)</f>
        <v>10 DE 90</v>
      </c>
      <c r="J61" s="18" t="str">
        <f>VLOOKUP(N61,Revistas!$B$2:$H$63996,6,FALSE)</f>
        <v>NO</v>
      </c>
      <c r="K61" s="18" t="s">
        <v>3426</v>
      </c>
      <c r="L61" s="18"/>
      <c r="M61" s="18">
        <v>0</v>
      </c>
      <c r="N61" s="18" t="s">
        <v>3427</v>
      </c>
      <c r="O61" s="18" t="s">
        <v>3428</v>
      </c>
      <c r="P61" s="18">
        <v>2017</v>
      </c>
      <c r="Q61" s="18">
        <v>20</v>
      </c>
      <c r="R61" s="18">
        <v>9</v>
      </c>
      <c r="S61" s="18" t="s">
        <v>3429</v>
      </c>
      <c r="T61" s="18" t="s">
        <v>3429</v>
      </c>
    </row>
    <row r="62" spans="1:24" ht="90">
      <c r="A62" s="31" t="str">
        <f t="shared" si="0"/>
        <v>Sanchez-Borges, M; Fernandez-Caldas, E; Thomas, WR; Chapman, MD; Lee, BW; Caraballo, L; Acevedo, N; Chew, FT; Ansotegui, IJ; Behrooz, L; Phipatanakul, W; van Wijk, RG; Pascal, D; Rosario, N; Ebisawa, M; Geller, M; Quirce, S; Vrtala, S; Valenta, R; Ollert, M; Canonica, GW; Calderon, MA; Barnes, CS; Custovic, A; Benjaponpitak, S; Capriles-Hulett, A. International consensus (ICON) on: clinical consequences of mite hypersensitivity, a global problem. WORLD ALLERGY ORGANIZATION JOURNAL. 2017; 10():-14.Article. IF -NO TIENE</v>
      </c>
      <c r="B62" s="37" t="s">
        <v>3550</v>
      </c>
      <c r="C62" s="37" t="s">
        <v>3551</v>
      </c>
      <c r="D62" s="17" t="s">
        <v>3552</v>
      </c>
      <c r="E62" s="18" t="s">
        <v>10</v>
      </c>
      <c r="F62" s="18" t="str">
        <f>VLOOKUP(N62,Revistas!$B$2:$H$63996,2,FALSE)</f>
        <v>NO TIENE</v>
      </c>
      <c r="G62" s="18" t="str">
        <f>VLOOKUP(N62,Revistas!$B$2:$H$63996,3,FALSE)</f>
        <v>NO TIENE</v>
      </c>
      <c r="H62" s="18" t="str">
        <f>VLOOKUP(N62,Revistas!$B$2:$H$63996,4,FALSE)</f>
        <v>NO TIENE</v>
      </c>
      <c r="I62" s="18" t="str">
        <f>VLOOKUP(N62,Revistas!$B$2:$H$63996,5,FALSE)</f>
        <v>NO TIENE</v>
      </c>
      <c r="J62" s="18" t="str">
        <f>VLOOKUP(N62,Revistas!$B$2:$H$63996,6,FALSE)</f>
        <v>NO</v>
      </c>
      <c r="K62" s="18" t="s">
        <v>3553</v>
      </c>
      <c r="L62" s="18" t="s">
        <v>3554</v>
      </c>
      <c r="M62" s="18">
        <v>2</v>
      </c>
      <c r="N62" s="18" t="s">
        <v>3555</v>
      </c>
      <c r="O62" s="18" t="s">
        <v>3556</v>
      </c>
      <c r="P62" s="18">
        <v>2017</v>
      </c>
      <c r="Q62" s="18">
        <v>10</v>
      </c>
      <c r="R62" s="18"/>
      <c r="S62" s="18"/>
      <c r="T62" s="18">
        <v>14</v>
      </c>
      <c r="U62" s="23">
        <v>28451053</v>
      </c>
    </row>
    <row r="64" spans="1:2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28</v>
      </c>
      <c r="D1092" s="20" t="s">
        <v>10</v>
      </c>
      <c r="E1092" s="23">
        <f>DSUM(B1:T1088,F1,D1091:D1092)</f>
        <v>164.203</v>
      </c>
      <c r="F1092" s="23" t="s">
        <v>10</v>
      </c>
      <c r="G1092" s="23" t="s">
        <v>5470</v>
      </c>
      <c r="H1092" s="23">
        <f>DCOUNTA(B1:T1088,G1091,F1091:G1092)</f>
        <v>11</v>
      </c>
      <c r="I1092" s="23" t="s">
        <v>10</v>
      </c>
      <c r="J1092" s="23" t="s">
        <v>2680</v>
      </c>
      <c r="K1092" s="23">
        <f>DCOUNTA(B1:T1088,J1,I1091:J1092)</f>
        <v>5</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4</v>
      </c>
      <c r="D1095" s="20" t="s">
        <v>274</v>
      </c>
      <c r="E1095" s="23">
        <f>DSUM(B1:T1088,F1,D1094:D1095)</f>
        <v>20.632000000000001</v>
      </c>
      <c r="F1095" s="23" t="s">
        <v>274</v>
      </c>
      <c r="G1095" s="23" t="s">
        <v>5470</v>
      </c>
      <c r="H1095" s="23">
        <f>DCOUNTA(B1:T1088,G1,F1094:G1095)</f>
        <v>3</v>
      </c>
      <c r="I1095" s="23" t="s">
        <v>274</v>
      </c>
      <c r="J1095" s="23" t="s">
        <v>2680</v>
      </c>
      <c r="K1095" s="23">
        <f>DCOUNTA(B1:T1088,J1,I1094:J1095)</f>
        <v>2</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2</v>
      </c>
      <c r="D1101" s="20" t="s">
        <v>571</v>
      </c>
      <c r="E1101" s="23">
        <f>DSUM(B1:T1088,F1,D1100:D1101)</f>
        <v>13.663</v>
      </c>
      <c r="F1101" s="23" t="s">
        <v>571</v>
      </c>
      <c r="G1101" s="23" t="s">
        <v>5470</v>
      </c>
      <c r="H1101" s="23">
        <f>DCOUNTA(B1:T1088,G1,F1100:G1101)</f>
        <v>1</v>
      </c>
      <c r="I1101" s="23" t="s">
        <v>571</v>
      </c>
      <c r="J1101" s="23" t="s">
        <v>2680</v>
      </c>
      <c r="K1101" s="23">
        <f>DCOUNTA(B1:T1088,J1,I1100:J1101)</f>
        <v>1</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21</v>
      </c>
      <c r="D1105" s="20" t="s">
        <v>26</v>
      </c>
      <c r="E1105" s="23">
        <f>DSUM(B1:T1088,F1,D1104:D1105)</f>
        <v>170.702</v>
      </c>
      <c r="F1105" s="23" t="s">
        <v>26</v>
      </c>
      <c r="G1105" s="23" t="s">
        <v>5470</v>
      </c>
      <c r="H1105" s="23">
        <f>DCOUNTA(B1:T1088,G1,F1104:G1105)</f>
        <v>20</v>
      </c>
      <c r="I1105" s="23" t="s">
        <v>26</v>
      </c>
      <c r="J1105" s="23" t="s">
        <v>2680</v>
      </c>
      <c r="K1105" s="23">
        <f>DCOUNTA(B1:T1088,J1,I1104:J1105)</f>
        <v>19</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6</v>
      </c>
      <c r="D1108" s="20" t="s">
        <v>210</v>
      </c>
      <c r="E1108" s="23">
        <f>DSUM(B1:T1088,F1,D1107:D1108)</f>
        <v>10.003</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28</v>
      </c>
      <c r="D1111" s="26" t="s">
        <v>7262</v>
      </c>
      <c r="E1111" s="21">
        <f>E1092</f>
        <v>164.203</v>
      </c>
      <c r="F1111" s="21">
        <f>H1092</f>
        <v>11</v>
      </c>
      <c r="G1111" s="21">
        <f>K1092</f>
        <v>5</v>
      </c>
      <c r="O1111" s="24"/>
    </row>
    <row r="1112" spans="2:52" ht="15.75">
      <c r="C1112" s="21">
        <f>C1095</f>
        <v>4</v>
      </c>
      <c r="D1112" s="26" t="s">
        <v>7263</v>
      </c>
      <c r="E1112" s="21">
        <f>E1095</f>
        <v>20.632000000000001</v>
      </c>
      <c r="F1112" s="21">
        <f>H1095</f>
        <v>3</v>
      </c>
      <c r="G1112" s="21">
        <f>K1095</f>
        <v>2</v>
      </c>
      <c r="O1112" s="24"/>
    </row>
    <row r="1113" spans="2:52" ht="15.75">
      <c r="C1113" s="21">
        <f>C1101</f>
        <v>2</v>
      </c>
      <c r="D1113" s="26" t="s">
        <v>7265</v>
      </c>
      <c r="E1113" s="21">
        <f>E1101</f>
        <v>13.663</v>
      </c>
      <c r="F1113" s="21">
        <f>H1101</f>
        <v>1</v>
      </c>
      <c r="G1113" s="21">
        <f>K1101</f>
        <v>1</v>
      </c>
      <c r="O1113" s="24"/>
    </row>
    <row r="1114" spans="2:52" ht="15.75">
      <c r="C1114" s="21">
        <f>C1105</f>
        <v>21</v>
      </c>
      <c r="D1114" s="26" t="s">
        <v>26</v>
      </c>
      <c r="E1114" s="21">
        <f>E1105</f>
        <v>170.702</v>
      </c>
      <c r="F1114" s="21">
        <f>H1105</f>
        <v>20</v>
      </c>
      <c r="G1114" s="21">
        <f>K1105</f>
        <v>19</v>
      </c>
      <c r="O1114" s="24"/>
    </row>
    <row r="1115" spans="2:52" ht="15.75">
      <c r="C1115" s="21">
        <f>C1108</f>
        <v>6</v>
      </c>
      <c r="D1115" s="26" t="s">
        <v>7266</v>
      </c>
      <c r="E1115" s="21">
        <f>E1108</f>
        <v>10.003</v>
      </c>
      <c r="F1115" s="21">
        <f>H1108</f>
        <v>0</v>
      </c>
      <c r="G1115" s="21">
        <f>K1108</f>
        <v>0</v>
      </c>
      <c r="O1115" s="24"/>
    </row>
    <row r="1116" spans="2:52" ht="15.75">
      <c r="C1116" s="22"/>
      <c r="D1116" s="19" t="s">
        <v>7267</v>
      </c>
      <c r="E1116" s="19">
        <f>E1111</f>
        <v>164.203</v>
      </c>
      <c r="F1116" s="22"/>
      <c r="O1116" s="24"/>
    </row>
    <row r="1117" spans="2:52" ht="15.75">
      <c r="C1117" s="22"/>
      <c r="D1117" s="19" t="s">
        <v>7268</v>
      </c>
      <c r="E1117" s="19">
        <f>E1111+E1112+E1113+E1114+E1115</f>
        <v>379.20300000000003</v>
      </c>
    </row>
  </sheetData>
  <sortState ref="B2:U62">
    <sortCondition ref="D2:D62"/>
    <sortCondition ref="C2:C62"/>
  </sortState>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sheetPr>
    <tabColor rgb="FF7030A0"/>
  </sheetPr>
  <dimension ref="A1:AZ1113"/>
  <sheetViews>
    <sheetView topLeftCell="B1" workbookViewId="0">
      <selection activeCell="B2" sqref="B2:C17"/>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9"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49" ht="45">
      <c r="A2" s="31" t="str">
        <f>CONCATENATE(B2,". ",C2,". ",D2,". ",P2,"; ",Q2,"(",R2,"):",S2,"-",T2,".",E2,". ","IF -",F2)</f>
        <v>Alvarez-Lopez, C; De Santiago, J; Pinera, A; Rodriguez, R; Herrero, B; Herrera, M; Pillado, J; Zapardiel, I. Utility of Three-Dimensional Ultrasonography to Assess the Position of Essure Tubal Occlusion Device and Its Complications. GYNECOLOGIC AND OBSTETRIC INVESTIGATION. 2017; 82(2):170-174.Article. IF -1,415</v>
      </c>
      <c r="B2" s="37" t="s">
        <v>3738</v>
      </c>
      <c r="C2" s="37" t="s">
        <v>3739</v>
      </c>
      <c r="D2" s="17" t="s">
        <v>3733</v>
      </c>
      <c r="E2" s="18" t="s">
        <v>10</v>
      </c>
      <c r="F2" s="18">
        <f>VLOOKUP(N2,Revistas!$B$2:$H$63996,2,FALSE)</f>
        <v>1.415</v>
      </c>
      <c r="G2" s="18" t="str">
        <f>VLOOKUP(N2,Revistas!$B$2:$H$63996,3,FALSE)</f>
        <v>Q4</v>
      </c>
      <c r="H2" s="18" t="str">
        <f>VLOOKUP(N2,Revistas!$B$2:$H$63996,4,FALSE)</f>
        <v>OBSTETRICS &amp; GYNECOLOGY - SCIE</v>
      </c>
      <c r="I2" s="18" t="str">
        <f>VLOOKUP(N2,Revistas!$B$2:$H$63996,5,FALSE)</f>
        <v>61/80</v>
      </c>
      <c r="J2" s="18" t="str">
        <f>VLOOKUP(N2,Revistas!$B$2:$H$63996,6,FALSE)</f>
        <v>NO</v>
      </c>
      <c r="K2" s="18" t="s">
        <v>3740</v>
      </c>
      <c r="L2" s="18" t="s">
        <v>3741</v>
      </c>
      <c r="M2" s="18">
        <v>1</v>
      </c>
      <c r="N2" s="18" t="s">
        <v>3736</v>
      </c>
      <c r="O2" s="18"/>
      <c r="P2" s="18">
        <v>2017</v>
      </c>
      <c r="Q2" s="18">
        <v>82</v>
      </c>
      <c r="R2" s="18">
        <v>2</v>
      </c>
      <c r="S2" s="18">
        <v>170</v>
      </c>
      <c r="T2" s="18">
        <v>174</v>
      </c>
      <c r="U2" s="23">
        <v>27705973</v>
      </c>
    </row>
    <row r="3" spans="1:49" ht="45">
      <c r="A3" s="31" t="str">
        <f t="shared" ref="A3:A59" si="0">CONCATENATE(B3,". ",C3,". ",D3,". ",P3,"; ",Q3,"(",R3,"):",S3,"-",T3,".",E3,". ","IF -",F3)</f>
        <v>Carrasco, AL; Gutierrez, AH; Gutierrez, PAH; Gonzalez, RR; Martin, JLM; Zapardiel, I; Garcia, JD. Ileocecal endometriosis: diagnosis and management. TAIWANESE JOURNAL OF OBSTETRICS &amp; GYNECOLOGY. 2017; 56(2):243-246.Article. IF -0,925</v>
      </c>
      <c r="B3" s="37" t="s">
        <v>3706</v>
      </c>
      <c r="C3" s="37" t="s">
        <v>3707</v>
      </c>
      <c r="D3" s="17" t="s">
        <v>3708</v>
      </c>
      <c r="E3" s="18" t="s">
        <v>10</v>
      </c>
      <c r="F3" s="18">
        <f>VLOOKUP(N3,Revistas!$B$2:$H$63996,2,FALSE)</f>
        <v>0.92500000000000004</v>
      </c>
      <c r="G3" s="18" t="str">
        <f>VLOOKUP(N3,Revistas!$B$2:$H$63996,3,FALSE)</f>
        <v>Q4</v>
      </c>
      <c r="H3" s="18" t="str">
        <f>VLOOKUP(N3,Revistas!$B$2:$H$63996,4,FALSE)</f>
        <v>OBSTETRICS &amp; GYNECOLOGY - SCIE</v>
      </c>
      <c r="I3" s="18" t="str">
        <f>VLOOKUP(N3,Revistas!$B$2:$H$63996,5,FALSE)</f>
        <v>73/80</v>
      </c>
      <c r="J3" s="18" t="str">
        <f>VLOOKUP(N3,Revistas!$B$2:$H$63996,6,FALSE)</f>
        <v>NO</v>
      </c>
      <c r="K3" s="18" t="s">
        <v>3709</v>
      </c>
      <c r="L3" s="18" t="s">
        <v>3710</v>
      </c>
      <c r="M3" s="18">
        <v>1</v>
      </c>
      <c r="N3" s="18" t="s">
        <v>3711</v>
      </c>
      <c r="O3" s="18" t="s">
        <v>35</v>
      </c>
      <c r="P3" s="18">
        <v>2017</v>
      </c>
      <c r="Q3" s="18">
        <v>56</v>
      </c>
      <c r="R3" s="18">
        <v>2</v>
      </c>
      <c r="S3" s="18">
        <v>243</v>
      </c>
      <c r="T3" s="18">
        <v>246</v>
      </c>
      <c r="U3" s="23">
        <v>28420517</v>
      </c>
    </row>
    <row r="4" spans="1:49" ht="60">
      <c r="A4" s="31" t="str">
        <f t="shared" si="0"/>
        <v>Di Martino, G; Crivellaro, C; De Ponti, E; Bussi, B; Papadia, A; Zapardiel, I; Vizza, E; Elisei, F; Diestro, MD; Locatelli, L; Gasparri, ML; Di Lorenzo, P; Mueller, M; Buda, A. Indocyanine Green versus Radiotracer with or without Blue Dye for Sentinel Lymph Node Mapping in Stage &gt;IB1 Cervical Cancer (&gt;2 cm). JOURNAL OF MINIMALLY INVASIVE GYNECOLOGY. 2017; 24(6):954-959.Article. IF -3,061</v>
      </c>
      <c r="B4" s="37" t="s">
        <v>3682</v>
      </c>
      <c r="C4" s="37" t="s">
        <v>3683</v>
      </c>
      <c r="D4" s="17" t="s">
        <v>3684</v>
      </c>
      <c r="E4" s="18" t="s">
        <v>10</v>
      </c>
      <c r="F4" s="18">
        <f>VLOOKUP(N4,Revistas!$B$2:$H$63996,2,FALSE)</f>
        <v>3.0609999999999999</v>
      </c>
      <c r="G4" s="18" t="str">
        <f>VLOOKUP(N4,Revistas!$B$2:$H$63996,3,FALSE)</f>
        <v>Q1</v>
      </c>
      <c r="H4" s="18" t="str">
        <f>VLOOKUP(N4,Revistas!$B$2:$H$63996,4,FALSE)</f>
        <v>OBSTETRICS &amp; GYNECOLOGY - SCIE</v>
      </c>
      <c r="I4" s="18" t="str">
        <f>VLOOKUP(N4,Revistas!$B$2:$H$63996,5,FALSE)</f>
        <v>16/80</v>
      </c>
      <c r="J4" s="18" t="str">
        <f>VLOOKUP(N4,Revistas!$B$2:$H$63996,6,FALSE)</f>
        <v>NO</v>
      </c>
      <c r="K4" s="18" t="s">
        <v>3685</v>
      </c>
      <c r="L4" s="18" t="s">
        <v>3686</v>
      </c>
      <c r="M4" s="18">
        <v>1</v>
      </c>
      <c r="N4" s="18" t="s">
        <v>3687</v>
      </c>
      <c r="O4" s="18" t="s">
        <v>21</v>
      </c>
      <c r="P4" s="18">
        <v>2017</v>
      </c>
      <c r="Q4" s="18">
        <v>24</v>
      </c>
      <c r="R4" s="18">
        <v>6</v>
      </c>
      <c r="S4" s="18">
        <v>954</v>
      </c>
      <c r="T4" s="18">
        <v>959</v>
      </c>
      <c r="U4" s="23">
        <v>28571944</v>
      </c>
    </row>
    <row r="5" spans="1:49" ht="45">
      <c r="A5" s="31" t="str">
        <f t="shared" si="0"/>
        <v>Diaz de la Noval, Begona; Frias Aldeguer, Laura; Leal Garcia, Maria A; Garcia Lopez, Enrique; Diaz Almiron, Mariana; Herrera de la Muela, Maria. Increasing survival of metastatic breast cancer through locoregional surgery.. Minerva ginecologica. 2017; ():-.Article. IF -NO TIENE</v>
      </c>
      <c r="B5" s="37" t="s">
        <v>3757</v>
      </c>
      <c r="C5" s="37" t="s">
        <v>3756</v>
      </c>
      <c r="D5" s="17" t="s">
        <v>3758</v>
      </c>
      <c r="E5" s="18" t="s">
        <v>10</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3760</v>
      </c>
      <c r="L5" s="18"/>
      <c r="M5" s="18" t="s">
        <v>586</v>
      </c>
      <c r="N5" s="18" t="s">
        <v>3761</v>
      </c>
      <c r="O5" s="18" t="s">
        <v>3759</v>
      </c>
      <c r="P5" s="18">
        <v>2017</v>
      </c>
      <c r="Q5" s="18"/>
      <c r="R5" s="18"/>
      <c r="S5" s="18"/>
      <c r="T5" s="18"/>
      <c r="U5" s="23">
        <v>28994557</v>
      </c>
      <c r="AW5" s="25"/>
    </row>
    <row r="6" spans="1:49" ht="60">
      <c r="A6" s="31" t="str">
        <f t="shared" si="0"/>
        <v>Gan, C; Bossart, M; Piek, J; Halaska, M; Haidopoulos, D; Zapardiel, I; Grabowski, JP; Kesic, V; Kimmig, R; Cibula, D; Lambaudie, E; Verheijen, R; Manchanda, R. Robotic and Advanced Laparoscopic Surgical Training in European Gynecological Oncology Trainees. INTERNATIONAL JOURNAL OF GYNECOLOGICAL CANCER. 2017; 27(2):375-381.Article. IF -2,369</v>
      </c>
      <c r="B6" s="37" t="s">
        <v>3727</v>
      </c>
      <c r="C6" s="37" t="s">
        <v>3728</v>
      </c>
      <c r="D6" s="17" t="s">
        <v>3696</v>
      </c>
      <c r="E6" s="18" t="s">
        <v>10</v>
      </c>
      <c r="F6" s="18">
        <f>VLOOKUP(N6,Revistas!$B$2:$H$63996,2,FALSE)</f>
        <v>2.3690000000000002</v>
      </c>
      <c r="G6" s="18" t="str">
        <f>VLOOKUP(N6,Revistas!$B$2:$H$63996,3,FALSE)</f>
        <v>Q2</v>
      </c>
      <c r="H6" s="18" t="str">
        <f>VLOOKUP(N6,Revistas!$B$2:$H$63996,4,FALSE)</f>
        <v>OBSTETRICS &amp; GYNECOLOGY - SCIE</v>
      </c>
      <c r="I6" s="18" t="str">
        <f>VLOOKUP(N6,Revistas!$B$2:$H$63996,5,FALSE)</f>
        <v>30/80</v>
      </c>
      <c r="J6" s="18" t="str">
        <f>VLOOKUP(N6,Revistas!$B$2:$H$63996,6,FALSE)</f>
        <v>NO</v>
      </c>
      <c r="K6" s="18" t="s">
        <v>3729</v>
      </c>
      <c r="L6" s="18" t="s">
        <v>3730</v>
      </c>
      <c r="M6" s="18">
        <v>0</v>
      </c>
      <c r="N6" s="18" t="s">
        <v>3699</v>
      </c>
      <c r="O6" s="18" t="s">
        <v>62</v>
      </c>
      <c r="P6" s="18">
        <v>2017</v>
      </c>
      <c r="Q6" s="18">
        <v>27</v>
      </c>
      <c r="R6" s="18">
        <v>2</v>
      </c>
      <c r="S6" s="18">
        <v>375</v>
      </c>
      <c r="T6" s="18">
        <v>381</v>
      </c>
      <c r="U6" s="23">
        <v>28114237</v>
      </c>
    </row>
    <row r="7" spans="1:49" ht="45">
      <c r="A7" s="31" t="str">
        <f t="shared" si="0"/>
        <v>Halaska, MJ; Haidopoulos, D; Guyon, F; Morice, P; Zapardiel, I; Kesic, V. European Society of Gynecological Oncology Statement on Fibroid and Uterine Morcellation. INTERNATIONAL JOURNAL OF GYNECOLOGICAL CANCER. 2017; 27(1):189-192.Article. IF -2,369</v>
      </c>
      <c r="B7" s="37" t="s">
        <v>3746</v>
      </c>
      <c r="C7" s="37" t="s">
        <v>3747</v>
      </c>
      <c r="D7" s="17" t="s">
        <v>3696</v>
      </c>
      <c r="E7" s="18" t="s">
        <v>10</v>
      </c>
      <c r="F7" s="18">
        <f>VLOOKUP(N7,Revistas!$B$2:$H$63996,2,FALSE)</f>
        <v>2.3690000000000002</v>
      </c>
      <c r="G7" s="18" t="str">
        <f>VLOOKUP(N7,Revistas!$B$2:$H$63996,3,FALSE)</f>
        <v>Q2</v>
      </c>
      <c r="H7" s="18" t="str">
        <f>VLOOKUP(N7,Revistas!$B$2:$H$63996,4,FALSE)</f>
        <v>OBSTETRICS &amp; GYNECOLOGY - SCIE</v>
      </c>
      <c r="I7" s="18" t="str">
        <f>VLOOKUP(N7,Revistas!$B$2:$H$63996,5,FALSE)</f>
        <v>30/80</v>
      </c>
      <c r="J7" s="18" t="str">
        <f>VLOOKUP(N7,Revistas!$B$2:$H$63996,6,FALSE)</f>
        <v>NO</v>
      </c>
      <c r="K7" s="18" t="s">
        <v>3748</v>
      </c>
      <c r="L7" s="18" t="s">
        <v>3749</v>
      </c>
      <c r="M7" s="18">
        <v>2</v>
      </c>
      <c r="N7" s="18" t="s">
        <v>3699</v>
      </c>
      <c r="O7" s="18" t="s">
        <v>344</v>
      </c>
      <c r="P7" s="18">
        <v>2017</v>
      </c>
      <c r="Q7" s="18">
        <v>27</v>
      </c>
      <c r="R7" s="18">
        <v>1</v>
      </c>
      <c r="S7" s="18">
        <v>189</v>
      </c>
      <c r="T7" s="18">
        <v>192</v>
      </c>
      <c r="U7" s="23">
        <v>28002210</v>
      </c>
    </row>
    <row r="8" spans="1:49" ht="45">
      <c r="A8" s="31" t="str">
        <f t="shared" si="0"/>
        <v>Herrera de la Muela, Maria; Garcia Lopez, Enrique; Frias Aldeguer, Laura; Gomez-Campelo, Paloma. Protocol for the BRECAR study: a prospective cohort follow-up on the impact of breast reconstruction timing on health-related quality of life in women with breast cancer.. BMJ open. 2017; 7(12):-e018108.Article. IF -2,369</v>
      </c>
      <c r="B8" s="37" t="s">
        <v>3751</v>
      </c>
      <c r="C8" s="37" t="s">
        <v>3750</v>
      </c>
      <c r="D8" s="17" t="s">
        <v>3752</v>
      </c>
      <c r="E8" s="18" t="s">
        <v>10</v>
      </c>
      <c r="F8" s="18">
        <f>VLOOKUP(N8,Revistas!$B$2:$H$63996,2,FALSE)</f>
        <v>2.3690000000000002</v>
      </c>
      <c r="G8" s="18" t="str">
        <f>VLOOKUP(N8,Revistas!$B$2:$H$63996,3,FALSE)</f>
        <v>Q1</v>
      </c>
      <c r="H8" s="18" t="str">
        <f>VLOOKUP(N8,Revistas!$B$2:$H$63996,4,FALSE)</f>
        <v>MEDICINA, GENERAL &amp; INTERNAL</v>
      </c>
      <c r="I8" s="18" t="str">
        <f>VLOOKUP(N8,Revistas!$B$2:$H$63996,5,FALSE)</f>
        <v>38/154</v>
      </c>
      <c r="J8" s="18" t="str">
        <f>VLOOKUP(N8,Revistas!$B$2:$H$63996,6,FALSE)</f>
        <v>NO</v>
      </c>
      <c r="K8" s="18" t="s">
        <v>3755</v>
      </c>
      <c r="L8" s="18"/>
      <c r="M8" s="18" t="s">
        <v>586</v>
      </c>
      <c r="N8" s="18" t="s">
        <v>1012</v>
      </c>
      <c r="O8" s="18" t="s">
        <v>3754</v>
      </c>
      <c r="P8" s="18">
        <v>2017</v>
      </c>
      <c r="Q8" s="18">
        <v>7</v>
      </c>
      <c r="R8" s="18">
        <v>12</v>
      </c>
      <c r="S8" s="18"/>
      <c r="T8" s="18" t="s">
        <v>3753</v>
      </c>
      <c r="U8" s="23">
        <v>29259059</v>
      </c>
    </row>
    <row r="9" spans="1:49" ht="30">
      <c r="A9" s="31" t="str">
        <f t="shared" si="0"/>
        <v>Iacoponi, S; Zapardiel, I. European Nationality Influence in the Management of Squamous Cell Vulvar Cancer. GYNECOLOGIC AND OBSTETRIC INVESTIGATION. 2017; 82(4):349-354.Article. IF -1,415</v>
      </c>
      <c r="B9" s="37" t="s">
        <v>3731</v>
      </c>
      <c r="C9" s="37" t="s">
        <v>3732</v>
      </c>
      <c r="D9" s="17" t="s">
        <v>3733</v>
      </c>
      <c r="E9" s="18" t="s">
        <v>10</v>
      </c>
      <c r="F9" s="18">
        <f>VLOOKUP(N9,Revistas!$B$2:$H$63996,2,FALSE)</f>
        <v>1.415</v>
      </c>
      <c r="G9" s="18" t="str">
        <f>VLOOKUP(N9,Revistas!$B$2:$H$63996,3,FALSE)</f>
        <v>Q4</v>
      </c>
      <c r="H9" s="18" t="str">
        <f>VLOOKUP(N9,Revistas!$B$2:$H$63996,4,FALSE)</f>
        <v>OBSTETRICS &amp; GYNECOLOGY - SCIE</v>
      </c>
      <c r="I9" s="18" t="str">
        <f>VLOOKUP(N9,Revistas!$B$2:$H$63996,5,FALSE)</f>
        <v>61/80</v>
      </c>
      <c r="J9" s="18" t="str">
        <f>VLOOKUP(N9,Revistas!$B$2:$H$63996,6,FALSE)</f>
        <v>NO</v>
      </c>
      <c r="K9" s="18" t="s">
        <v>3734</v>
      </c>
      <c r="L9" s="18" t="s">
        <v>3735</v>
      </c>
      <c r="M9" s="18">
        <v>0</v>
      </c>
      <c r="N9" s="18" t="s">
        <v>3736</v>
      </c>
      <c r="O9" s="18"/>
      <c r="P9" s="18">
        <v>2017</v>
      </c>
      <c r="Q9" s="18">
        <v>82</v>
      </c>
      <c r="R9" s="18">
        <v>4</v>
      </c>
      <c r="S9" s="18">
        <v>349</v>
      </c>
      <c r="T9" s="18">
        <v>354</v>
      </c>
      <c r="U9" s="23">
        <v>27736820</v>
      </c>
    </row>
    <row r="10" spans="1:49" ht="45">
      <c r="A10" s="31" t="str">
        <f t="shared" si="0"/>
        <v>Lara-Dominguez, MD; Lopez-Jimenez, A; Grabowski, JP; Arjona-Berral, JE; Zapardiel, I. Prospective observational study comparing traditional laparoscopy and three-dimensional laparoscopy in gynecologic surgery. INTERNATIONAL JOURNAL OF GYNECOLOGY &amp; OBSTETRICS. 2017; 136(3):320-324.Article. IF -2,174</v>
      </c>
      <c r="B10" s="37" t="s">
        <v>3712</v>
      </c>
      <c r="C10" s="37" t="s">
        <v>3713</v>
      </c>
      <c r="D10" s="17" t="s">
        <v>3714</v>
      </c>
      <c r="E10" s="18" t="s">
        <v>10</v>
      </c>
      <c r="F10" s="18">
        <f>VLOOKUP(N10,Revistas!$B$2:$H$63996,2,FALSE)</f>
        <v>2.1739999999999999</v>
      </c>
      <c r="G10" s="18" t="str">
        <f>VLOOKUP(N10,Revistas!$B$2:$H$63996,3,FALSE)</f>
        <v>Q2</v>
      </c>
      <c r="H10" s="18" t="str">
        <f>VLOOKUP(N10,Revistas!$B$2:$H$63996,4,FALSE)</f>
        <v>OBSTETRICS &amp; GYNECOLOGY - SCIE</v>
      </c>
      <c r="I10" s="18" t="str">
        <f>VLOOKUP(N10,Revistas!$B$2:$H$63996,5,FALSE)</f>
        <v>36/80</v>
      </c>
      <c r="J10" s="18" t="str">
        <f>VLOOKUP(N10,Revistas!$B$2:$H$63996,6,FALSE)</f>
        <v>NO</v>
      </c>
      <c r="K10" s="18" t="s">
        <v>3715</v>
      </c>
      <c r="L10" s="18" t="s">
        <v>3716</v>
      </c>
      <c r="M10" s="18">
        <v>0</v>
      </c>
      <c r="N10" s="18" t="s">
        <v>3717</v>
      </c>
      <c r="O10" s="18" t="s">
        <v>300</v>
      </c>
      <c r="P10" s="18">
        <v>2017</v>
      </c>
      <c r="Q10" s="18">
        <v>136</v>
      </c>
      <c r="R10" s="18">
        <v>3</v>
      </c>
      <c r="S10" s="18">
        <v>320</v>
      </c>
      <c r="T10" s="18">
        <v>324</v>
      </c>
      <c r="U10" s="23">
        <v>28099691</v>
      </c>
    </row>
    <row r="11" spans="1:49" ht="45">
      <c r="A11" s="31" t="str">
        <f t="shared" si="0"/>
        <v>Leal, MA; Pinera, A; De Santiago, J; Zapardiel, I. Novel Technique for Contained Power Morcellation through Umbilicus with Insufflated Bag. GYNECOLOGIC AND OBSTETRIC INVESTIGATION. 2017; 82(2):205-207.Article. IF -1,415</v>
      </c>
      <c r="B11" s="37" t="s">
        <v>3742</v>
      </c>
      <c r="C11" s="37" t="s">
        <v>3743</v>
      </c>
      <c r="D11" s="17" t="s">
        <v>3733</v>
      </c>
      <c r="E11" s="18" t="s">
        <v>10</v>
      </c>
      <c r="F11" s="18">
        <f>VLOOKUP(N11,Revistas!$B$2:$H$63996,2,FALSE)</f>
        <v>1.415</v>
      </c>
      <c r="G11" s="18" t="str">
        <f>VLOOKUP(N11,Revistas!$B$2:$H$63996,3,FALSE)</f>
        <v>Q4</v>
      </c>
      <c r="H11" s="18" t="str">
        <f>VLOOKUP(N11,Revistas!$B$2:$H$63996,4,FALSE)</f>
        <v>OBSTETRICS &amp; GYNECOLOGY - SCIE</v>
      </c>
      <c r="I11" s="18" t="str">
        <f>VLOOKUP(N11,Revistas!$B$2:$H$63996,5,FALSE)</f>
        <v>61/80</v>
      </c>
      <c r="J11" s="18" t="str">
        <f>VLOOKUP(N11,Revistas!$B$2:$H$63996,6,FALSE)</f>
        <v>NO</v>
      </c>
      <c r="K11" s="18" t="s">
        <v>3744</v>
      </c>
      <c r="L11" s="18" t="s">
        <v>3745</v>
      </c>
      <c r="M11" s="18">
        <v>0</v>
      </c>
      <c r="N11" s="18" t="s">
        <v>3736</v>
      </c>
      <c r="O11" s="18"/>
      <c r="P11" s="18">
        <v>2017</v>
      </c>
      <c r="Q11" s="18">
        <v>82</v>
      </c>
      <c r="R11" s="18">
        <v>2</v>
      </c>
      <c r="S11" s="18">
        <v>205</v>
      </c>
      <c r="T11" s="18">
        <v>207</v>
      </c>
      <c r="U11" s="23">
        <v>27595411</v>
      </c>
    </row>
    <row r="12" spans="1:49" ht="60">
      <c r="A12" s="31" t="str">
        <f t="shared" si="0"/>
        <v>Minig, L; Heitz, F; Cibula, D; Bakkum-Gamez, JN; Germanova, A; Dowdy, SC; Kalogera, E; Zapardiel, I; Lindemann, K; Harter, P; Scambia, G; Petrillo, M; Zorrero, C; Zanagnolo, V; Rebollo, JMC; du Bois, A; Fotopoulou, C. Patterns of Lymph Node Metastases in Apparent Stage I Low-Grade Epithelial Ovarian Cancer: A Multicenter Study. ANNALS OF SURGICAL ONCOLOGY. 2017; 24(9):2720-2726.Article. IF -4,041</v>
      </c>
      <c r="B12" s="37" t="s">
        <v>3688</v>
      </c>
      <c r="C12" s="37" t="s">
        <v>3689</v>
      </c>
      <c r="D12" s="17" t="s">
        <v>3690</v>
      </c>
      <c r="E12" s="18" t="s">
        <v>10</v>
      </c>
      <c r="F12" s="18">
        <f>VLOOKUP(N12,Revistas!$B$2:$H$63996,2,FALSE)</f>
        <v>4.0410000000000004</v>
      </c>
      <c r="G12" s="18" t="str">
        <f>VLOOKUP(N12,Revistas!$B$2:$H$63996,3,FALSE)</f>
        <v>Q1</v>
      </c>
      <c r="H12" s="18" t="str">
        <f>VLOOKUP(N12,Revistas!$B$2:$H$63996,4,FALSE)</f>
        <v>SURGERY</v>
      </c>
      <c r="I12" s="18" t="str">
        <f>VLOOKUP(N12,Revistas!$B$2:$H$63996,5,FALSE)</f>
        <v>17/196</v>
      </c>
      <c r="J12" s="18" t="str">
        <f>VLOOKUP(N12,Revistas!$B$2:$H$63996,6,FALSE)</f>
        <v>SI</v>
      </c>
      <c r="K12" s="18" t="s">
        <v>3691</v>
      </c>
      <c r="L12" s="18" t="s">
        <v>3692</v>
      </c>
      <c r="M12" s="18">
        <v>1</v>
      </c>
      <c r="N12" s="18" t="s">
        <v>3693</v>
      </c>
      <c r="O12" s="18" t="s">
        <v>154</v>
      </c>
      <c r="P12" s="18">
        <v>2017</v>
      </c>
      <c r="Q12" s="18">
        <v>24</v>
      </c>
      <c r="R12" s="18">
        <v>9</v>
      </c>
      <c r="S12" s="18">
        <v>2720</v>
      </c>
      <c r="T12" s="18">
        <v>2726</v>
      </c>
      <c r="U12" s="23">
        <v>28608122</v>
      </c>
    </row>
    <row r="13" spans="1:49" ht="75">
      <c r="A13" s="31" t="str">
        <f t="shared" si="0"/>
        <v>Papadia, A; Zapardiel, I; Bussi, B; Ghezzi, F; Ceccaroni, M; De Ponti, E; Elisei, F; Imboden, S; de la Noval, BD; Gasparri, ML; Di Martino, G; De Santiago, J; Mueller, M; Vecchione, F; Dell'Orto, F; Buda, A. Sentinel lymph node mapping in patients with stage I endometrial carcinoma: a focus on bilateral mapping identification by comparing radiotracer Tc99(m) with blue dye versus indocyanine green fluorescent dye. JOURNAL OF CANCER RESEARCH AND CLINICAL ONCOLOGY. 2017; 143(3):475-480.Article. IF -3,503</v>
      </c>
      <c r="B13" s="37" t="s">
        <v>3722</v>
      </c>
      <c r="C13" s="37" t="s">
        <v>3723</v>
      </c>
      <c r="D13" s="17" t="s">
        <v>3724</v>
      </c>
      <c r="E13" s="18" t="s">
        <v>10</v>
      </c>
      <c r="F13" s="18">
        <f>VLOOKUP(N13,Revistas!$B$2:$H$63996,2,FALSE)</f>
        <v>3.5030000000000001</v>
      </c>
      <c r="G13" s="18" t="str">
        <f>VLOOKUP(N13,Revistas!$B$2:$H$63996,3,FALSE)</f>
        <v>Q2</v>
      </c>
      <c r="H13" s="18" t="str">
        <f>VLOOKUP(N13,Revistas!$B$2:$H$63996,4,FALSE)</f>
        <v>ONCOLOGY - SCIE</v>
      </c>
      <c r="I13" s="18" t="str">
        <f>VLOOKUP(N13,Revistas!$B$2:$H$63996,5,FALSE)</f>
        <v>85/217</v>
      </c>
      <c r="J13" s="18" t="str">
        <f>VLOOKUP(N13,Revistas!$B$2:$H$63996,6,FALSE)</f>
        <v>NO</v>
      </c>
      <c r="K13" s="18" t="s">
        <v>3725</v>
      </c>
      <c r="L13" s="18" t="s">
        <v>3686</v>
      </c>
      <c r="M13" s="18">
        <v>5</v>
      </c>
      <c r="N13" s="18" t="s">
        <v>3726</v>
      </c>
      <c r="O13" s="18" t="s">
        <v>300</v>
      </c>
      <c r="P13" s="18">
        <v>2017</v>
      </c>
      <c r="Q13" s="18">
        <v>143</v>
      </c>
      <c r="R13" s="18">
        <v>3</v>
      </c>
      <c r="S13" s="18">
        <v>475</v>
      </c>
      <c r="T13" s="18">
        <v>480</v>
      </c>
      <c r="U13" s="23">
        <v>27812854</v>
      </c>
    </row>
    <row r="14" spans="1:49" ht="45">
      <c r="A14" s="31" t="str">
        <f t="shared" si="0"/>
        <v>Polterauer, S; Schwameis, R; Grimm, C; Macuks, R; Iacoponi, S; Zalewski, K; Zapardiel, I. Prognostic value of lymph node ratio and number of positive inguinal nodes in patients with vulvar cancer. GYNECOLOGIC ONCOLOGY. 2017; 147(1):92-97.Article. IF -4,959</v>
      </c>
      <c r="B14" s="37" t="s">
        <v>3676</v>
      </c>
      <c r="C14" s="37" t="s">
        <v>3677</v>
      </c>
      <c r="D14" s="17" t="s">
        <v>3678</v>
      </c>
      <c r="E14" s="18" t="s">
        <v>10</v>
      </c>
      <c r="F14" s="18">
        <f>VLOOKUP(N14,Revistas!$B$2:$H$63996,2,FALSE)</f>
        <v>4.9589999999999996</v>
      </c>
      <c r="G14" s="18" t="str">
        <f>VLOOKUP(N14,Revistas!$B$2:$H$63996,3,FALSE)</f>
        <v>Q1</v>
      </c>
      <c r="H14" s="18" t="str">
        <f>VLOOKUP(N14,Revistas!$B$2:$H$63996,4,FALSE)</f>
        <v>OBSTETRICS &amp; GYNECOLOGY - SCIE</v>
      </c>
      <c r="I14" s="18" t="str">
        <f>VLOOKUP(N14,Revistas!$B$2:$H$63996,5,FALSE)</f>
        <v>6 DE 80</v>
      </c>
      <c r="J14" s="18" t="str">
        <f>VLOOKUP(N14,Revistas!$B$2:$H$63996,6,FALSE)</f>
        <v>SI</v>
      </c>
      <c r="K14" s="18" t="s">
        <v>3679</v>
      </c>
      <c r="L14" s="18" t="s">
        <v>3680</v>
      </c>
      <c r="M14" s="18">
        <v>0</v>
      </c>
      <c r="N14" s="18" t="s">
        <v>3681</v>
      </c>
      <c r="O14" s="18" t="s">
        <v>129</v>
      </c>
      <c r="P14" s="18">
        <v>2017</v>
      </c>
      <c r="Q14" s="18">
        <v>147</v>
      </c>
      <c r="R14" s="18">
        <v>1</v>
      </c>
      <c r="S14" s="18">
        <v>92</v>
      </c>
      <c r="T14" s="18">
        <v>97</v>
      </c>
      <c r="U14" s="23">
        <v>28797698</v>
      </c>
    </row>
    <row r="15" spans="1:49" ht="60">
      <c r="A15" s="31" t="str">
        <f t="shared" si="0"/>
        <v>Zalewski, K; Lindemann, K; Halaska, MJ; Zapardiel, I; Laky, R; Chereau, E; Lindquist, D; Polterauer, S; Sukhin, V; Dursun, P. A Call for New Communication Channels for Gynecological Oncology Trainees: A Survey on Social Media Use and Educational Needs by the European Network of Young Gynecological Oncologists. INTERNATIONAL JOURNAL OF GYNECOLOGICAL CANCER. 2017; 27(3):620-626.Article. IF -2,369</v>
      </c>
      <c r="B15" s="37" t="s">
        <v>3718</v>
      </c>
      <c r="C15" s="37" t="s">
        <v>3719</v>
      </c>
      <c r="D15" s="17" t="s">
        <v>3696</v>
      </c>
      <c r="E15" s="18" t="s">
        <v>10</v>
      </c>
      <c r="F15" s="18">
        <f>VLOOKUP(N15,Revistas!$B$2:$H$63996,2,FALSE)</f>
        <v>2.3690000000000002</v>
      </c>
      <c r="G15" s="18" t="str">
        <f>VLOOKUP(N15,Revistas!$B$2:$H$63996,3,FALSE)</f>
        <v>Q2</v>
      </c>
      <c r="H15" s="18" t="str">
        <f>VLOOKUP(N15,Revistas!$B$2:$H$63996,4,FALSE)</f>
        <v>OBSTETRICS &amp; GYNECOLOGY - SCIE</v>
      </c>
      <c r="I15" s="18" t="str">
        <f>VLOOKUP(N15,Revistas!$B$2:$H$63996,5,FALSE)</f>
        <v>30/80</v>
      </c>
      <c r="J15" s="18" t="str">
        <f>VLOOKUP(N15,Revistas!$B$2:$H$63996,6,FALSE)</f>
        <v>NO</v>
      </c>
      <c r="K15" s="18" t="s">
        <v>3720</v>
      </c>
      <c r="L15" s="18" t="s">
        <v>3721</v>
      </c>
      <c r="M15" s="18">
        <v>0</v>
      </c>
      <c r="N15" s="18" t="s">
        <v>3699</v>
      </c>
      <c r="O15" s="18" t="s">
        <v>300</v>
      </c>
      <c r="P15" s="18">
        <v>2017</v>
      </c>
      <c r="Q15" s="18">
        <v>27</v>
      </c>
      <c r="R15" s="18">
        <v>3</v>
      </c>
      <c r="S15" s="18">
        <v>620</v>
      </c>
      <c r="T15" s="18">
        <v>626</v>
      </c>
      <c r="U15" s="23">
        <v>28187096</v>
      </c>
    </row>
    <row r="16" spans="1:49" ht="60">
      <c r="A16" s="31" t="str">
        <f t="shared" si="0"/>
        <v>Zapardiel, I; Blancafort, C; Cibula, D; Jaunarena, I; Gorostidi, M; Gil-Moreno, A; De Santiago, J. Utility and Actual Use of European and Spanish Guidelines on the Management of Endometrial Cancer Among Gynecologic Oncologists in Spain. INTERNATIONAL JOURNAL OF GYNECOLOGICAL CANCER. 2017; 27(6):1293-1297.Article. IF -2,369</v>
      </c>
      <c r="B16" s="37" t="s">
        <v>3694</v>
      </c>
      <c r="C16" s="37" t="s">
        <v>3695</v>
      </c>
      <c r="D16" s="17" t="s">
        <v>3696</v>
      </c>
      <c r="E16" s="18" t="s">
        <v>10</v>
      </c>
      <c r="F16" s="18">
        <f>VLOOKUP(N16,Revistas!$B$2:$H$63996,2,FALSE)</f>
        <v>2.3690000000000002</v>
      </c>
      <c r="G16" s="18" t="str">
        <f>VLOOKUP(N16,Revistas!$B$2:$H$63996,3,FALSE)</f>
        <v>Q2</v>
      </c>
      <c r="H16" s="18" t="str">
        <f>VLOOKUP(N16,Revistas!$B$2:$H$63996,4,FALSE)</f>
        <v>OBSTETRICS &amp; GYNECOLOGY - SCIE</v>
      </c>
      <c r="I16" s="18" t="str">
        <f>VLOOKUP(N16,Revistas!$B$2:$H$63996,5,FALSE)</f>
        <v>30/80</v>
      </c>
      <c r="J16" s="18" t="str">
        <f>VLOOKUP(N16,Revistas!$B$2:$H$63996,6,FALSE)</f>
        <v>NO</v>
      </c>
      <c r="K16" s="18" t="s">
        <v>3697</v>
      </c>
      <c r="L16" s="18" t="s">
        <v>3698</v>
      </c>
      <c r="M16" s="18">
        <v>0</v>
      </c>
      <c r="N16" s="18" t="s">
        <v>3699</v>
      </c>
      <c r="O16" s="18" t="s">
        <v>29</v>
      </c>
      <c r="P16" s="18">
        <v>2017</v>
      </c>
      <c r="Q16" s="18">
        <v>27</v>
      </c>
      <c r="R16" s="18">
        <v>6</v>
      </c>
      <c r="S16" s="18">
        <v>1293</v>
      </c>
      <c r="T16" s="18">
        <v>1297</v>
      </c>
      <c r="U16" s="23">
        <v>28604452</v>
      </c>
    </row>
    <row r="17" spans="1:21" ht="45">
      <c r="A17" s="31" t="str">
        <f t="shared" si="0"/>
        <v>Zapardiel, I; Gorostidi, M; Ravaggi, A; Allende, MT; Silveira, M; Macuks, R. Utility of human epididymis protein 4 serum marker for the detection of adnexal malignancy: a multicentric prospective study. EUROPEAN JOURNAL OF CANCER PREVENTION. 2017; 26(4):346-350.Article. IF -2,556</v>
      </c>
      <c r="B17" s="37" t="s">
        <v>3700</v>
      </c>
      <c r="C17" s="37" t="s">
        <v>3701</v>
      </c>
      <c r="D17" s="17" t="s">
        <v>3702</v>
      </c>
      <c r="E17" s="18" t="s">
        <v>10</v>
      </c>
      <c r="F17" s="18">
        <f>VLOOKUP(N17,Revistas!$B$2:$H$63996,2,FALSE)</f>
        <v>2.556</v>
      </c>
      <c r="G17" s="18" t="str">
        <f>VLOOKUP(N17,Revistas!$B$2:$H$63996,3,FALSE)</f>
        <v>Q3</v>
      </c>
      <c r="H17" s="18" t="str">
        <f>VLOOKUP(N17,Revistas!$B$2:$H$63996,4,FALSE)</f>
        <v>ONCOLOGY</v>
      </c>
      <c r="I17" s="18" t="str">
        <f>VLOOKUP(N17,Revistas!$B$2:$H$63996,5,FALSE)</f>
        <v>131/217</v>
      </c>
      <c r="J17" s="18" t="str">
        <f>VLOOKUP(N17,Revistas!$B$2:$H$63996,6,FALSE)</f>
        <v>NO</v>
      </c>
      <c r="K17" s="18" t="s">
        <v>3703</v>
      </c>
      <c r="L17" s="18" t="s">
        <v>3704</v>
      </c>
      <c r="M17" s="18">
        <v>1</v>
      </c>
      <c r="N17" s="18" t="s">
        <v>3705</v>
      </c>
      <c r="O17" s="18" t="s">
        <v>29</v>
      </c>
      <c r="P17" s="18">
        <v>2017</v>
      </c>
      <c r="Q17" s="18">
        <v>26</v>
      </c>
      <c r="R17" s="18">
        <v>4</v>
      </c>
      <c r="S17" s="18">
        <v>346</v>
      </c>
      <c r="T17" s="18">
        <v>350</v>
      </c>
      <c r="U17" s="23">
        <v>27116243</v>
      </c>
    </row>
    <row r="18" spans="1:21">
      <c r="A18" s="31"/>
    </row>
    <row r="19" spans="1:21" hidden="1">
      <c r="A19" s="31" t="str">
        <f t="shared" si="0"/>
        <v>. . . ; ():-.. IF -</v>
      </c>
    </row>
    <row r="20" spans="1:21" hidden="1">
      <c r="A20" s="31" t="str">
        <f t="shared" si="0"/>
        <v>. . . ; ():-.. IF -</v>
      </c>
    </row>
    <row r="21" spans="1:21" hidden="1">
      <c r="A21" s="31" t="str">
        <f t="shared" si="0"/>
        <v>. . . ; ():-.. IF -</v>
      </c>
    </row>
    <row r="22" spans="1:21" hidden="1">
      <c r="A22" s="31" t="str">
        <f t="shared" si="0"/>
        <v>. . . ; ():-.. IF -</v>
      </c>
    </row>
    <row r="23" spans="1:21" hidden="1">
      <c r="A23" s="31" t="str">
        <f t="shared" si="0"/>
        <v>. . . ; ():-.. IF -</v>
      </c>
    </row>
    <row r="24" spans="1:21" hidden="1">
      <c r="A24" s="31" t="str">
        <f t="shared" si="0"/>
        <v>. . . ; ():-.. IF -</v>
      </c>
    </row>
    <row r="25" spans="1:21" hidden="1">
      <c r="A25" s="31" t="str">
        <f t="shared" si="0"/>
        <v>. . . ; ():-.. IF -</v>
      </c>
    </row>
    <row r="26" spans="1:21" hidden="1">
      <c r="A26" s="31" t="str">
        <f t="shared" si="0"/>
        <v>. . . ; ():-.. IF -</v>
      </c>
    </row>
    <row r="27" spans="1:21" hidden="1">
      <c r="A27" s="31" t="str">
        <f t="shared" si="0"/>
        <v>. . . ; ():-.. IF -</v>
      </c>
    </row>
    <row r="28" spans="1:21" hidden="1">
      <c r="A28" s="31" t="str">
        <f t="shared" si="0"/>
        <v>. . . ; ():-.. IF -</v>
      </c>
    </row>
    <row r="29" spans="1:21" hidden="1">
      <c r="A29" s="31" t="str">
        <f t="shared" si="0"/>
        <v>. . . ; ():-.. IF -</v>
      </c>
    </row>
    <row r="30" spans="1:21" hidden="1">
      <c r="A30" s="31" t="str">
        <f t="shared" si="0"/>
        <v>. . . ; ():-.. IF -</v>
      </c>
    </row>
    <row r="31" spans="1:21" hidden="1">
      <c r="A31" s="31" t="str">
        <f t="shared" si="0"/>
        <v>. . . ; ():-.. IF -</v>
      </c>
    </row>
    <row r="32" spans="1:2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16</v>
      </c>
      <c r="D1092" s="20" t="s">
        <v>10</v>
      </c>
      <c r="E1092" s="23">
        <f>DSUM(B1:T1088,F1,D1091:D1092)</f>
        <v>37.308999999999997</v>
      </c>
      <c r="F1092" s="23" t="s">
        <v>10</v>
      </c>
      <c r="G1092" s="23" t="s">
        <v>5470</v>
      </c>
      <c r="H1092" s="23">
        <f>DCOUNTA(B1:T1088,G1091,F1091:G1092)</f>
        <v>4</v>
      </c>
      <c r="I1092" s="23" t="s">
        <v>10</v>
      </c>
      <c r="J1092" s="23" t="s">
        <v>2680</v>
      </c>
      <c r="K1092" s="23">
        <f>DCOUNTA(B1:T1088,J1,I1091:J1092)</f>
        <v>2</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16</v>
      </c>
      <c r="D1111" s="26" t="s">
        <v>7262</v>
      </c>
      <c r="E1111" s="21">
        <f>E1092</f>
        <v>37.308999999999997</v>
      </c>
      <c r="F1111" s="21">
        <f>H1092</f>
        <v>4</v>
      </c>
      <c r="G1111" s="21">
        <f>K1092</f>
        <v>2</v>
      </c>
      <c r="O1111" s="24"/>
    </row>
    <row r="1112" spans="2:52" ht="15.75">
      <c r="C1112" s="22"/>
      <c r="D1112" s="19" t="s">
        <v>7267</v>
      </c>
      <c r="E1112" s="19">
        <f>E1111</f>
        <v>37.308999999999997</v>
      </c>
      <c r="F1112" s="22"/>
      <c r="O1112" s="24"/>
    </row>
    <row r="1113" spans="2:52" ht="15.75">
      <c r="C1113" s="22"/>
      <c r="D1113" s="19" t="s">
        <v>7268</v>
      </c>
      <c r="E1113" s="19">
        <f>E1111</f>
        <v>37.308999999999997</v>
      </c>
    </row>
  </sheetData>
  <sortState ref="B2:AZ17">
    <sortCondition ref="B2:B17"/>
  </sortState>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7030A0"/>
  </sheetPr>
  <dimension ref="A1:AZ1116"/>
  <sheetViews>
    <sheetView topLeftCell="B1" workbookViewId="0">
      <selection activeCell="B2" sqref="B2:C18"/>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60">
      <c r="A2" s="31" t="str">
        <f>CONCATENATE(B2,". ",C2,". ",D2,". ",P2,"; ",Q2,"(",R2,"):",S2,"-",T2,".",E2,". ","IF -",F2)</f>
        <v>Alvarez, E; Toledano, V; Morilla, F; Hernandez-Jimenez, E; Cubillos-Zapata, C; Varela-Serrano, A; Casas-Martin, J; Avendano-Ortiz, J; Aguirre, LA; Arnalich, F; Maroun-Eid, C; Martin-Quiros, A; Diaz, MQ; Lopez-Collazo, E. A System Dynamics Model to Predict the Human Monocyte Response to Endotoxins. FRONTIERS IN IMMUNOLOGY. 2017; 8():-915.Article. IF -6,429</v>
      </c>
      <c r="B2" s="37" t="s">
        <v>2007</v>
      </c>
      <c r="C2" s="37" t="s">
        <v>2008</v>
      </c>
      <c r="D2" s="17" t="s">
        <v>2009</v>
      </c>
      <c r="E2" s="18" t="s">
        <v>10</v>
      </c>
      <c r="F2" s="18">
        <f>VLOOKUP(N2,Revistas!$B$2:$H$63996,2,FALSE)</f>
        <v>6.4290000000000003</v>
      </c>
      <c r="G2" s="18" t="str">
        <f>VLOOKUP(N2,Revistas!$B$2:$H$63996,3,FALSE)</f>
        <v>Q1</v>
      </c>
      <c r="H2" s="18" t="str">
        <f>VLOOKUP(N2,Revistas!$B$2:$H$63996,4,FALSE)</f>
        <v>IMMUNOLOGY - SCIE</v>
      </c>
      <c r="I2" s="18" t="str">
        <f>VLOOKUP(N2,Revistas!$B$2:$H$63996,5,FALSE)</f>
        <v>21/150</v>
      </c>
      <c r="J2" s="18" t="str">
        <f>VLOOKUP(N2,Revistas!$B$2:$H$63996,6,FALSE)</f>
        <v>NO</v>
      </c>
      <c r="K2" s="18" t="s">
        <v>2010</v>
      </c>
      <c r="L2" s="18" t="s">
        <v>2011</v>
      </c>
      <c r="M2" s="18">
        <v>0</v>
      </c>
      <c r="N2" s="18" t="s">
        <v>2012</v>
      </c>
      <c r="O2" s="18" t="s">
        <v>2013</v>
      </c>
      <c r="P2" s="18">
        <v>2017</v>
      </c>
      <c r="Q2" s="18">
        <v>8</v>
      </c>
      <c r="R2" s="18"/>
      <c r="S2" s="18"/>
      <c r="T2" s="18">
        <v>915</v>
      </c>
      <c r="U2" s="23">
        <v>28824640</v>
      </c>
    </row>
    <row r="3" spans="1:21" ht="30">
      <c r="A3" s="31" t="str">
        <f t="shared" ref="A3:A59" si="0">CONCATENATE(B3,". ",C3,". ",D3,". ",P3,"; ",Q3,"(",R3,"):",S3,"-",T3,".",E3,". ","IF -",F3)</f>
        <v>Balbas, LAB; Amaro, MS; Rioja, RG; Martin, MJA; Soto, AB. Stability of plasma electrolytes in Barricor and PST II tubes under different storage conditions. BIOCHEMIA MEDICA. 2017; 27(1):225-230.Article. IF -2,934</v>
      </c>
      <c r="B3" s="37" t="s">
        <v>3240</v>
      </c>
      <c r="C3" s="37" t="s">
        <v>3241</v>
      </c>
      <c r="D3" s="17" t="s">
        <v>3242</v>
      </c>
      <c r="E3" s="18" t="s">
        <v>10</v>
      </c>
      <c r="F3" s="18">
        <f>VLOOKUP(N3,Revistas!$B$2:$H$63996,2,FALSE)</f>
        <v>2.9340000000000002</v>
      </c>
      <c r="G3" s="18" t="str">
        <f>VLOOKUP(N3,Revistas!$B$2:$H$63996,3,FALSE)</f>
        <v>Q1</v>
      </c>
      <c r="H3" s="18" t="str">
        <f>VLOOKUP(N3,Revistas!$B$2:$H$63996,4,FALSE)</f>
        <v>MEDICAL LABORATORY TECHNOLOGY - SCIE</v>
      </c>
      <c r="I3" s="18" t="str">
        <f>VLOOKUP(N3,Revistas!$B$2:$H$63996,5,FALSE)</f>
        <v>6 DE 30</v>
      </c>
      <c r="J3" s="18" t="str">
        <f>VLOOKUP(N3,Revistas!$B$2:$H$63996,6,FALSE)</f>
        <v>NO</v>
      </c>
      <c r="K3" s="18" t="s">
        <v>3243</v>
      </c>
      <c r="L3" s="18" t="s">
        <v>3244</v>
      </c>
      <c r="M3" s="18">
        <v>0</v>
      </c>
      <c r="N3" s="18" t="s">
        <v>3245</v>
      </c>
      <c r="O3" s="18"/>
      <c r="P3" s="18">
        <v>2017</v>
      </c>
      <c r="Q3" s="18">
        <v>27</v>
      </c>
      <c r="R3" s="18">
        <v>1</v>
      </c>
      <c r="S3" s="18">
        <v>225</v>
      </c>
      <c r="T3" s="18">
        <v>230</v>
      </c>
      <c r="U3" s="23">
        <v>28392743</v>
      </c>
    </row>
    <row r="4" spans="1:21" ht="45">
      <c r="A4" s="31" t="str">
        <f t="shared" si="0"/>
        <v>Barni, S; Gascon, P; Petrelli, F; Garcia-Erce, JA; Pedrazzoli, P; Rosti, G; Giordano, G; Mafodda, A; Munoz, M. Position paper on management of iron deficiency in adult cancer patients. EXPERT REVIEW OF HEMATOLOGY. 2017; 10(8):685-695.Review. IF -2,246</v>
      </c>
      <c r="B4" s="37" t="s">
        <v>3806</v>
      </c>
      <c r="C4" s="37" t="s">
        <v>3807</v>
      </c>
      <c r="D4" s="17" t="s">
        <v>3808</v>
      </c>
      <c r="E4" s="18" t="s">
        <v>210</v>
      </c>
      <c r="F4" s="18">
        <f>VLOOKUP(N4,Revistas!$B$2:$H$63996,2,FALSE)</f>
        <v>2.246</v>
      </c>
      <c r="G4" s="18" t="str">
        <f>VLOOKUP(N4,Revistas!$B$2:$H$63996,3,FALSE)</f>
        <v>Q3</v>
      </c>
      <c r="H4" s="18" t="str">
        <f>VLOOKUP(N4,Revistas!$B$2:$H$63996,4,FALSE)</f>
        <v>HEMATOLOGY - SCIE</v>
      </c>
      <c r="I4" s="18" t="str">
        <f>VLOOKUP(N4,Revistas!$B$2:$H$63996,5,FALSE)</f>
        <v>40/70</v>
      </c>
      <c r="J4" s="18" t="str">
        <f>VLOOKUP(N4,Revistas!$B$2:$H$63996,6,FALSE)</f>
        <v>NO</v>
      </c>
      <c r="K4" s="18" t="s">
        <v>3809</v>
      </c>
      <c r="L4" s="18" t="s">
        <v>3810</v>
      </c>
      <c r="M4" s="18">
        <v>0</v>
      </c>
      <c r="N4" s="18" t="s">
        <v>3811</v>
      </c>
      <c r="O4" s="18"/>
      <c r="P4" s="18">
        <v>2017</v>
      </c>
      <c r="Q4" s="18">
        <v>10</v>
      </c>
      <c r="R4" s="18">
        <v>8</v>
      </c>
      <c r="S4" s="18">
        <v>685</v>
      </c>
      <c r="T4" s="18">
        <v>695</v>
      </c>
      <c r="U4" s="23">
        <v>28656800</v>
      </c>
    </row>
    <row r="5" spans="1:21" ht="45">
      <c r="A5" s="31" t="str">
        <f t="shared" si="0"/>
        <v>Diaz, MQ; Borobia, AM; Erce, JAG; Maroun-Eid, C; Fabra, S; Carcas, A; Frias, J; Munoz, M. Appropriate use of red blood cell transfusion in emergency departments: a study in five emergency departments. BLOOD TRANSFUSION. 2017; 15(3):199-206.Article. IF -1,607</v>
      </c>
      <c r="B5" s="37" t="s">
        <v>3813</v>
      </c>
      <c r="C5" s="37" t="s">
        <v>3814</v>
      </c>
      <c r="D5" s="17" t="s">
        <v>1219</v>
      </c>
      <c r="E5" s="18" t="s">
        <v>10</v>
      </c>
      <c r="F5" s="18">
        <f>VLOOKUP(N5,Revistas!$B$2:$H$63996,2,FALSE)</f>
        <v>1.607</v>
      </c>
      <c r="G5" s="18" t="str">
        <f>VLOOKUP(N5,Revistas!$B$2:$H$63996,3,FALSE)</f>
        <v>Q4</v>
      </c>
      <c r="H5" s="18" t="str">
        <f>VLOOKUP(N5,Revistas!$B$2:$H$63996,4,FALSE)</f>
        <v>HEMATOLOGY - SCIE</v>
      </c>
      <c r="I5" s="18" t="str">
        <f>VLOOKUP(N5,Revistas!$B$2:$H$63996,5,FALSE)</f>
        <v>54/70</v>
      </c>
      <c r="J5" s="18" t="str">
        <f>VLOOKUP(N5,Revistas!$B$2:$H$63996,6,FALSE)</f>
        <v>NO</v>
      </c>
      <c r="K5" s="18" t="s">
        <v>3815</v>
      </c>
      <c r="L5" s="18" t="s">
        <v>3816</v>
      </c>
      <c r="M5" s="18">
        <v>0</v>
      </c>
      <c r="N5" s="18" t="s">
        <v>1222</v>
      </c>
      <c r="O5" s="18"/>
      <c r="P5" s="18">
        <v>2017</v>
      </c>
      <c r="Q5" s="18">
        <v>15</v>
      </c>
      <c r="R5" s="18">
        <v>3</v>
      </c>
      <c r="S5" s="18">
        <v>199</v>
      </c>
      <c r="T5" s="18">
        <v>206</v>
      </c>
      <c r="U5" s="23">
        <v>27416566</v>
      </c>
    </row>
    <row r="6" spans="1:21" ht="30">
      <c r="A6" s="31" t="str">
        <f t="shared" si="0"/>
        <v>Erce, JAG; Diaz, MQ. Acute respiratory distress secondary to blood transfusion. MEDICINA INTENSIVA. 2017; 41(7):444-445.Letter. IF -1,231</v>
      </c>
      <c r="B6" s="37" t="s">
        <v>3768</v>
      </c>
      <c r="C6" s="37" t="s">
        <v>3769</v>
      </c>
      <c r="D6" s="17" t="s">
        <v>2467</v>
      </c>
      <c r="E6" s="18" t="s">
        <v>274</v>
      </c>
      <c r="F6" s="18">
        <f>VLOOKUP(N6,Revistas!$B$2:$H$63996,2,FALSE)</f>
        <v>1.2310000000000001</v>
      </c>
      <c r="G6" s="18" t="str">
        <f>VLOOKUP(N6,Revistas!$B$2:$H$63996,3,FALSE)</f>
        <v>Q4</v>
      </c>
      <c r="H6" s="18" t="str">
        <f>VLOOKUP(N6,Revistas!$B$2:$H$63996,4,FALSE)</f>
        <v>CRITICAL CARE MEDICINE - SCIE</v>
      </c>
      <c r="I6" s="18" t="str">
        <f>VLOOKUP(N6,Revistas!$B$2:$H$63996,5,FALSE)</f>
        <v>31/33</v>
      </c>
      <c r="J6" s="18" t="str">
        <f>VLOOKUP(N6,Revistas!$B$2:$H$63996,6,FALSE)</f>
        <v>NO</v>
      </c>
      <c r="K6" s="18" t="s">
        <v>3770</v>
      </c>
      <c r="L6" s="18" t="s">
        <v>3771</v>
      </c>
      <c r="M6" s="18">
        <v>0</v>
      </c>
      <c r="N6" s="18" t="s">
        <v>2470</v>
      </c>
      <c r="O6" s="18" t="s">
        <v>129</v>
      </c>
      <c r="P6" s="18">
        <v>2017</v>
      </c>
      <c r="Q6" s="18">
        <v>41</v>
      </c>
      <c r="R6" s="18">
        <v>7</v>
      </c>
      <c r="S6" s="18">
        <v>444</v>
      </c>
      <c r="T6" s="18">
        <v>445</v>
      </c>
      <c r="U6" s="23">
        <v>28390785</v>
      </c>
    </row>
    <row r="7" spans="1:21" ht="30">
      <c r="A7" s="31" t="str">
        <f t="shared" si="0"/>
        <v>Erce, JAG; Morales, MJL. Patient blood management in the enhanced recovery program after abdominal surgery. CIRUGIA ESPANOLA. 2017; 95(9):552-554.Letter. IF -1,276</v>
      </c>
      <c r="B7" s="37" t="s">
        <v>3762</v>
      </c>
      <c r="C7" s="37" t="s">
        <v>3763</v>
      </c>
      <c r="D7" s="17" t="s">
        <v>3764</v>
      </c>
      <c r="E7" s="18" t="s">
        <v>274</v>
      </c>
      <c r="F7" s="18">
        <f>VLOOKUP(N7,Revistas!$B$2:$H$63996,2,FALSE)</f>
        <v>1.276</v>
      </c>
      <c r="G7" s="18" t="str">
        <f>VLOOKUP(N7,Revistas!$B$2:$H$63996,3,FALSE)</f>
        <v>Q3</v>
      </c>
      <c r="H7" s="18" t="str">
        <f>VLOOKUP(N7,Revistas!$B$2:$H$63996,4,FALSE)</f>
        <v>SURGERY - SCIE</v>
      </c>
      <c r="I7" s="18" t="str">
        <f>VLOOKUP(N7,Revistas!$B$2:$H$63996,5,FALSE)</f>
        <v>129/197</v>
      </c>
      <c r="J7" s="18" t="str">
        <f>VLOOKUP(N7,Revistas!$B$2:$H$63996,6,FALSE)</f>
        <v>NO</v>
      </c>
      <c r="K7" s="18" t="s">
        <v>3765</v>
      </c>
      <c r="L7" s="18" t="s">
        <v>3766</v>
      </c>
      <c r="M7" s="18">
        <v>0</v>
      </c>
      <c r="N7" s="18" t="s">
        <v>3767</v>
      </c>
      <c r="O7" s="18" t="s">
        <v>94</v>
      </c>
      <c r="P7" s="18">
        <v>2017</v>
      </c>
      <c r="Q7" s="18">
        <v>95</v>
      </c>
      <c r="R7" s="18">
        <v>9</v>
      </c>
      <c r="S7" s="18">
        <v>552</v>
      </c>
      <c r="T7" s="18">
        <v>554</v>
      </c>
      <c r="U7" s="23">
        <v>28318496</v>
      </c>
    </row>
    <row r="8" spans="1:21" ht="60">
      <c r="A8" s="31" t="str">
        <f t="shared" si="0"/>
        <v>Garcia-Martin, Angeles; Maroun-Eid, Charbel; Campino-Villegas, Ainara; Oliva-Manuel, Belen; Herrero-Ambrosio, Alicia; Quintana-Diaz, Manuel. Perception survey on the value of the hospital pharmacist at the emergency department.. Farmacia hospitalaria : organo oficial de expresion cientifica de la Sociedad Espanola de Farmacia Hospitalaria. 2017; 41(3):357-370-.Article. IF -NO TIENE</v>
      </c>
      <c r="B8" s="37" t="s">
        <v>3826</v>
      </c>
      <c r="C8" s="37" t="s">
        <v>3825</v>
      </c>
      <c r="D8" s="17" t="s">
        <v>3827</v>
      </c>
      <c r="E8" s="18" t="s">
        <v>10</v>
      </c>
      <c r="F8" s="18" t="str">
        <f>VLOOKUP(N8,Revistas!$B$2:$H$63996,2,FALSE)</f>
        <v>NO TIENE</v>
      </c>
      <c r="G8" s="18" t="str">
        <f>VLOOKUP(N8,Revistas!$B$2:$H$63996,3,FALSE)</f>
        <v>NO TIENE</v>
      </c>
      <c r="H8" s="18" t="str">
        <f>VLOOKUP(N8,Revistas!$B$2:$H$63996,4,FALSE)</f>
        <v>NO TIENE</v>
      </c>
      <c r="I8" s="18" t="str">
        <f>VLOOKUP(N8,Revistas!$B$2:$H$63996,5,FALSE)</f>
        <v>NO TIENE</v>
      </c>
      <c r="J8" s="18" t="str">
        <f>VLOOKUP(N8,Revistas!$B$2:$H$63996,6,FALSE)</f>
        <v>NO</v>
      </c>
      <c r="K8" s="18" t="s">
        <v>3830</v>
      </c>
      <c r="L8" s="18"/>
      <c r="M8" s="18" t="s">
        <v>586</v>
      </c>
      <c r="N8" s="18" t="s">
        <v>3831</v>
      </c>
      <c r="O8" s="18" t="s">
        <v>3829</v>
      </c>
      <c r="P8" s="18">
        <v>2017</v>
      </c>
      <c r="Q8" s="18">
        <v>41</v>
      </c>
      <c r="R8" s="18">
        <v>3</v>
      </c>
      <c r="S8" s="18" t="s">
        <v>3828</v>
      </c>
      <c r="T8" s="18"/>
      <c r="U8" s="23">
        <v>28478750</v>
      </c>
    </row>
    <row r="9" spans="1:21" ht="30">
      <c r="A9" s="31" t="str">
        <f t="shared" si="0"/>
        <v>Jerico Alba, Carlos; Garcia Erce, Jose Antonio. The role of the internist in the patient blood management program.. Medicina clinica. 2017; ():-.Article. IF -1,125</v>
      </c>
      <c r="B9" s="37" t="s">
        <v>3819</v>
      </c>
      <c r="C9" s="37" t="s">
        <v>3818</v>
      </c>
      <c r="D9" s="17" t="s">
        <v>367</v>
      </c>
      <c r="E9" s="18" t="s">
        <v>10</v>
      </c>
      <c r="F9" s="18">
        <f>VLOOKUP(N9,Revistas!$B$2:$H$63996,2,FALSE)</f>
        <v>1.125</v>
      </c>
      <c r="G9" s="18" t="str">
        <f>VLOOKUP(N9,Revistas!$B$2:$H$63996,3,FALSE)</f>
        <v>Q3</v>
      </c>
      <c r="H9" s="18" t="str">
        <f>VLOOKUP(N9,Revistas!$B$2:$H$63996,4,FALSE)</f>
        <v>MEDICINA, GENERAL &amp; INTERNAL</v>
      </c>
      <c r="I9" s="18" t="str">
        <f>VLOOKUP(N9,Revistas!$B$2:$H$63996,5,FALSE)</f>
        <v>91/154</v>
      </c>
      <c r="J9" s="18" t="str">
        <f>VLOOKUP(N9,Revistas!$B$2:$H$63996,6,FALSE)</f>
        <v>NO</v>
      </c>
      <c r="K9" s="18" t="s">
        <v>3821</v>
      </c>
      <c r="L9" s="18"/>
      <c r="M9" s="18" t="s">
        <v>586</v>
      </c>
      <c r="N9" s="18" t="s">
        <v>370</v>
      </c>
      <c r="O9" s="18" t="s">
        <v>3820</v>
      </c>
      <c r="P9" s="18">
        <v>2017</v>
      </c>
      <c r="Q9" s="18"/>
      <c r="R9" s="18"/>
      <c r="S9" s="18"/>
      <c r="T9" s="18"/>
      <c r="U9" s="23">
        <v>29229295</v>
      </c>
    </row>
    <row r="10" spans="1:21" ht="45">
      <c r="A10" s="31" t="str">
        <f t="shared" si="0"/>
        <v>Jubilar, MM; Erce, JAG; Calle, NM; Paramo, JA; Figueroa, R; Villar, S; Quintana, M. SAFETY AND EFFICACY OF A PROTHROMBIN COMPLEX CONCENTRATE IN VKA REVERSAL AND OFF-LABEL INDICATIONS. HAEMATOLOGICA. 2017; 102():879-879.Meeting Abstract. IF -7,702</v>
      </c>
      <c r="B10" s="37" t="s">
        <v>3778</v>
      </c>
      <c r="C10" s="37" t="s">
        <v>3779</v>
      </c>
      <c r="D10" s="17" t="s">
        <v>1171</v>
      </c>
      <c r="E10" s="18" t="s">
        <v>26</v>
      </c>
      <c r="F10" s="18">
        <f>VLOOKUP(N10,Revistas!$B$2:$H$63996,2,FALSE)</f>
        <v>7.702</v>
      </c>
      <c r="G10" s="18" t="str">
        <f>VLOOKUP(N10,Revistas!$B$2:$H$63996,3,FALSE)</f>
        <v>Q1</v>
      </c>
      <c r="H10" s="18" t="str">
        <f>VLOOKUP(N10,Revistas!$B$2:$H$63996,4,FALSE)</f>
        <v>HEMATOLOGY - SCIE</v>
      </c>
      <c r="I10" s="18" t="str">
        <f>VLOOKUP(N10,Revistas!$B$2:$H$63996,5,FALSE)</f>
        <v>4 de 70</v>
      </c>
      <c r="J10" s="18" t="str">
        <f>VLOOKUP(N10,Revistas!$B$2:$H$63996,6,FALSE)</f>
        <v>SI</v>
      </c>
      <c r="K10" s="18" t="s">
        <v>3780</v>
      </c>
      <c r="L10" s="18"/>
      <c r="M10" s="18">
        <v>0</v>
      </c>
      <c r="N10" s="18" t="s">
        <v>1174</v>
      </c>
      <c r="O10" s="28">
        <v>46174</v>
      </c>
      <c r="P10" s="18">
        <v>2017</v>
      </c>
      <c r="Q10" s="18">
        <v>102</v>
      </c>
      <c r="R10" s="18"/>
      <c r="S10" s="18">
        <v>879</v>
      </c>
      <c r="T10" s="18">
        <v>879</v>
      </c>
    </row>
    <row r="11" spans="1:21" ht="60">
      <c r="A11" s="31" t="str">
        <f t="shared" si="0"/>
        <v>Lagerstedt, L; Egea-Guerrero, JJ; Bustamante, A; Montaner, J; Rodriguez-Rodriguez, A; El Rahal, A; Turck, N; Quintana, M; Garcia-Armengol, R; Prica, CM; Andereggen, E; Rinaldi, L; Sarrafzadeh, A; Schaller, K; Sanchez, JC. Combination of protein blood biomarkers to differentiate CT-scan results in mild traumatic brain injury. BRAIN INJURY. 2017; 31(43287):830-830.Meeting Abstract. IF -1,971</v>
      </c>
      <c r="B11" s="37" t="s">
        <v>3781</v>
      </c>
      <c r="C11" s="37" t="s">
        <v>3802</v>
      </c>
      <c r="D11" s="17" t="s">
        <v>3803</v>
      </c>
      <c r="E11" s="18" t="s">
        <v>26</v>
      </c>
      <c r="F11" s="18">
        <f>VLOOKUP(N11,Revistas!$B$2:$H$63996,2,FALSE)</f>
        <v>1.9710000000000001</v>
      </c>
      <c r="G11" s="18" t="str">
        <f>VLOOKUP(N11,Revistas!$B$2:$H$63996,3,FALSE)</f>
        <v>Q2</v>
      </c>
      <c r="H11" s="18" t="str">
        <f>VLOOKUP(N11,Revistas!$B$2:$H$63996,4,FALSE)</f>
        <v>REHABILITATION - SCIE;</v>
      </c>
      <c r="I11" s="18" t="str">
        <f>VLOOKUP(N11,Revistas!$B$2:$H$63996,5,FALSE)</f>
        <v>17/65</v>
      </c>
      <c r="J11" s="18" t="str">
        <f>VLOOKUP(N11,Revistas!$B$2:$H$63996,6,FALSE)</f>
        <v>NO</v>
      </c>
      <c r="K11" s="18" t="s">
        <v>3804</v>
      </c>
      <c r="L11" s="18"/>
      <c r="M11" s="18">
        <v>0</v>
      </c>
      <c r="N11" s="18" t="s">
        <v>3805</v>
      </c>
      <c r="O11" s="18"/>
      <c r="P11" s="18">
        <v>2017</v>
      </c>
      <c r="Q11" s="18">
        <v>31</v>
      </c>
      <c r="R11" s="27">
        <v>43287</v>
      </c>
      <c r="S11" s="18">
        <v>830</v>
      </c>
      <c r="T11" s="18">
        <v>830</v>
      </c>
    </row>
    <row r="12" spans="1:21" ht="60">
      <c r="A12" s="31" t="str">
        <f t="shared" si="0"/>
        <v>Lagerstedt, L; Egea-Guerrero, JJ; Bustamante, A; Montaner, J; Rodriguez-Rodriguez, A; El Rahal, A; Turck, N; Quintana, M; Garcia-Armengol, R; Prica, CM; Andereggen, E; Rinaldi, L; Sarrafzadeh, A; Schaller, K; Sanchez, JC. H-FABP: A new biomarker to differentiate between CT-positive and CT-negative patients with mild traumatic brain injury. PLOS ONE. 2017; 12(4):-e0175572.Article. IF -2,806</v>
      </c>
      <c r="B12" s="37" t="s">
        <v>3781</v>
      </c>
      <c r="C12" s="37" t="s">
        <v>3782</v>
      </c>
      <c r="D12" s="17" t="s">
        <v>217</v>
      </c>
      <c r="E12" s="18" t="s">
        <v>10</v>
      </c>
      <c r="F12" s="18">
        <f>VLOOKUP(N12,Revistas!$B$2:$H$63996,2,FALSE)</f>
        <v>2.806</v>
      </c>
      <c r="G12" s="18" t="str">
        <f>VLOOKUP(N12,Revistas!$B$2:$H$63996,3,FALSE)</f>
        <v>Q1</v>
      </c>
      <c r="H12" s="18" t="str">
        <f>VLOOKUP(N12,Revistas!$B$2:$H$63996,4,FALSE)</f>
        <v>MULTIDISCIPLINARY SCIENCES</v>
      </c>
      <c r="I12" s="18" t="str">
        <f>VLOOKUP(N12,Revistas!$B$2:$H$63996,5,FALSE)</f>
        <v>15/64</v>
      </c>
      <c r="J12" s="18" t="str">
        <f>VLOOKUP(N12,Revistas!$B$2:$H$63996,6,FALSE)</f>
        <v>NO</v>
      </c>
      <c r="K12" s="18" t="s">
        <v>3783</v>
      </c>
      <c r="L12" s="18" t="s">
        <v>3784</v>
      </c>
      <c r="M12" s="18">
        <v>1</v>
      </c>
      <c r="N12" s="18" t="s">
        <v>220</v>
      </c>
      <c r="O12" s="18" t="s">
        <v>3556</v>
      </c>
      <c r="P12" s="18">
        <v>2017</v>
      </c>
      <c r="Q12" s="18">
        <v>12</v>
      </c>
      <c r="R12" s="18">
        <v>4</v>
      </c>
      <c r="S12" s="18"/>
      <c r="T12" s="18" t="s">
        <v>3785</v>
      </c>
      <c r="U12" s="23">
        <v>28419114</v>
      </c>
    </row>
    <row r="13" spans="1:21" ht="30">
      <c r="A13" s="31" t="str">
        <f t="shared" si="0"/>
        <v>Munoz Gomez, Manuel; Gomez Ramirez, Susana; Garcia Erce, Jose Antonio. On the safety of intravenous iron formulations.. Medicina clinica. 2017; ():-.Letter. IF -1,125</v>
      </c>
      <c r="B13" s="37" t="s">
        <v>3823</v>
      </c>
      <c r="C13" s="37" t="s">
        <v>3822</v>
      </c>
      <c r="D13" s="17" t="s">
        <v>367</v>
      </c>
      <c r="E13" s="18" t="s">
        <v>274</v>
      </c>
      <c r="F13" s="18">
        <f>VLOOKUP(N13,Revistas!$B$2:$H$63996,2,FALSE)</f>
        <v>1.125</v>
      </c>
      <c r="G13" s="18" t="str">
        <f>VLOOKUP(N13,Revistas!$B$2:$H$63996,3,FALSE)</f>
        <v>Q3</v>
      </c>
      <c r="H13" s="18" t="str">
        <f>VLOOKUP(N13,Revistas!$B$2:$H$63996,4,FALSE)</f>
        <v>MEDICINA, GENERAL &amp; INTERNAL</v>
      </c>
      <c r="I13" s="18" t="str">
        <f>VLOOKUP(N13,Revistas!$B$2:$H$63996,5,FALSE)</f>
        <v>91/154</v>
      </c>
      <c r="J13" s="18" t="str">
        <f>VLOOKUP(N13,Revistas!$B$2:$H$63996,6,FALSE)</f>
        <v>NO</v>
      </c>
      <c r="K13" s="18" t="s">
        <v>3824</v>
      </c>
      <c r="L13" s="18"/>
      <c r="M13" s="18" t="s">
        <v>586</v>
      </c>
      <c r="N13" s="18" t="s">
        <v>370</v>
      </c>
      <c r="O13" s="18" t="s">
        <v>374</v>
      </c>
      <c r="P13" s="18">
        <v>2017</v>
      </c>
      <c r="Q13" s="18"/>
      <c r="R13" s="18"/>
      <c r="S13" s="18"/>
      <c r="T13" s="18"/>
      <c r="U13" s="23">
        <v>29089119</v>
      </c>
    </row>
    <row r="14" spans="1:21" ht="45">
      <c r="A14" s="31" t="str">
        <f t="shared" si="0"/>
        <v>Munoz, M; Laso-Morales, MJ; Gomez-Ramirez, S; Cadellas, M; Nunez-Matas, MJ; Garcia-Erce, JA. Pre-operative haemoglobin levels and iron status in a large multicentre cohort of patients undergoing major elective surgery. ANAESTHESIA. 2017; 72(7):826-834.Article. IF -4,741</v>
      </c>
      <c r="B14" s="37" t="s">
        <v>3772</v>
      </c>
      <c r="C14" s="37" t="s">
        <v>3773</v>
      </c>
      <c r="D14" s="17" t="s">
        <v>3774</v>
      </c>
      <c r="E14" s="18" t="s">
        <v>10</v>
      </c>
      <c r="F14" s="18">
        <f>VLOOKUP(N14,Revistas!$B$2:$H$63996,2,FALSE)</f>
        <v>4.7409999999999997</v>
      </c>
      <c r="G14" s="18" t="str">
        <f>VLOOKUP(N14,Revistas!$B$2:$H$63996,3,FALSE)</f>
        <v>Q1</v>
      </c>
      <c r="H14" s="18" t="str">
        <f>VLOOKUP(N14,Revistas!$B$2:$H$63996,4,FALSE)</f>
        <v>ANESTHESIOLOGY - SCIE</v>
      </c>
      <c r="I14" s="18" t="str">
        <f>VLOOKUP(N14,Revistas!$B$2:$H$63996,5,FALSE)</f>
        <v>4 DE 31</v>
      </c>
      <c r="J14" s="18" t="str">
        <f>VLOOKUP(N14,Revistas!$B$2:$H$63996,6,FALSE)</f>
        <v>NO</v>
      </c>
      <c r="K14" s="18" t="s">
        <v>3775</v>
      </c>
      <c r="L14" s="18" t="s">
        <v>3776</v>
      </c>
      <c r="M14" s="18">
        <v>3</v>
      </c>
      <c r="N14" s="18" t="s">
        <v>3777</v>
      </c>
      <c r="O14" s="18" t="s">
        <v>29</v>
      </c>
      <c r="P14" s="18">
        <v>2017</v>
      </c>
      <c r="Q14" s="18">
        <v>72</v>
      </c>
      <c r="R14" s="18">
        <v>7</v>
      </c>
      <c r="S14" s="18">
        <v>826</v>
      </c>
      <c r="T14" s="18">
        <v>834</v>
      </c>
      <c r="U14" s="23">
        <v>28382661</v>
      </c>
    </row>
    <row r="15" spans="1:21" ht="45">
      <c r="A15" s="31" t="str">
        <f t="shared" si="0"/>
        <v>Parra-Salinas, I; Gonzalez-Rodriguez, VP; Pina, JAG; Lozano, JJG; Garcia-Erce, JA. Benefit in long-term response and mortality of treatment with intravenous immunoglobulin prior to plasmapheresis in peripheral polyneuropathies. TRANSFUSION CLINIQUE ET BIOLOGIQUE. 2017; 24(1):9-14.Article. IF -0,741</v>
      </c>
      <c r="B15" s="37" t="s">
        <v>3786</v>
      </c>
      <c r="C15" s="37" t="s">
        <v>3787</v>
      </c>
      <c r="D15" s="17" t="s">
        <v>3788</v>
      </c>
      <c r="E15" s="18" t="s">
        <v>10</v>
      </c>
      <c r="F15" s="18">
        <f>VLOOKUP(N15,Revistas!$B$2:$H$63996,2,FALSE)</f>
        <v>0.74099999999999999</v>
      </c>
      <c r="G15" s="18" t="str">
        <f>VLOOKUP(N15,Revistas!$B$2:$H$63996,3,FALSE)</f>
        <v>Q4</v>
      </c>
      <c r="H15" s="18" t="str">
        <f>VLOOKUP(N15,Revistas!$B$2:$H$63996,4,FALSE)</f>
        <v>HEMATOLOGY - SCIE;</v>
      </c>
      <c r="I15" s="18" t="str">
        <f>VLOOKUP(N15,Revistas!$B$2:$H$63996,5,FALSE)</f>
        <v>66/70</v>
      </c>
      <c r="J15" s="18" t="str">
        <f>VLOOKUP(N15,Revistas!$B$2:$H$63996,6,FALSE)</f>
        <v>NO</v>
      </c>
      <c r="K15" s="18" t="s">
        <v>3789</v>
      </c>
      <c r="L15" s="18" t="s">
        <v>3790</v>
      </c>
      <c r="M15" s="18">
        <v>0</v>
      </c>
      <c r="N15" s="18" t="s">
        <v>3791</v>
      </c>
      <c r="O15" s="18" t="s">
        <v>62</v>
      </c>
      <c r="P15" s="18">
        <v>2017</v>
      </c>
      <c r="Q15" s="18">
        <v>24</v>
      </c>
      <c r="R15" s="18">
        <v>1</v>
      </c>
      <c r="S15" s="18">
        <v>9</v>
      </c>
      <c r="T15" s="18">
        <v>14</v>
      </c>
      <c r="U15" s="23">
        <v>27865608</v>
      </c>
    </row>
    <row r="16" spans="1:21" ht="90">
      <c r="A16" s="31" t="str">
        <f t="shared" si="0"/>
        <v>Perez-Molina, JA; Rubio, R; Rivero, A; Pasquau, J; Suarez-Lozano, I; Riera, M; Estebanez, M; Palacios, R; Sanz-Moreno, J; Troya, J; Marino, A; Antela, A; Navarro, J; Esteban, H; Moreno, S. Simplification to dual therapy (atazanavir/ritonavir plus lamivudine) versus standard triple therapy [atazanavir/ritonavir plus two nucleos(t)ides] in virologically stable patients on antiretroviral therapy: 96 week results from an open-label, non-inferiority, randomized clinical trial (SALT study). JOURNAL OF ANTIMICROBIAL CHEMOTHERAPY. 2017; 72(1):246-253.Article. IF -5,071</v>
      </c>
      <c r="B16" s="37" t="s">
        <v>1515</v>
      </c>
      <c r="C16" s="37" t="s">
        <v>1516</v>
      </c>
      <c r="D16" s="17" t="s">
        <v>1517</v>
      </c>
      <c r="E16" s="18" t="s">
        <v>10</v>
      </c>
      <c r="F16" s="18">
        <f>VLOOKUP(N16,Revistas!$B$2:$H$63996,2,FALSE)</f>
        <v>5.0709999999999997</v>
      </c>
      <c r="G16" s="18" t="str">
        <f>VLOOKUP(N16,Revistas!$B$2:$H$63996,3,FALSE)</f>
        <v>Q1</v>
      </c>
      <c r="H16" s="18" t="str">
        <f>VLOOKUP(N16,Revistas!$B$2:$H$63996,4,FALSE)</f>
        <v>PHARMACOLOGY &amp; PHARMACY - SCIE;</v>
      </c>
      <c r="I16" s="18" t="str">
        <f>VLOOKUP(N16,Revistas!$B$2:$H$63996,5,FALSE)</f>
        <v>23/256</v>
      </c>
      <c r="J16" s="18" t="str">
        <f>VLOOKUP(N16,Revistas!$B$2:$H$63996,6,FALSE)</f>
        <v>SI</v>
      </c>
      <c r="K16" s="18" t="s">
        <v>1518</v>
      </c>
      <c r="L16" s="18" t="s">
        <v>1519</v>
      </c>
      <c r="M16" s="18">
        <v>7</v>
      </c>
      <c r="N16" s="18" t="s">
        <v>1520</v>
      </c>
      <c r="O16" s="18" t="s">
        <v>344</v>
      </c>
      <c r="P16" s="18">
        <v>2017</v>
      </c>
      <c r="Q16" s="18">
        <v>72</v>
      </c>
      <c r="R16" s="18">
        <v>1</v>
      </c>
      <c r="S16" s="18">
        <v>246</v>
      </c>
      <c r="T16" s="18">
        <v>253</v>
      </c>
      <c r="U16" s="23">
        <v>27629070</v>
      </c>
    </row>
    <row r="17" spans="1:21" ht="45">
      <c r="A17" s="31" t="str">
        <f t="shared" si="0"/>
        <v>Quintana-Diaz, M; Munoz-Romo, R; Gomez-Ramirez, S; Pavia, J; Borobia, AM; Garcia-Erce, JA; Munoz, M. A fast-track anaemia clinic in the Emergency Department: cost-analysis of intravenous iron administration for treating iron-deficiency anaemia. BLOOD TRANSFUSION. 2017; 15(5):438-446.Article. IF -1,607</v>
      </c>
      <c r="B17" s="37" t="s">
        <v>3798</v>
      </c>
      <c r="C17" s="37" t="s">
        <v>3799</v>
      </c>
      <c r="D17" s="17" t="s">
        <v>1219</v>
      </c>
      <c r="E17" s="18" t="s">
        <v>10</v>
      </c>
      <c r="F17" s="18">
        <f>VLOOKUP(N17,Revistas!$B$2:$H$63996,2,FALSE)</f>
        <v>1.607</v>
      </c>
      <c r="G17" s="18" t="str">
        <f>VLOOKUP(N17,Revistas!$B$2:$H$63996,3,FALSE)</f>
        <v>Q4</v>
      </c>
      <c r="H17" s="18" t="str">
        <f>VLOOKUP(N17,Revistas!$B$2:$H$63996,4,FALSE)</f>
        <v>HEMATOLOGY - SCIE</v>
      </c>
      <c r="I17" s="18" t="str">
        <f>VLOOKUP(N17,Revistas!$B$2:$H$63996,5,FALSE)</f>
        <v>54/70</v>
      </c>
      <c r="J17" s="18" t="str">
        <f>VLOOKUP(N17,Revistas!$B$2:$H$63996,6,FALSE)</f>
        <v>NO</v>
      </c>
      <c r="K17" s="18" t="s">
        <v>3800</v>
      </c>
      <c r="L17" s="18" t="s">
        <v>3801</v>
      </c>
      <c r="M17" s="18">
        <v>2</v>
      </c>
      <c r="N17" s="18" t="s">
        <v>1222</v>
      </c>
      <c r="O17" s="18"/>
      <c r="P17" s="18">
        <v>2017</v>
      </c>
      <c r="Q17" s="18">
        <v>15</v>
      </c>
      <c r="R17" s="18">
        <v>5</v>
      </c>
      <c r="S17" s="18">
        <v>438</v>
      </c>
      <c r="T17" s="18">
        <v>446</v>
      </c>
      <c r="U17" s="23">
        <v>28151394</v>
      </c>
    </row>
    <row r="18" spans="1:21" ht="45">
      <c r="A18" s="31" t="str">
        <f t="shared" si="0"/>
        <v>Tong, HY; Medrano, N; Borobia, AM; Ruiz, JA; Martinez, AM; Martin, J; Quintana, M; Garcia, S; Carcas, AJ; Ramirez, E. Hepatotoxicity induced by acute and chronic paracetamol overdose in children: Where do we stand?. WORLD JOURNAL OF PEDIATRICS. 2017; 13(1):76-83.Article. IF -1,164</v>
      </c>
      <c r="B18" s="37" t="s">
        <v>3792</v>
      </c>
      <c r="C18" s="37" t="s">
        <v>3793</v>
      </c>
      <c r="D18" s="17" t="s">
        <v>3794</v>
      </c>
      <c r="E18" s="18" t="s">
        <v>10</v>
      </c>
      <c r="F18" s="18">
        <f>VLOOKUP(N18,Revistas!$B$2:$H$63996,2,FALSE)</f>
        <v>1.1639999999999999</v>
      </c>
      <c r="G18" s="18" t="str">
        <f>VLOOKUP(N18,Revistas!$B$2:$H$63996,3,FALSE)</f>
        <v>Q3</v>
      </c>
      <c r="H18" s="18" t="str">
        <f>VLOOKUP(N18,Revistas!$B$2:$H$63996,4,FALSE)</f>
        <v>PEDIATRICS</v>
      </c>
      <c r="I18" s="18" t="str">
        <f>VLOOKUP(N18,Revistas!$B$2:$H$63996,5,FALSE)</f>
        <v>84/121</v>
      </c>
      <c r="J18" s="18" t="str">
        <f>VLOOKUP(N18,Revistas!$B$2:$H$63996,6,FALSE)</f>
        <v>NO</v>
      </c>
      <c r="K18" s="18" t="s">
        <v>3795</v>
      </c>
      <c r="L18" s="18" t="s">
        <v>3796</v>
      </c>
      <c r="M18" s="18">
        <v>0</v>
      </c>
      <c r="N18" s="18" t="s">
        <v>3797</v>
      </c>
      <c r="O18" s="18" t="s">
        <v>62</v>
      </c>
      <c r="P18" s="18">
        <v>2017</v>
      </c>
      <c r="Q18" s="18">
        <v>13</v>
      </c>
      <c r="R18" s="18">
        <v>1</v>
      </c>
      <c r="S18" s="18">
        <v>76</v>
      </c>
      <c r="T18" s="18">
        <v>83</v>
      </c>
      <c r="U18" s="23">
        <v>27457792</v>
      </c>
    </row>
    <row r="19" spans="1:21">
      <c r="A19" s="31"/>
    </row>
    <row r="20" spans="1:21" hidden="1">
      <c r="A20" s="31" t="str">
        <f t="shared" si="0"/>
        <v>. . . ; ():-.. IF -</v>
      </c>
    </row>
    <row r="21" spans="1:21" hidden="1">
      <c r="A21" s="31" t="str">
        <f t="shared" si="0"/>
        <v>. . . ; ():-.. IF -</v>
      </c>
    </row>
    <row r="22" spans="1:21" hidden="1">
      <c r="A22" s="31" t="str">
        <f t="shared" si="0"/>
        <v>. . . ; ():-.. IF -</v>
      </c>
    </row>
    <row r="23" spans="1:21" hidden="1">
      <c r="A23" s="31" t="str">
        <f t="shared" si="0"/>
        <v>. . . ; ():-.. IF -</v>
      </c>
    </row>
    <row r="24" spans="1:21" hidden="1">
      <c r="A24" s="31" t="str">
        <f t="shared" si="0"/>
        <v>. . . ; ():-.. IF -</v>
      </c>
    </row>
    <row r="25" spans="1:21" hidden="1">
      <c r="A25" s="31" t="str">
        <f t="shared" si="0"/>
        <v>. . . ; ():-.. IF -</v>
      </c>
    </row>
    <row r="26" spans="1:21" hidden="1">
      <c r="A26" s="31" t="str">
        <f t="shared" si="0"/>
        <v>. . . ; ():-.. IF -</v>
      </c>
    </row>
    <row r="27" spans="1:21" hidden="1">
      <c r="A27" s="31" t="str">
        <f t="shared" si="0"/>
        <v>. . . ; ():-.. IF -</v>
      </c>
    </row>
    <row r="28" spans="1:21" hidden="1">
      <c r="A28" s="31" t="str">
        <f t="shared" si="0"/>
        <v>. . . ; ():-.. IF -</v>
      </c>
    </row>
    <row r="29" spans="1:21" hidden="1">
      <c r="A29" s="31" t="str">
        <f t="shared" si="0"/>
        <v>. . . ; ():-.. IF -</v>
      </c>
    </row>
    <row r="30" spans="1:21" hidden="1">
      <c r="A30" s="31" t="str">
        <f t="shared" si="0"/>
        <v>. . . ; ():-.. IF -</v>
      </c>
    </row>
    <row r="31" spans="1:21" hidden="1">
      <c r="A31" s="31" t="str">
        <f t="shared" si="0"/>
        <v>. . . ; ():-.. IF -</v>
      </c>
    </row>
    <row r="32" spans="1:2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11</v>
      </c>
      <c r="D1092" s="20" t="s">
        <v>10</v>
      </c>
      <c r="E1092" s="23">
        <f>DSUM(B1:T1088,F1,D1091:D1092)</f>
        <v>28.225000000000001</v>
      </c>
      <c r="F1092" s="23" t="s">
        <v>10</v>
      </c>
      <c r="G1092" s="23" t="s">
        <v>5470</v>
      </c>
      <c r="H1092" s="23">
        <f>DCOUNTA(B1:T1088,G1091,F1091:G1092)</f>
        <v>5</v>
      </c>
      <c r="I1092" s="23" t="s">
        <v>10</v>
      </c>
      <c r="J1092" s="23" t="s">
        <v>2680</v>
      </c>
      <c r="K1092" s="23">
        <f>DCOUNTA(B1:T1088,J1,I1091:J1092)</f>
        <v>1</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3</v>
      </c>
      <c r="D1095" s="20" t="s">
        <v>274</v>
      </c>
      <c r="E1095" s="23">
        <f>DSUM(B1:T1088,F1,D1094:D1095)</f>
        <v>3.6320000000000001</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2</v>
      </c>
      <c r="D1105" s="20" t="s">
        <v>26</v>
      </c>
      <c r="E1105" s="23">
        <f>DSUM(B1:T1088,F1,D1104:D1105)</f>
        <v>9.673</v>
      </c>
      <c r="F1105" s="23" t="s">
        <v>26</v>
      </c>
      <c r="G1105" s="23" t="s">
        <v>5470</v>
      </c>
      <c r="H1105" s="23">
        <f>DCOUNTA(B1:T1088,G1,F1104:G1105)</f>
        <v>1</v>
      </c>
      <c r="I1105" s="23" t="s">
        <v>26</v>
      </c>
      <c r="J1105" s="23" t="s">
        <v>2680</v>
      </c>
      <c r="K1105" s="23">
        <f>DCOUNTA(B1:T1088,J1,I1104:J1105)</f>
        <v>1</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1</v>
      </c>
      <c r="D1108" s="20" t="s">
        <v>210</v>
      </c>
      <c r="E1108" s="23">
        <f>DSUM(B1:T1088,F1,D1107:D1108)</f>
        <v>2.246</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11</v>
      </c>
      <c r="D1111" s="26" t="s">
        <v>7262</v>
      </c>
      <c r="E1111" s="21">
        <f>E1092</f>
        <v>28.225000000000001</v>
      </c>
      <c r="F1111" s="21">
        <f>H1092</f>
        <v>5</v>
      </c>
      <c r="G1111" s="21">
        <f>K1092</f>
        <v>1</v>
      </c>
      <c r="O1111" s="24"/>
    </row>
    <row r="1112" spans="2:52" ht="15.75">
      <c r="C1112" s="21">
        <f>C1095</f>
        <v>3</v>
      </c>
      <c r="D1112" s="26" t="s">
        <v>7263</v>
      </c>
      <c r="E1112" s="21">
        <f>E1095</f>
        <v>3.6320000000000001</v>
      </c>
      <c r="F1112" s="21">
        <f>H1095</f>
        <v>0</v>
      </c>
      <c r="G1112" s="21">
        <f>K1095</f>
        <v>0</v>
      </c>
      <c r="O1112" s="24"/>
    </row>
    <row r="1113" spans="2:52" ht="15.75">
      <c r="C1113" s="21">
        <f>C1105</f>
        <v>2</v>
      </c>
      <c r="D1113" s="26" t="s">
        <v>26</v>
      </c>
      <c r="E1113" s="21">
        <f>E1105</f>
        <v>9.673</v>
      </c>
      <c r="F1113" s="21">
        <f>H1105</f>
        <v>1</v>
      </c>
      <c r="G1113" s="21">
        <f>K1105</f>
        <v>1</v>
      </c>
      <c r="O1113" s="24"/>
    </row>
    <row r="1114" spans="2:52" ht="15.75">
      <c r="C1114" s="21">
        <f>C1108</f>
        <v>1</v>
      </c>
      <c r="D1114" s="26" t="s">
        <v>7266</v>
      </c>
      <c r="E1114" s="21">
        <f>E1108</f>
        <v>2.246</v>
      </c>
      <c r="F1114" s="21">
        <f>H1108</f>
        <v>0</v>
      </c>
      <c r="G1114" s="21">
        <f>K1108</f>
        <v>0</v>
      </c>
      <c r="O1114" s="24"/>
    </row>
    <row r="1115" spans="2:52" ht="15.75">
      <c r="C1115" s="22"/>
      <c r="D1115" s="19" t="s">
        <v>7267</v>
      </c>
      <c r="E1115" s="19">
        <f>E1111</f>
        <v>28.225000000000001</v>
      </c>
      <c r="F1115" s="22"/>
      <c r="O1115" s="24"/>
    </row>
    <row r="1116" spans="2:52" ht="15.75">
      <c r="C1116" s="22"/>
      <c r="D1116" s="19" t="s">
        <v>7268</v>
      </c>
      <c r="E1116" s="19">
        <f>E1111+E1112+E1113+E1114</f>
        <v>43.776000000000003</v>
      </c>
    </row>
  </sheetData>
  <sortState ref="B2:AZ18">
    <sortCondition ref="B2:B18"/>
  </sortState>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rgb="FF7030A0"/>
  </sheetPr>
  <dimension ref="A1:AZ1115"/>
  <sheetViews>
    <sheetView topLeftCell="B10" workbookViewId="0">
      <selection activeCell="B2" sqref="B2:C12"/>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5"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45" ht="75">
      <c r="A2" s="31" t="str">
        <f>CONCATENATE(B2,". ",C2,". ",D2,". ",P2,"; ",Q2,"(",R2,"):",S2,"-",T2,".",E2,". ","IF -",F2)</f>
        <v>Alvarado-Martel, D; Fernandez, MAR; Vigaray, MC; Carrillo, A; Boronat, M; Montesdeoca, AE; Chavez, LN; Sanchez, MP; Quevedo, PL; Suarez, ADS; Hillman, N; Subias, D; Vaquero, PM; de Ibarra, LS; Mauricio, D; de Pablos-Velasco, P; Novoa, FJ; Wagner, AM. ViDa1: The Development and Validation of a New Questionnaire for Measuring Health-Related Quality of Life in Patients with Type 1 Diabetes. FRONTIERS IN PSYCHOLOGY. 2017; 8():-904.Article. IF -2,323</v>
      </c>
      <c r="B2" s="37" t="s">
        <v>3869</v>
      </c>
      <c r="C2" s="37" t="s">
        <v>3870</v>
      </c>
      <c r="D2" s="17" t="s">
        <v>3871</v>
      </c>
      <c r="E2" s="18" t="s">
        <v>10</v>
      </c>
      <c r="F2" s="18">
        <f>VLOOKUP(N2,Revistas!$B$2:$H$63996,2,FALSE)</f>
        <v>2.323</v>
      </c>
      <c r="G2" s="18" t="str">
        <f>VLOOKUP(N2,Revistas!$B$2:$H$63996,3,FALSE)</f>
        <v>Q2</v>
      </c>
      <c r="H2" s="18" t="str">
        <f>VLOOKUP(N2,Revistas!$B$2:$H$63996,4,FALSE)</f>
        <v>PSYCHOLOGY, MULTIDISCIPLINARY</v>
      </c>
      <c r="I2" s="18" t="str">
        <f>VLOOKUP(N2,Revistas!$B$2:$H$63996,5,FALSE)</f>
        <v>33/128</v>
      </c>
      <c r="J2" s="18" t="str">
        <f>VLOOKUP(N2,Revistas!$B$2:$H$63996,6,FALSE)</f>
        <v>NO</v>
      </c>
      <c r="K2" s="18" t="s">
        <v>3872</v>
      </c>
      <c r="L2" s="18" t="s">
        <v>3873</v>
      </c>
      <c r="M2" s="18">
        <v>1</v>
      </c>
      <c r="N2" s="18" t="s">
        <v>3874</v>
      </c>
      <c r="O2" s="28">
        <v>11444</v>
      </c>
      <c r="P2" s="18">
        <v>2017</v>
      </c>
      <c r="Q2" s="18">
        <v>8</v>
      </c>
      <c r="R2" s="18"/>
      <c r="S2" s="18"/>
      <c r="T2" s="18">
        <v>904</v>
      </c>
      <c r="U2" s="23">
        <v>28620331</v>
      </c>
    </row>
    <row r="3" spans="1:45" ht="105">
      <c r="A3" s="31" t="str">
        <f t="shared" ref="A3:A59" si="0">CONCATENATE(B3,". ",C3,". ",D3,". ",P3,"; ",Q3,"(",R3,"):",S3,"-",T3,".",E3,". ","IF -",F3)</f>
        <v>Badiu, C; Bonomi, M; Borshchevsky, I; Cools, M; Craen, M; Ghervan, C; Hauschild, M; Hershkovitz, E; Hrabovszky, E; Juul, A; Kim, SH; Kumanov, P; Lecumberri, B; Lemos, MC; Neocleous, V; Niedziela, M; Djurdjevic, SP; Persani, L; Phan-Hug, F; Pignatelli, D; Pitteloud, N; Popovic, V; Quinton, R; Skordis, N; Smith, N; Stefanija, MA; Xu, C; Young, J; Dwyer, AA. Developing and evaluating rare disease educational materials co-created by expert clinicians and patients: the paradigm of congenital hypogonadotropic hypogonadism. ORPHANET JOURNAL OF RARE DISEASES. 2017; 12():-57.Article. IF -3,507</v>
      </c>
      <c r="B3" s="37" t="s">
        <v>3875</v>
      </c>
      <c r="C3" s="37" t="s">
        <v>3876</v>
      </c>
      <c r="D3" s="17" t="s">
        <v>3877</v>
      </c>
      <c r="E3" s="18" t="s">
        <v>10</v>
      </c>
      <c r="F3" s="18">
        <f>VLOOKUP(N3,Revistas!$B$2:$H$63996,2,FALSE)</f>
        <v>3.5070000000000001</v>
      </c>
      <c r="G3" s="18" t="str">
        <f>VLOOKUP(N3,Revistas!$B$2:$H$63996,3,FALSE)</f>
        <v>Q2</v>
      </c>
      <c r="H3" s="18" t="str">
        <f>VLOOKUP(N3,Revistas!$B$2:$H$63996,4,FALSE)</f>
        <v>GENETICS &amp; HEREDITY - SCIE;</v>
      </c>
      <c r="I3" s="18" t="str">
        <f>VLOOKUP(N3,Revistas!$B$2:$H$63996,5,FALSE)</f>
        <v>58/166</v>
      </c>
      <c r="J3" s="18" t="str">
        <f>VLOOKUP(N3,Revistas!$B$2:$H$63996,6,FALSE)</f>
        <v>NO</v>
      </c>
      <c r="K3" s="18" t="s">
        <v>3878</v>
      </c>
      <c r="L3" s="18" t="s">
        <v>3879</v>
      </c>
      <c r="M3" s="18">
        <v>2</v>
      </c>
      <c r="N3" s="18" t="s">
        <v>3880</v>
      </c>
      <c r="O3" s="28">
        <v>43891</v>
      </c>
      <c r="P3" s="18">
        <v>2017</v>
      </c>
      <c r="Q3" s="18">
        <v>12</v>
      </c>
      <c r="R3" s="18"/>
      <c r="S3" s="18"/>
      <c r="T3" s="18">
        <v>57</v>
      </c>
      <c r="U3" s="33">
        <v>28320476</v>
      </c>
    </row>
    <row r="4" spans="1:45" ht="60">
      <c r="A4" s="31" t="str">
        <f t="shared" si="0"/>
        <v>Barriuso, J; Lamarca, A; Heredia, V; Guerra-Pastrian, L; Alvarez-Escola, C; Castell, J; Custodio, A; Miguel, M; Mendiola, M; Feliu, J. Integrative DNA methylome and miRNA transcriptome analysis for new biomarker discovery in entero-pancreatic neuroendocrine tumours (EP-NETS). ANNALS OF ONCOLOGY. 2017; 28():-.Meeting Abstract. IF -11,855</v>
      </c>
      <c r="B4" s="37" t="s">
        <v>3845</v>
      </c>
      <c r="C4" s="37" t="s">
        <v>3846</v>
      </c>
      <c r="D4" s="17" t="s">
        <v>3847</v>
      </c>
      <c r="E4" s="18" t="s">
        <v>26</v>
      </c>
      <c r="F4" s="18">
        <f>VLOOKUP(N4,Revistas!$B$2:$H$63996,2,FALSE)</f>
        <v>11.855</v>
      </c>
      <c r="G4" s="18" t="str">
        <f>VLOOKUP(N4,Revistas!$B$2:$H$63996,3,FALSE)</f>
        <v>Q1</v>
      </c>
      <c r="H4" s="18" t="str">
        <f>VLOOKUP(N4,Revistas!$B$2:$H$63996,4,FALSE)</f>
        <v>ONCOLOGY</v>
      </c>
      <c r="I4" s="18" t="str">
        <f>VLOOKUP(N4,Revistas!$B$2:$H$63996,5,FALSE)</f>
        <v>10/217</v>
      </c>
      <c r="J4" s="18" t="str">
        <f>VLOOKUP(N4,Revistas!$B$2:$H$63996,6,FALSE)</f>
        <v>SI</v>
      </c>
      <c r="K4" s="18" t="s">
        <v>3848</v>
      </c>
      <c r="L4" s="18"/>
      <c r="M4" s="18">
        <v>0</v>
      </c>
      <c r="N4" s="18" t="s">
        <v>3849</v>
      </c>
      <c r="O4" s="18" t="s">
        <v>154</v>
      </c>
      <c r="P4" s="18">
        <v>2017</v>
      </c>
      <c r="Q4" s="18">
        <v>28</v>
      </c>
      <c r="R4" s="18"/>
      <c r="S4" s="18"/>
      <c r="T4" s="18"/>
      <c r="U4" s="32"/>
    </row>
    <row r="5" spans="1:45" ht="45">
      <c r="A5" s="31" t="str">
        <f t="shared" si="0"/>
        <v>Bieler, BM; Gerber, SM; de Nanclares, GP; Hardisson, D; Lecumberri, B. Intratumoral activating GNAS (R201C) mutation in two unrelated patients with virilizing ovarian Leydig cell tumors. ENDOCRINOLOGIA DIABETES Y NUTRICION. 2017; 64(6):335-337.Letter. IF -NO TIENE</v>
      </c>
      <c r="B5" s="37" t="s">
        <v>3863</v>
      </c>
      <c r="C5" s="37" t="s">
        <v>3864</v>
      </c>
      <c r="D5" s="17" t="s">
        <v>3865</v>
      </c>
      <c r="E5" s="18" t="s">
        <v>274</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3866</v>
      </c>
      <c r="L5" s="18" t="s">
        <v>3867</v>
      </c>
      <c r="M5" s="18">
        <v>0</v>
      </c>
      <c r="N5" s="18" t="s">
        <v>3868</v>
      </c>
      <c r="O5" s="18" t="s">
        <v>1464</v>
      </c>
      <c r="P5" s="18">
        <v>2017</v>
      </c>
      <c r="Q5" s="18">
        <v>64</v>
      </c>
      <c r="R5" s="18">
        <v>6</v>
      </c>
      <c r="S5" s="18">
        <v>335</v>
      </c>
      <c r="T5" s="18">
        <v>337</v>
      </c>
      <c r="U5" s="23">
        <v>29056280</v>
      </c>
    </row>
    <row r="6" spans="1:45" ht="180">
      <c r="A6" s="31" t="str">
        <f t="shared" si="0"/>
        <v>Curras-Freixes, M; Pineiro-Yanez, E; Montero-Conde, C; Apellaniz-Ruiz, M; Calsina, B; Mancikova, V; Remacha, L; Richter, S; Ercolino, T; Rogowski-Lehmann, N; Deutschbein, T; Calatayud, M; Guadalix, S; Alvarez-Escola, C; Lamas, C; Aller, J; Sastre-Marcos, J; Lazaro, C; Galofre, JC; Patino-Garcia, A; Meoro-Aviles, A; Balmana-Gelpi, J; De Miguel-Novoa, P; Balbin, M; Matias-Guiu, X; Leton, R; Inglada-Perez, L; Torres-Perez, R; Roldan-Romero, JM; Rodriguez-Antona, C; Fliedner, SMJ; Opocher, G; Pacak, K; Korpershoek, E; de Krijger, RR; Vroonen, L; Mannelli, M; Fassnacht, M; Beuschlein, F; Eisenhofer, G; Cascon, A; Al-Shahrour, F; Robledo, M. A Targeted Next-Generation Sequencing Assay for Pheochromocytoma and Paraganglioma Diagnostics. JOURNAL OF MOLECULAR DIAGNOSTICS. 2017; 19(4):575-588.Article. IF -4,526</v>
      </c>
      <c r="B6" s="37" t="s">
        <v>3857</v>
      </c>
      <c r="C6" s="37" t="s">
        <v>3858</v>
      </c>
      <c r="D6" s="17" t="s">
        <v>3859</v>
      </c>
      <c r="E6" s="18" t="s">
        <v>10</v>
      </c>
      <c r="F6" s="18">
        <f>VLOOKUP(N6,Revistas!$B$2:$H$63996,2,FALSE)</f>
        <v>4.5259999999999998</v>
      </c>
      <c r="G6" s="18" t="str">
        <f>VLOOKUP(N6,Revistas!$B$2:$H$63996,3,FALSE)</f>
        <v>Q1</v>
      </c>
      <c r="H6" s="18" t="str">
        <f>VLOOKUP(N6,Revistas!$B$2:$H$63996,4,FALSE)</f>
        <v>PATHOLOGY</v>
      </c>
      <c r="I6" s="18" t="str">
        <f>VLOOKUP(N6,Revistas!$B$2:$H$63996,5,FALSE)</f>
        <v>11 DE 79</v>
      </c>
      <c r="J6" s="18" t="str">
        <f>VLOOKUP(N6,Revistas!$B$2:$H$63996,6,FALSE)</f>
        <v>NO</v>
      </c>
      <c r="K6" s="18" t="s">
        <v>3860</v>
      </c>
      <c r="L6" s="18" t="s">
        <v>3861</v>
      </c>
      <c r="M6" s="18">
        <v>0</v>
      </c>
      <c r="N6" s="18" t="s">
        <v>3862</v>
      </c>
      <c r="O6" s="18" t="s">
        <v>29</v>
      </c>
      <c r="P6" s="18">
        <v>2017</v>
      </c>
      <c r="Q6" s="18">
        <v>19</v>
      </c>
      <c r="R6" s="18">
        <v>4</v>
      </c>
      <c r="S6" s="18">
        <v>575</v>
      </c>
      <c r="T6" s="18">
        <v>588</v>
      </c>
      <c r="U6" s="23">
        <v>28552549</v>
      </c>
    </row>
    <row r="7" spans="1:45" ht="45">
      <c r="A7" s="31" t="str">
        <f t="shared" si="0"/>
        <v>Guillen-Sacoto, M A; Barquiel, B; Hillman, N; Burgos, M A; Herranz, L. Metabolic syndrome and impaired glucose metabolism during early postpartum after twin pregnancies complicated by gestational diabetes mellitus: Is the risk comparable to singleton pregnancies?. Diabetes &amp; metabolism. 2017; ():-.Letter. IF -4,101</v>
      </c>
      <c r="B7" s="37" t="s">
        <v>3890</v>
      </c>
      <c r="C7" s="37" t="s">
        <v>3889</v>
      </c>
      <c r="D7" s="17" t="s">
        <v>3891</v>
      </c>
      <c r="E7" s="18" t="s">
        <v>274</v>
      </c>
      <c r="F7" s="18">
        <f>VLOOKUP(N7,Revistas!$B$2:$H$63996,2,FALSE)</f>
        <v>4.101</v>
      </c>
      <c r="G7" s="18" t="str">
        <f>VLOOKUP(N7,Revistas!$B$2:$H$63996,3,FALSE)</f>
        <v>Q1</v>
      </c>
      <c r="H7" s="18" t="str">
        <f>VLOOKUP(N7,Revistas!$B$2:$H$63996,4,FALSE)</f>
        <v>ENDOCRINOLOGY &amp; METABOLISM - SCIE</v>
      </c>
      <c r="I7" s="18" t="str">
        <f>VLOOKUP(N7,Revistas!$B$2:$H$63996,5,FALSE)</f>
        <v>33/138</v>
      </c>
      <c r="J7" s="18" t="str">
        <f>VLOOKUP(N7,Revistas!$B$2:$H$63996,6,FALSE)</f>
        <v>NO</v>
      </c>
      <c r="K7" s="18" t="s">
        <v>3893</v>
      </c>
      <c r="L7" s="18"/>
      <c r="M7" s="18" t="s">
        <v>586</v>
      </c>
      <c r="N7" s="18" t="s">
        <v>3894</v>
      </c>
      <c r="O7" s="18" t="s">
        <v>3892</v>
      </c>
      <c r="P7" s="18">
        <v>2017</v>
      </c>
      <c r="Q7" s="18"/>
      <c r="R7" s="18"/>
      <c r="S7" s="18"/>
      <c r="T7" s="18"/>
      <c r="U7" s="23">
        <v>29169927</v>
      </c>
      <c r="AS7" s="25"/>
    </row>
    <row r="8" spans="1:45" ht="60">
      <c r="A8" s="31" t="str">
        <f t="shared" si="0"/>
        <v>Jimenez-Fonseca, P; Castano, A; Barrio, JJP; Alonso, V; Custodio, A; Marazuela, M; Llanos, M; Diaz, JA; Lopez, C; Alonso, T; Blanco, C; La Casta, A; Alvarez-Escola, C; Alcazar, V; Capdevila, J. Long-Term Outcomes and Prognostic Factors of Gastroenteropancreatic Neuroendocrine Neoplasms (GEP-NENs): An Update of a Large National Registry (RGETNE). NEUROENDOCRINOLOGY. 2017; 105():81-81.Meeting Abstract. IF -3,608</v>
      </c>
      <c r="B8" s="37" t="s">
        <v>3886</v>
      </c>
      <c r="C8" s="37" t="s">
        <v>3887</v>
      </c>
      <c r="D8" s="17" t="s">
        <v>3883</v>
      </c>
      <c r="E8" s="18" t="s">
        <v>26</v>
      </c>
      <c r="F8" s="18">
        <f>VLOOKUP(N8,Revistas!$B$2:$H$63996,2,FALSE)</f>
        <v>3.6080000000000001</v>
      </c>
      <c r="G8" s="18" t="str">
        <f>VLOOKUP(N8,Revistas!$B$2:$H$63996,3,FALSE)</f>
        <v>Q2</v>
      </c>
      <c r="H8" s="18" t="str">
        <f>VLOOKUP(N8,Revistas!$B$2:$H$63996,4,FALSE)</f>
        <v>ENDOCRINOLOGY &amp; METABOLISM - SCIE;</v>
      </c>
      <c r="I8" s="18" t="str">
        <f>VLOOKUP(N8,Revistas!$B$2:$H$63996,5,FALSE)</f>
        <v>51/138</v>
      </c>
      <c r="J8" s="18" t="str">
        <f>VLOOKUP(N8,Revistas!$B$2:$H$63996,6,FALSE)</f>
        <v>NO</v>
      </c>
      <c r="K8" s="18" t="s">
        <v>3888</v>
      </c>
      <c r="L8" s="18"/>
      <c r="M8" s="18">
        <v>0</v>
      </c>
      <c r="N8" s="18" t="s">
        <v>3885</v>
      </c>
      <c r="O8" s="18"/>
      <c r="P8" s="18">
        <v>2017</v>
      </c>
      <c r="Q8" s="18">
        <v>105</v>
      </c>
      <c r="R8" s="18"/>
      <c r="S8" s="18">
        <v>81</v>
      </c>
      <c r="T8" s="18">
        <v>81</v>
      </c>
    </row>
    <row r="9" spans="1:45" ht="45">
      <c r="A9" s="31" t="str">
        <f t="shared" si="0"/>
        <v>Lecumberri, B; Lopez, E; Coronado, M; Rodado, S; Castelo, B. Thyroid Metastasis as First Manifestation of a Colon Adenocarcinoma With KRAS Mutation Usefulness of F-18-FDG PET/CT. CLINICAL NUCLEAR MEDICINE. 2017; 42(10):795-797.Article. IF -4,563</v>
      </c>
      <c r="B9" s="37" t="s">
        <v>3833</v>
      </c>
      <c r="C9" s="37" t="s">
        <v>3834</v>
      </c>
      <c r="D9" s="17" t="s">
        <v>3835</v>
      </c>
      <c r="E9" s="18" t="s">
        <v>10</v>
      </c>
      <c r="F9" s="18">
        <f>VLOOKUP(N9,Revistas!$B$2:$H$63996,2,FALSE)</f>
        <v>4.5629999999999997</v>
      </c>
      <c r="G9" s="18" t="str">
        <f>VLOOKUP(N9,Revistas!$B$2:$H$63996,3,FALSE)</f>
        <v>Q1</v>
      </c>
      <c r="H9" s="18" t="str">
        <f>VLOOKUP(N9,Revistas!$B$2:$H$63996,4,FALSE)</f>
        <v>RADIOLOGY, NUCLEAR MEDICINE &amp; MEDICAL IMAGING - SCIE</v>
      </c>
      <c r="I9" s="18" t="str">
        <f>VLOOKUP(N9,Revistas!$B$2:$H$63996,5,FALSE)</f>
        <v>12/127</v>
      </c>
      <c r="J9" s="18" t="str">
        <f>VLOOKUP(N9,Revistas!$B$2:$H$63996,6,FALSE)</f>
        <v>SI</v>
      </c>
      <c r="K9" s="18" t="s">
        <v>3836</v>
      </c>
      <c r="L9" s="18" t="s">
        <v>3837</v>
      </c>
      <c r="M9" s="18">
        <v>0</v>
      </c>
      <c r="N9" s="18" t="s">
        <v>3838</v>
      </c>
      <c r="O9" s="18" t="s">
        <v>129</v>
      </c>
      <c r="P9" s="18">
        <v>2017</v>
      </c>
      <c r="Q9" s="18">
        <v>42</v>
      </c>
      <c r="R9" s="18">
        <v>10</v>
      </c>
      <c r="S9" s="18">
        <v>795</v>
      </c>
      <c r="T9" s="18">
        <v>797</v>
      </c>
      <c r="U9" s="23">
        <v>28872477</v>
      </c>
    </row>
    <row r="10" spans="1:45" ht="45">
      <c r="A10" s="31" t="str">
        <f t="shared" si="0"/>
        <v>Martin-Montalvo, A; Lopez-Noriega, L; Herranz, A; Herranz, L; Moreno, J; Gauthier, BR. Pax8, a prosurvival gene in islets potentially implicated in gestational diabetes. DIABETOLOGIA. 2017; 60():S183-S183.Meeting Abstract. IF -6,08</v>
      </c>
      <c r="B10" s="37" t="s">
        <v>3851</v>
      </c>
      <c r="C10" s="37" t="s">
        <v>3852</v>
      </c>
      <c r="D10" s="17" t="s">
        <v>3853</v>
      </c>
      <c r="E10" s="18" t="s">
        <v>26</v>
      </c>
      <c r="F10" s="18">
        <f>VLOOKUP(N10,Revistas!$B$2:$H$63996,2,FALSE)</f>
        <v>6.08</v>
      </c>
      <c r="G10" s="18" t="str">
        <f>VLOOKUP(N10,Revistas!$B$2:$H$63996,3,FALSE)</f>
        <v>Q1</v>
      </c>
      <c r="H10" s="18" t="str">
        <f>VLOOKUP(N10,Revistas!$B$2:$H$63996,4,FALSE)</f>
        <v>ENDOCRINOLOGY &amp; METABOLISM - SCIE</v>
      </c>
      <c r="I10" s="18" t="str">
        <f>VLOOKUP(N10,Revistas!$B$2:$H$63996,5,FALSE)</f>
        <v>15/138</v>
      </c>
      <c r="J10" s="18" t="str">
        <f>VLOOKUP(N10,Revistas!$B$2:$H$63996,6,FALSE)</f>
        <v>NO</v>
      </c>
      <c r="K10" s="18" t="s">
        <v>3854</v>
      </c>
      <c r="L10" s="18"/>
      <c r="M10" s="18">
        <v>0</v>
      </c>
      <c r="N10" s="18" t="s">
        <v>3855</v>
      </c>
      <c r="O10" s="18" t="s">
        <v>154</v>
      </c>
      <c r="P10" s="18">
        <v>2017</v>
      </c>
      <c r="Q10" s="18">
        <v>60</v>
      </c>
      <c r="R10" s="18"/>
      <c r="S10" s="18" t="s">
        <v>3856</v>
      </c>
      <c r="T10" s="18" t="s">
        <v>3856</v>
      </c>
    </row>
    <row r="11" spans="1:45" ht="60">
      <c r="A11" s="31" t="str">
        <f t="shared" si="0"/>
        <v>Perez, AD; Martinez-Fuentes, AJ; Garcia-Carbonero, R; Luque, RL; Jimenez-Fonseca, P; Capdevila, J; Villabona, C; Crespo, G; Blanco, C; Gonzalez, C; Alvarez-Escola, C; Castano, JP. Expression of Truncated Functional Subtype 5 Somatostatin Receptor Variant (sst5TMD4) in GEP-NETs and Association with Relevant Pathways Involved in NET Tumorigenesis. NEUROENDOCRINOLOGY. 2017; 105():4-4.Meeting Abstract. IF -3,608</v>
      </c>
      <c r="B11" s="37" t="s">
        <v>3881</v>
      </c>
      <c r="C11" s="37" t="s">
        <v>3882</v>
      </c>
      <c r="D11" s="17" t="s">
        <v>3883</v>
      </c>
      <c r="E11" s="18" t="s">
        <v>26</v>
      </c>
      <c r="F11" s="18">
        <f>VLOOKUP(N11,Revistas!$B$2:$H$63996,2,FALSE)</f>
        <v>3.6080000000000001</v>
      </c>
      <c r="G11" s="18" t="str">
        <f>VLOOKUP(N11,Revistas!$B$2:$H$63996,3,FALSE)</f>
        <v>Q2</v>
      </c>
      <c r="H11" s="18" t="str">
        <f>VLOOKUP(N11,Revistas!$B$2:$H$63996,4,FALSE)</f>
        <v>ENDOCRINOLOGY &amp; METABOLISM - SCIE;</v>
      </c>
      <c r="I11" s="18" t="str">
        <f>VLOOKUP(N11,Revistas!$B$2:$H$63996,5,FALSE)</f>
        <v>51/138</v>
      </c>
      <c r="J11" s="18" t="str">
        <f>VLOOKUP(N11,Revistas!$B$2:$H$63996,6,FALSE)</f>
        <v>NO</v>
      </c>
      <c r="K11" s="18" t="s">
        <v>3884</v>
      </c>
      <c r="L11" s="18"/>
      <c r="M11" s="18">
        <v>0</v>
      </c>
      <c r="N11" s="18" t="s">
        <v>3885</v>
      </c>
      <c r="O11" s="18"/>
      <c r="P11" s="18">
        <v>2017</v>
      </c>
      <c r="Q11" s="18">
        <v>105</v>
      </c>
      <c r="R11" s="18"/>
      <c r="S11" s="18">
        <v>4</v>
      </c>
      <c r="T11" s="18">
        <v>4</v>
      </c>
    </row>
    <row r="12" spans="1:45" ht="45">
      <c r="A12" s="31" t="str">
        <f t="shared" si="0"/>
        <v>Sesmilo, G; Resmini, E; Sambo, M; Blanco, C; Calvo, F; Pazos, F; Fernandez-Catalina, P; de Icaya, PM; Paramo, C; Fajardo, C; Marazuela, M; Alvarez-Escola, C; Diez, JJ; Perea, V. Prevalence of acromegaly in patients with symptoms of sleep apnea. PLOS ONE. 2017; 12(9):-e0183539.Article. IF -2,806</v>
      </c>
      <c r="B12" s="37" t="s">
        <v>3840</v>
      </c>
      <c r="C12" s="37" t="s">
        <v>3841</v>
      </c>
      <c r="D12" s="17" t="s">
        <v>217</v>
      </c>
      <c r="E12" s="18" t="s">
        <v>10</v>
      </c>
      <c r="F12" s="18">
        <f>VLOOKUP(N12,Revistas!$B$2:$H$63996,2,FALSE)</f>
        <v>2.806</v>
      </c>
      <c r="G12" s="18" t="str">
        <f>VLOOKUP(N12,Revistas!$B$2:$H$63996,3,FALSE)</f>
        <v>Q1</v>
      </c>
      <c r="H12" s="18" t="str">
        <f>VLOOKUP(N12,Revistas!$B$2:$H$63996,4,FALSE)</f>
        <v>MULTIDISCIPLINARY SCIENCES</v>
      </c>
      <c r="I12" s="18" t="str">
        <f>VLOOKUP(N12,Revistas!$B$2:$H$63996,5,FALSE)</f>
        <v>15/64</v>
      </c>
      <c r="J12" s="18" t="str">
        <f>VLOOKUP(N12,Revistas!$B$2:$H$63996,6,FALSE)</f>
        <v>NO</v>
      </c>
      <c r="K12" s="18" t="s">
        <v>3842</v>
      </c>
      <c r="L12" s="18" t="s">
        <v>3843</v>
      </c>
      <c r="M12" s="18">
        <v>0</v>
      </c>
      <c r="N12" s="18" t="s">
        <v>220</v>
      </c>
      <c r="O12" s="28">
        <v>41153</v>
      </c>
      <c r="P12" s="18">
        <v>2017</v>
      </c>
      <c r="Q12" s="18">
        <v>12</v>
      </c>
      <c r="R12" s="18">
        <v>9</v>
      </c>
      <c r="S12" s="18"/>
      <c r="T12" s="18" t="s">
        <v>3844</v>
      </c>
      <c r="U12" s="23">
        <v>28898247</v>
      </c>
    </row>
    <row r="13" spans="1:45">
      <c r="A13" s="31"/>
    </row>
    <row r="14" spans="1:45" hidden="1">
      <c r="A14" s="31" t="str">
        <f t="shared" si="0"/>
        <v>. . . ; ():-.. IF -</v>
      </c>
    </row>
    <row r="15" spans="1:45" hidden="1">
      <c r="A15" s="31" t="str">
        <f t="shared" si="0"/>
        <v>. . . ; ():-.. IF -</v>
      </c>
    </row>
    <row r="16" spans="1:45" hidden="1">
      <c r="A16" s="31" t="str">
        <f t="shared" si="0"/>
        <v>. . . ; ():-.. IF -</v>
      </c>
    </row>
    <row r="17" spans="1:1" hidden="1">
      <c r="A17" s="31" t="str">
        <f t="shared" si="0"/>
        <v>. . . ; ():-.. IF -</v>
      </c>
    </row>
    <row r="18" spans="1:1" hidden="1">
      <c r="A18" s="31" t="str">
        <f t="shared" si="0"/>
        <v>. . . ; ():-.. IF -</v>
      </c>
    </row>
    <row r="19" spans="1:1" hidden="1">
      <c r="A19" s="31" t="str">
        <f t="shared" si="0"/>
        <v>. . . ; ():-.. IF -</v>
      </c>
    </row>
    <row r="20" spans="1:1" hidden="1">
      <c r="A20" s="31" t="str">
        <f t="shared" si="0"/>
        <v>. . . ; ():-.. IF -</v>
      </c>
    </row>
    <row r="21" spans="1:1" hidden="1">
      <c r="A21" s="31" t="str">
        <f t="shared" si="0"/>
        <v>. . . ; ():-.. IF -</v>
      </c>
    </row>
    <row r="22" spans="1:1" hidden="1">
      <c r="A22" s="31" t="str">
        <f t="shared" si="0"/>
        <v>. . . ; ():-.. IF -</v>
      </c>
    </row>
    <row r="23" spans="1:1" hidden="1">
      <c r="A23" s="31" t="str">
        <f t="shared" si="0"/>
        <v>. . . ; ():-.. IF -</v>
      </c>
    </row>
    <row r="24" spans="1:1" hidden="1">
      <c r="A24" s="31" t="str">
        <f t="shared" si="0"/>
        <v>. . . ; ():-.. IF -</v>
      </c>
    </row>
    <row r="25" spans="1:1" hidden="1">
      <c r="A25" s="31" t="str">
        <f t="shared" si="0"/>
        <v>. . . ; ():-.. IF -</v>
      </c>
    </row>
    <row r="26" spans="1:1" hidden="1">
      <c r="A26" s="31" t="str">
        <f t="shared" si="0"/>
        <v>. . . ; ():-.. IF -</v>
      </c>
    </row>
    <row r="27" spans="1:1" hidden="1">
      <c r="A27" s="31" t="str">
        <f t="shared" si="0"/>
        <v>. . . ; ():-.. IF -</v>
      </c>
    </row>
    <row r="28" spans="1:1" hidden="1">
      <c r="A28" s="31" t="str">
        <f t="shared" si="0"/>
        <v>. . . ; ():-.. IF -</v>
      </c>
    </row>
    <row r="29" spans="1:1" hidden="1">
      <c r="A29" s="31" t="str">
        <f t="shared" si="0"/>
        <v>. . . ; ():-.. IF -</v>
      </c>
    </row>
    <row r="30" spans="1:1" hidden="1">
      <c r="A30" s="31" t="str">
        <f t="shared" si="0"/>
        <v>. . . ; ():-.. IF -</v>
      </c>
    </row>
    <row r="31" spans="1:1" hidden="1">
      <c r="A31" s="31" t="str">
        <f t="shared" si="0"/>
        <v>. . . ; ():-.. IF -</v>
      </c>
    </row>
    <row r="32" spans="1: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5</v>
      </c>
      <c r="D1092" s="20" t="s">
        <v>10</v>
      </c>
      <c r="E1092" s="23">
        <f>DSUM(B1:T1088,F1,D1091:D1092)</f>
        <v>17.725000000000001</v>
      </c>
      <c r="F1092" s="23" t="s">
        <v>10</v>
      </c>
      <c r="G1092" s="23" t="s">
        <v>5470</v>
      </c>
      <c r="H1092" s="23">
        <f>DCOUNTA(B1:T1088,G1091,F1091:G1092)</f>
        <v>3</v>
      </c>
      <c r="I1092" s="23" t="s">
        <v>10</v>
      </c>
      <c r="J1092" s="23" t="s">
        <v>2680</v>
      </c>
      <c r="K1092" s="23">
        <f>DCOUNTA(B1:T1088,J1,I1091:J1092)</f>
        <v>1</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2</v>
      </c>
      <c r="D1095" s="20" t="s">
        <v>274</v>
      </c>
      <c r="E1095" s="23">
        <f>DSUM(B1:T1088,F1,D1094:D1095)</f>
        <v>4.101</v>
      </c>
      <c r="F1095" s="23" t="s">
        <v>274</v>
      </c>
      <c r="G1095" s="23" t="s">
        <v>5470</v>
      </c>
      <c r="H1095" s="23">
        <f>DCOUNTA(B1:T1088,G1,F1094:G1095)</f>
        <v>1</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4</v>
      </c>
      <c r="D1105" s="20" t="s">
        <v>26</v>
      </c>
      <c r="E1105" s="23">
        <f>DSUM(B1:T1088,F1,D1104:D1105)</f>
        <v>25.151</v>
      </c>
      <c r="F1105" s="23" t="s">
        <v>26</v>
      </c>
      <c r="G1105" s="23" t="s">
        <v>5470</v>
      </c>
      <c r="H1105" s="23">
        <f>DCOUNTA(B1:T1088,G1,F1104:G1105)</f>
        <v>2</v>
      </c>
      <c r="I1105" s="23" t="s">
        <v>26</v>
      </c>
      <c r="J1105" s="23" t="s">
        <v>2680</v>
      </c>
      <c r="K1105" s="23">
        <f>DCOUNTA(B1:T1088,J1,I1104:J1105)</f>
        <v>1</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5</v>
      </c>
      <c r="D1111" s="26" t="s">
        <v>7262</v>
      </c>
      <c r="E1111" s="21">
        <f>E1092</f>
        <v>17.725000000000001</v>
      </c>
      <c r="F1111" s="21">
        <f>H1092</f>
        <v>3</v>
      </c>
      <c r="G1111" s="21">
        <f>K1092</f>
        <v>1</v>
      </c>
      <c r="O1111" s="24"/>
    </row>
    <row r="1112" spans="2:52" ht="15.75">
      <c r="C1112" s="21">
        <f>C1095</f>
        <v>2</v>
      </c>
      <c r="D1112" s="26" t="s">
        <v>7263</v>
      </c>
      <c r="E1112" s="21">
        <f>E1095</f>
        <v>4.101</v>
      </c>
      <c r="F1112" s="21">
        <f>H1095</f>
        <v>1</v>
      </c>
      <c r="G1112" s="21">
        <f>K1095</f>
        <v>0</v>
      </c>
      <c r="O1112" s="24"/>
    </row>
    <row r="1113" spans="2:52" ht="15.75">
      <c r="C1113" s="21">
        <f>C1105</f>
        <v>4</v>
      </c>
      <c r="D1113" s="26" t="s">
        <v>26</v>
      </c>
      <c r="E1113" s="21">
        <f>E1105</f>
        <v>25.151</v>
      </c>
      <c r="F1113" s="21">
        <f>H1105</f>
        <v>2</v>
      </c>
      <c r="G1113" s="21">
        <f>K1105</f>
        <v>1</v>
      </c>
      <c r="O1113" s="24"/>
    </row>
    <row r="1114" spans="2:52" ht="15.75">
      <c r="C1114" s="22"/>
      <c r="D1114" s="19" t="s">
        <v>7267</v>
      </c>
      <c r="E1114" s="19">
        <f>E1111</f>
        <v>17.725000000000001</v>
      </c>
      <c r="F1114" s="22"/>
      <c r="O1114" s="24"/>
    </row>
    <row r="1115" spans="2:52" ht="15.75">
      <c r="C1115" s="22"/>
      <c r="D1115" s="19" t="s">
        <v>7268</v>
      </c>
      <c r="E1115" s="19">
        <f>E1111+E1112+E1113</f>
        <v>46.977000000000004</v>
      </c>
    </row>
  </sheetData>
  <sortState ref="B2:AZ12">
    <sortCondition ref="B2:B12"/>
  </sortState>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rgb="FF7030A0"/>
  </sheetPr>
  <dimension ref="A1:AZ1116"/>
  <sheetViews>
    <sheetView topLeftCell="B1" workbookViewId="0">
      <selection activeCell="B2" sqref="B2:C34"/>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90">
      <c r="A2" s="31" t="str">
        <f>CONCATENATE(B2,". ",C2,". ",D2,". ",P2,"; ",Q2,"(",R2,"):",S2,"-",T2,".",E2,". ","IF -",F2)</f>
        <v>Alcaraz, Antonio; Martinez-Pineiro, Luis; Rodriguez, Alfredo; Rubio, Jose; Borque, Angel; Burgos, Javier; Carballido, Joaquin; Cozar, Jose Manuel; Crespo, Itziar; Esquena, Salvador; Gomez-Veiga, Francisco; Lopez, Dionisio; Minana, Bernardino; Morote, Juan; Ribal, Maria Jose; Solsona, Eduardo; Suarez, Jose Francisco; Unda, Miguel. Consensus on castration-resistant prostate cancer management in Spain.. Archivos espanoles de urologia. 2017; 70(9):777-791-.Article. IF -0,323</v>
      </c>
      <c r="B2" s="37" t="s">
        <v>4052</v>
      </c>
      <c r="C2" s="37" t="s">
        <v>7247</v>
      </c>
      <c r="D2" s="17" t="s">
        <v>4035</v>
      </c>
      <c r="E2" s="18" t="s">
        <v>10</v>
      </c>
      <c r="F2" s="18">
        <f>VLOOKUP(N2,Revistas!$B$2:$H$63996,2,FALSE)</f>
        <v>0.32300000000000001</v>
      </c>
      <c r="G2" s="18" t="str">
        <f>VLOOKUP(N2,Revistas!$B$2:$H$63996,3,FALSE)</f>
        <v>Q4</v>
      </c>
      <c r="H2" s="18" t="str">
        <f>VLOOKUP(N2,Revistas!$B$2:$H$63996,4,FALSE)</f>
        <v>UROLOGY &amp; NEPHROLOGY - SCIE</v>
      </c>
      <c r="I2" s="18" t="str">
        <f>VLOOKUP(N2,Revistas!$B$2:$H$63996,5,FALSE)</f>
        <v>73/76</v>
      </c>
      <c r="J2" s="18" t="str">
        <f>VLOOKUP(N2,Revistas!$B$2:$H$63996,6,FALSE)</f>
        <v>NO</v>
      </c>
      <c r="K2" s="18" t="s">
        <v>4054</v>
      </c>
      <c r="L2" s="18"/>
      <c r="M2" s="18" t="s">
        <v>586</v>
      </c>
      <c r="N2" s="18" t="s">
        <v>3902</v>
      </c>
      <c r="O2" s="18" t="s">
        <v>2935</v>
      </c>
      <c r="P2" s="18">
        <v>2017</v>
      </c>
      <c r="Q2" s="18">
        <v>70</v>
      </c>
      <c r="R2" s="18">
        <v>9</v>
      </c>
      <c r="S2" s="18" t="s">
        <v>4053</v>
      </c>
      <c r="T2" s="18"/>
      <c r="U2" s="23">
        <v>29099380</v>
      </c>
    </row>
    <row r="3" spans="1:21" ht="45">
      <c r="A3" s="31" t="str">
        <f t="shared" ref="A3:A59" si="0">CONCATENATE(B3,". ",C3,". ",D3,". ",P3,"; ",Q3,"(",R3,"):",S3,"-",T3,".",E3,". ","IF -",F3)</f>
        <v>Blanco, LT; Socarras, MR; Montero, RF; Diez, EL; Calvo, AO; Gregorio, SAY; Cansino, JR; Galan, JA; Rivas, JG. Renal colic during pregnancy: Diagnostic and therapeutic aspects. Literature review. CENTRAL EUROPEAN JOURNAL OF UROLOGY. 2017; 70(1):93-100.Review. IF -NO TIENE</v>
      </c>
      <c r="B3" s="37" t="s">
        <v>4014</v>
      </c>
      <c r="C3" s="37" t="s">
        <v>4015</v>
      </c>
      <c r="D3" s="17" t="s">
        <v>3999</v>
      </c>
      <c r="E3" s="18" t="s">
        <v>210</v>
      </c>
      <c r="F3" s="18" t="str">
        <f>VLOOKUP(N3,Revistas!$B$2:$H$63996,2,FALSE)</f>
        <v>NO TIENE</v>
      </c>
      <c r="G3" s="18" t="str">
        <f>VLOOKUP(N3,Revistas!$B$2:$H$63996,3,FALSE)</f>
        <v>NO TIENE</v>
      </c>
      <c r="H3" s="18" t="str">
        <f>VLOOKUP(N3,Revistas!$B$2:$H$63996,4,FALSE)</f>
        <v>NO TIENE</v>
      </c>
      <c r="I3" s="18" t="str">
        <f>VLOOKUP(N3,Revistas!$B$2:$H$63996,5,FALSE)</f>
        <v>NO TIENE</v>
      </c>
      <c r="J3" s="18" t="str">
        <f>VLOOKUP(N3,Revistas!$B$2:$H$63996,6,FALSE)</f>
        <v>NO</v>
      </c>
      <c r="K3" s="18" t="s">
        <v>4016</v>
      </c>
      <c r="L3" s="18" t="s">
        <v>4017</v>
      </c>
      <c r="M3" s="18">
        <v>1</v>
      </c>
      <c r="N3" s="18" t="s">
        <v>4002</v>
      </c>
      <c r="O3" s="18"/>
      <c r="P3" s="18">
        <v>2017</v>
      </c>
      <c r="Q3" s="18">
        <v>70</v>
      </c>
      <c r="R3" s="18">
        <v>1</v>
      </c>
      <c r="S3" s="18">
        <v>93</v>
      </c>
      <c r="T3" s="18">
        <v>100</v>
      </c>
      <c r="U3" s="23">
        <v>28461996</v>
      </c>
    </row>
    <row r="4" spans="1:21" ht="45">
      <c r="A4" s="31" t="str">
        <f t="shared" si="0"/>
        <v>Blazquez-Moreno, A; Perez-Portilla, A; Agundez-Llaca, M; Dukovska, D; Vales-Gomez, M; Aydogmus, C; Ikinciogullari, A; Regueiro, JR; Reyburn, HT. Analysis of the recovery of CD247 expression in a PID patient: insights into the spontaneous repair of defective genes. BLOOD. 2017; 130(10):1205-1208.Article. IF -13,164</v>
      </c>
      <c r="B4" s="37" t="s">
        <v>3907</v>
      </c>
      <c r="C4" s="37" t="s">
        <v>3908</v>
      </c>
      <c r="D4" s="17" t="s">
        <v>3909</v>
      </c>
      <c r="E4" s="18" t="s">
        <v>10</v>
      </c>
      <c r="F4" s="18">
        <f>VLOOKUP(N4,Revistas!$B$2:$H$63996,2,FALSE)</f>
        <v>13.164</v>
      </c>
      <c r="G4" s="18" t="str">
        <f>VLOOKUP(N4,Revistas!$B$2:$H$63996,3,FALSE)</f>
        <v>Q1</v>
      </c>
      <c r="H4" s="18" t="str">
        <f>VLOOKUP(N4,Revistas!$B$2:$H$63996,4,FALSE)</f>
        <v>HEMATOLOGY</v>
      </c>
      <c r="I4" s="18" t="str">
        <f>VLOOKUP(N4,Revistas!$B$2:$H$63996,5,FALSE)</f>
        <v>2 DE 70</v>
      </c>
      <c r="J4" s="18" t="str">
        <f>VLOOKUP(N4,Revistas!$B$2:$H$63996,6,FALSE)</f>
        <v>SI</v>
      </c>
      <c r="K4" s="18" t="s">
        <v>3910</v>
      </c>
      <c r="L4" s="18" t="s">
        <v>3911</v>
      </c>
      <c r="M4" s="18">
        <v>0</v>
      </c>
      <c r="N4" s="18" t="s">
        <v>3912</v>
      </c>
      <c r="O4" s="28">
        <v>39326</v>
      </c>
      <c r="P4" s="18">
        <v>2017</v>
      </c>
      <c r="Q4" s="18">
        <v>130</v>
      </c>
      <c r="R4" s="18">
        <v>10</v>
      </c>
      <c r="S4" s="18">
        <v>1205</v>
      </c>
      <c r="T4" s="18">
        <v>1208</v>
      </c>
      <c r="U4" s="23">
        <v>28743717</v>
      </c>
    </row>
    <row r="5" spans="1:21" ht="45">
      <c r="A5" s="31" t="str">
        <f t="shared" si="0"/>
        <v>Borgmann, H; Socarras, MR; Salem, J; Tsaur, I; Rivas, JG; Barret, E; Tortolero, L. Feasibility and safety of augmented reality-assisted urological surgery using smartglass. WORLD JOURNAL OF UROLOGY. 2017; 35(6):967-972.Article. IF -2,743</v>
      </c>
      <c r="B5" s="37" t="s">
        <v>3956</v>
      </c>
      <c r="C5" s="37" t="s">
        <v>3957</v>
      </c>
      <c r="D5" s="17" t="s">
        <v>3958</v>
      </c>
      <c r="E5" s="18" t="s">
        <v>10</v>
      </c>
      <c r="F5" s="18">
        <f>VLOOKUP(N5,Revistas!$B$2:$H$63996,2,FALSE)</f>
        <v>2.7429999999999999</v>
      </c>
      <c r="G5" s="18" t="str">
        <f>VLOOKUP(N5,Revistas!$B$2:$H$63996,3,FALSE)</f>
        <v>Q2</v>
      </c>
      <c r="H5" s="18" t="str">
        <f>VLOOKUP(N5,Revistas!$B$2:$H$63996,4,FALSE)</f>
        <v>UROLOGY &amp; NEPHROLOGY - SCIE</v>
      </c>
      <c r="I5" s="18" t="str">
        <f>VLOOKUP(N5,Revistas!$B$2:$H$63996,5,FALSE)</f>
        <v>25/77</v>
      </c>
      <c r="J5" s="18" t="str">
        <f>VLOOKUP(N5,Revistas!$B$2:$H$63996,6,FALSE)</f>
        <v>NO</v>
      </c>
      <c r="K5" s="18" t="s">
        <v>3959</v>
      </c>
      <c r="L5" s="18" t="s">
        <v>3960</v>
      </c>
      <c r="M5" s="18">
        <v>1</v>
      </c>
      <c r="N5" s="18" t="s">
        <v>3961</v>
      </c>
      <c r="O5" s="18" t="s">
        <v>226</v>
      </c>
      <c r="P5" s="18">
        <v>2017</v>
      </c>
      <c r="Q5" s="18">
        <v>35</v>
      </c>
      <c r="R5" s="18">
        <v>6</v>
      </c>
      <c r="S5" s="18">
        <v>967</v>
      </c>
      <c r="T5" s="18">
        <v>972</v>
      </c>
      <c r="U5" s="23">
        <v>27761715</v>
      </c>
    </row>
    <row r="6" spans="1:21" ht="30">
      <c r="A6" s="31" t="str">
        <f t="shared" si="0"/>
        <v>Cansino, R; Portilla, A; Rivas, JG. Performing easy prone punction. CENTRAL EUROPEAN JOURNAL OF UROLOGY. 2017; 70(2):170-174.Review. IF -NO TIENE</v>
      </c>
      <c r="B6" s="37" t="s">
        <v>4003</v>
      </c>
      <c r="C6" s="37" t="s">
        <v>4004</v>
      </c>
      <c r="D6" s="17" t="s">
        <v>3999</v>
      </c>
      <c r="E6" s="18" t="s">
        <v>210</v>
      </c>
      <c r="F6" s="18" t="str">
        <f>VLOOKUP(N6,Revistas!$B$2:$H$63996,2,FALSE)</f>
        <v>NO TIENE</v>
      </c>
      <c r="G6" s="18" t="str">
        <f>VLOOKUP(N6,Revistas!$B$2:$H$63996,3,FALSE)</f>
        <v>NO TIENE</v>
      </c>
      <c r="H6" s="18" t="str">
        <f>VLOOKUP(N6,Revistas!$B$2:$H$63996,4,FALSE)</f>
        <v>NO TIENE</v>
      </c>
      <c r="I6" s="18" t="str">
        <f>VLOOKUP(N6,Revistas!$B$2:$H$63996,5,FALSE)</f>
        <v>NO TIENE</v>
      </c>
      <c r="J6" s="18" t="str">
        <f>VLOOKUP(N6,Revistas!$B$2:$H$63996,6,FALSE)</f>
        <v>NO</v>
      </c>
      <c r="K6" s="18" t="s">
        <v>4005</v>
      </c>
      <c r="L6" s="18" t="s">
        <v>4006</v>
      </c>
      <c r="M6" s="18">
        <v>0</v>
      </c>
      <c r="N6" s="18" t="s">
        <v>4002</v>
      </c>
      <c r="O6" s="18"/>
      <c r="P6" s="18">
        <v>2017</v>
      </c>
      <c r="Q6" s="18">
        <v>70</v>
      </c>
      <c r="R6" s="18">
        <v>2</v>
      </c>
      <c r="S6" s="18">
        <v>170</v>
      </c>
      <c r="T6" s="18">
        <v>174</v>
      </c>
      <c r="U6" s="23">
        <v>28721284</v>
      </c>
    </row>
    <row r="7" spans="1:21" ht="45">
      <c r="A7" s="31" t="str">
        <f t="shared" si="0"/>
        <v>Carrion, Diego M; Alvarez-Maestro, Mario; Gomez Rivas, Juan; Gonzalez-Peramato, Pilar; Cisneros Ledo, Jesus. Extramedullary plasmacytoma of the testicle.. Archivos espanoles de urologia. 2017; 70(10):845-847-.Article. IF -0,323</v>
      </c>
      <c r="B7" s="37" t="s">
        <v>4034</v>
      </c>
      <c r="C7" s="37" t="s">
        <v>4033</v>
      </c>
      <c r="D7" s="17" t="s">
        <v>4035</v>
      </c>
      <c r="E7" s="18" t="s">
        <v>10</v>
      </c>
      <c r="F7" s="18">
        <f>VLOOKUP(N7,Revistas!$B$2:$H$63996,2,FALSE)</f>
        <v>0.32300000000000001</v>
      </c>
      <c r="G7" s="18" t="str">
        <f>VLOOKUP(N7,Revistas!$B$2:$H$63996,3,FALSE)</f>
        <v>Q4</v>
      </c>
      <c r="H7" s="18" t="str">
        <f>VLOOKUP(N7,Revistas!$B$2:$H$63996,4,FALSE)</f>
        <v>UROLOGY &amp; NEPHROLOGY - SCIE</v>
      </c>
      <c r="I7" s="18" t="str">
        <f>VLOOKUP(N7,Revistas!$B$2:$H$63996,5,FALSE)</f>
        <v>73/76</v>
      </c>
      <c r="J7" s="18" t="str">
        <f>VLOOKUP(N7,Revistas!$B$2:$H$63996,6,FALSE)</f>
        <v>NO</v>
      </c>
      <c r="K7" s="18" t="s">
        <v>4037</v>
      </c>
      <c r="L7" s="18"/>
      <c r="M7" s="18" t="s">
        <v>586</v>
      </c>
      <c r="N7" s="18" t="s">
        <v>3902</v>
      </c>
      <c r="O7" s="18" t="s">
        <v>2677</v>
      </c>
      <c r="P7" s="18">
        <v>2017</v>
      </c>
      <c r="Q7" s="18">
        <v>70</v>
      </c>
      <c r="R7" s="18">
        <v>10</v>
      </c>
      <c r="S7" s="18" t="s">
        <v>4036</v>
      </c>
      <c r="T7" s="18"/>
      <c r="U7" s="23">
        <v>29205163</v>
      </c>
    </row>
    <row r="8" spans="1:21" ht="45">
      <c r="A8" s="31" t="str">
        <f t="shared" si="0"/>
        <v>Carrion, DM; Gregorio, SAY; Rivas, JG; Bazan, AA; Sebastian, JD; Martinez-Pineiro, L. The role of hemostatic agents in preventing complications in laparoscopic partial nephrectomy. CENTRAL EUROPEAN JOURNAL OF UROLOGY. 2017; 70(4):362-367.Article. IF -NO TIENE</v>
      </c>
      <c r="B8" s="37" t="s">
        <v>3997</v>
      </c>
      <c r="C8" s="37" t="s">
        <v>3998</v>
      </c>
      <c r="D8" s="17" t="s">
        <v>3999</v>
      </c>
      <c r="E8" s="18" t="s">
        <v>10</v>
      </c>
      <c r="F8" s="18" t="str">
        <f>VLOOKUP(N8,Revistas!$B$2:$H$63996,2,FALSE)</f>
        <v>NO TIENE</v>
      </c>
      <c r="G8" s="18" t="str">
        <f>VLOOKUP(N8,Revistas!$B$2:$H$63996,3,FALSE)</f>
        <v>NO TIENE</v>
      </c>
      <c r="H8" s="18" t="str">
        <f>VLOOKUP(N8,Revistas!$B$2:$H$63996,4,FALSE)</f>
        <v>NO TIENE</v>
      </c>
      <c r="I8" s="18" t="str">
        <f>VLOOKUP(N8,Revistas!$B$2:$H$63996,5,FALSE)</f>
        <v>NO TIENE</v>
      </c>
      <c r="J8" s="18" t="str">
        <f>VLOOKUP(N8,Revistas!$B$2:$H$63996,6,FALSE)</f>
        <v>NO</v>
      </c>
      <c r="K8" s="18" t="s">
        <v>4000</v>
      </c>
      <c r="L8" s="18" t="s">
        <v>4001</v>
      </c>
      <c r="M8" s="18">
        <v>0</v>
      </c>
      <c r="N8" s="18" t="s">
        <v>4002</v>
      </c>
      <c r="O8" s="18"/>
      <c r="P8" s="18">
        <v>2017</v>
      </c>
      <c r="Q8" s="18">
        <v>70</v>
      </c>
      <c r="R8" s="18">
        <v>4</v>
      </c>
      <c r="S8" s="18">
        <v>362</v>
      </c>
      <c r="T8" s="18">
        <v>367</v>
      </c>
    </row>
    <row r="9" spans="1:21" ht="60">
      <c r="A9" s="31" t="str">
        <f t="shared" si="0"/>
        <v>Castellucci, R; Quevedo, AIL; Gomez, FJS; Rodriguez, JD; Wasylkowsky, LC; Gonzalez, ER; Beliz, IS; Acuna, IC; De Legaria, MMF; Salinas, S; Martinez-Pineiro, L. DIAGNOSTIC ACCURACY COMPARING PROSTATE CANCER DETECTION BY MULTIPARAMETRIC MAGNETIC RESONANCE IMAGING VERSUS PROSTATECTOMY FINDINGS. ANTICANCER RESEARCH. 2017; 37(4):2090-2090.Meeting Abstract. IF -1,937</v>
      </c>
      <c r="B9" s="37" t="s">
        <v>3966</v>
      </c>
      <c r="C9" s="37" t="s">
        <v>3967</v>
      </c>
      <c r="D9" s="17" t="s">
        <v>3968</v>
      </c>
      <c r="E9" s="18" t="s">
        <v>26</v>
      </c>
      <c r="F9" s="18">
        <f>VLOOKUP(N9,Revistas!$B$2:$H$63996,2,FALSE)</f>
        <v>1.9370000000000001</v>
      </c>
      <c r="G9" s="18" t="str">
        <f>VLOOKUP(N9,Revistas!$B$2:$H$63996,3,FALSE)</f>
        <v>Q3</v>
      </c>
      <c r="H9" s="18" t="str">
        <f>VLOOKUP(N9,Revistas!$B$2:$H$63996,4,FALSE)</f>
        <v>ONCOLOGY</v>
      </c>
      <c r="I9" s="18" t="str">
        <f>VLOOKUP(N9,Revistas!$B$2:$H$63996,5,FALSE)</f>
        <v>160/217</v>
      </c>
      <c r="J9" s="18" t="str">
        <f>VLOOKUP(N9,Revistas!$B$2:$H$63996,6,FALSE)</f>
        <v>NO</v>
      </c>
      <c r="K9" s="18" t="s">
        <v>3969</v>
      </c>
      <c r="L9" s="18"/>
      <c r="M9" s="18">
        <v>0</v>
      </c>
      <c r="N9" s="18" t="s">
        <v>3970</v>
      </c>
      <c r="O9" s="18" t="s">
        <v>35</v>
      </c>
      <c r="P9" s="18">
        <v>2017</v>
      </c>
      <c r="Q9" s="18">
        <v>37</v>
      </c>
      <c r="R9" s="18">
        <v>4</v>
      </c>
      <c r="S9" s="18">
        <v>2090</v>
      </c>
      <c r="T9" s="18">
        <v>2090</v>
      </c>
    </row>
    <row r="10" spans="1:21" ht="90">
      <c r="A10" s="31" t="str">
        <f t="shared" si="0"/>
        <v>Castellucci, Roberto; Linares Quevedo, Ana I; Sanchez Gomez, Francisco J; Diez Rodriguez, Jesus; Cogorno, Leopoldo; Cogollos Acuna, Isidro; Salmeron Beliz, Isabel; Munoz Fernandez de Legaria, Marta; Martinez Pineiro, Luis. Prospective nonrandomized study of diagnostic accuracy comparing prostate cancer detection by transrectal ultrasound-guided biopsy to magnetic resonance imaging with subsequent MRI-guided biopsy in biopsy-naive patients.. Minerva urologica e nefrologica = The Italian journal of urology and nephrology. 2017; 69(6):589-595-.Article. IF -0,984</v>
      </c>
      <c r="B10" s="37" t="s">
        <v>4039</v>
      </c>
      <c r="C10" s="37" t="s">
        <v>4038</v>
      </c>
      <c r="D10" s="17" t="s">
        <v>4040</v>
      </c>
      <c r="E10" s="18" t="s">
        <v>10</v>
      </c>
      <c r="F10" s="18">
        <f>VLOOKUP(N10,Revistas!$B$2:$H$63996,2,FALSE)</f>
        <v>0.98399999999999999</v>
      </c>
      <c r="G10" s="18" t="str">
        <f>VLOOKUP(N10,Revistas!$B$2:$H$63996,3,FALSE)</f>
        <v>Q4</v>
      </c>
      <c r="H10" s="18" t="str">
        <f>VLOOKUP(N10,Revistas!$B$2:$H$63996,4,FALSE)</f>
        <v>UROLOGY &amp; NEPHROLOGY - SCIE</v>
      </c>
      <c r="I10" s="18" t="str">
        <f>VLOOKUP(N10,Revistas!$B$2:$H$63996,5,FALSE)</f>
        <v>64/77</v>
      </c>
      <c r="J10" s="18" t="str">
        <f>VLOOKUP(N10,Revistas!$B$2:$H$63996,6,FALSE)</f>
        <v>NO</v>
      </c>
      <c r="K10" s="18" t="s">
        <v>4042</v>
      </c>
      <c r="L10" s="18"/>
      <c r="M10" s="18" t="s">
        <v>586</v>
      </c>
      <c r="N10" s="18" t="s">
        <v>4043</v>
      </c>
      <c r="O10" s="18" t="s">
        <v>2677</v>
      </c>
      <c r="P10" s="18">
        <v>2017</v>
      </c>
      <c r="Q10" s="18">
        <v>69</v>
      </c>
      <c r="R10" s="18">
        <v>6</v>
      </c>
      <c r="S10" s="18" t="s">
        <v>4041</v>
      </c>
      <c r="T10" s="18"/>
      <c r="U10" s="23">
        <v>29094851</v>
      </c>
    </row>
    <row r="11" spans="1:21" ht="45">
      <c r="A11" s="31" t="str">
        <f t="shared" si="0"/>
        <v>de la Taille, A; Martinez-Pineiro, L; Cabri, P; Houchard, A; Schalken, J. Factors predicting progression to castrate-resistant prostate cancer in patients with advanced prostate cancer receiving long-term androgen-deprivation therapy. BJU INTERNATIONAL. 2017; 119(1):74-81.Article. IF -4,338</v>
      </c>
      <c r="B11" s="37" t="s">
        <v>4026</v>
      </c>
      <c r="C11" s="37" t="s">
        <v>4027</v>
      </c>
      <c r="D11" s="17" t="s">
        <v>4028</v>
      </c>
      <c r="E11" s="18" t="s">
        <v>10</v>
      </c>
      <c r="F11" s="18">
        <f>VLOOKUP(N11,Revistas!$B$2:$H$63996,2,FALSE)</f>
        <v>4.3380000000000001</v>
      </c>
      <c r="G11" s="18" t="str">
        <f>VLOOKUP(N11,Revistas!$B$2:$H$63996,3,FALSE)</f>
        <v>Q1</v>
      </c>
      <c r="H11" s="18" t="str">
        <f>VLOOKUP(N11,Revistas!$B$2:$H$63996,4,FALSE)</f>
        <v>UROLOGY &amp; NEPHROLOGY - SCIE</v>
      </c>
      <c r="I11" s="18" t="str">
        <f>VLOOKUP(N11,Revistas!$B$2:$H$63996,5,FALSE)</f>
        <v>11 DE 76</v>
      </c>
      <c r="J11" s="18" t="str">
        <f>VLOOKUP(N11,Revistas!$B$2:$H$63996,6,FALSE)</f>
        <v>NO</v>
      </c>
      <c r="K11" s="18" t="s">
        <v>4029</v>
      </c>
      <c r="L11" s="18" t="s">
        <v>4030</v>
      </c>
      <c r="M11" s="18">
        <v>1</v>
      </c>
      <c r="N11" s="18" t="s">
        <v>4031</v>
      </c>
      <c r="O11" s="18" t="s">
        <v>344</v>
      </c>
      <c r="P11" s="18">
        <v>2017</v>
      </c>
      <c r="Q11" s="18">
        <v>119</v>
      </c>
      <c r="R11" s="18">
        <v>1</v>
      </c>
      <c r="S11" s="18">
        <v>74</v>
      </c>
      <c r="T11" s="18">
        <v>81</v>
      </c>
      <c r="U11" s="23">
        <v>26919403</v>
      </c>
    </row>
    <row r="12" spans="1:21" ht="45">
      <c r="A12" s="31" t="str">
        <f t="shared" si="0"/>
        <v>Esteso, G; Guerra, S; Vales-Gomez, M; Reyburn, HT. Innate immune recognition of double-stranded RNA triggers increased expression of NKG2D ligands after virus infection. JOURNAL OF BIOLOGICAL CHEMISTRY. 2017; 292(50):20472-20480.Article. IF -4,125</v>
      </c>
      <c r="B12" s="37" t="s">
        <v>1954</v>
      </c>
      <c r="C12" s="37" t="s">
        <v>1955</v>
      </c>
      <c r="D12" s="17" t="s">
        <v>1956</v>
      </c>
      <c r="E12" s="18" t="s">
        <v>10</v>
      </c>
      <c r="F12" s="18">
        <f>VLOOKUP(N12,Revistas!$B$2:$H$63996,2,FALSE)</f>
        <v>4.125</v>
      </c>
      <c r="G12" s="18" t="str">
        <f>VLOOKUP(N12,Revistas!$B$2:$H$63996,3,FALSE)</f>
        <v>Q2</v>
      </c>
      <c r="H12" s="18" t="str">
        <f>VLOOKUP(N12,Revistas!$B$2:$H$63996,4,FALSE)</f>
        <v>BIOCHEMISTRY &amp; MOLECULAR BIOLOGY - SCIE</v>
      </c>
      <c r="I12" s="18" t="str">
        <f>VLOOKUP(N12,Revistas!$B$2:$H$63996,5,FALSE)</f>
        <v>74/290</v>
      </c>
      <c r="J12" s="18" t="str">
        <f>VLOOKUP(N12,Revistas!$B$2:$H$63996,6,FALSE)</f>
        <v>NO</v>
      </c>
      <c r="K12" s="18" t="s">
        <v>1957</v>
      </c>
      <c r="L12" s="18" t="s">
        <v>1958</v>
      </c>
      <c r="M12" s="18">
        <v>0</v>
      </c>
      <c r="N12" s="18" t="s">
        <v>1959</v>
      </c>
      <c r="O12" s="18" t="s">
        <v>1380</v>
      </c>
      <c r="P12" s="18">
        <v>2017</v>
      </c>
      <c r="Q12" s="18">
        <v>292</v>
      </c>
      <c r="R12" s="18">
        <v>50</v>
      </c>
      <c r="S12" s="18">
        <v>20472</v>
      </c>
      <c r="T12" s="18">
        <v>20480</v>
      </c>
      <c r="U12" s="23">
        <v>28986447</v>
      </c>
    </row>
    <row r="13" spans="1:21" ht="45">
      <c r="A13" s="31" t="str">
        <f t="shared" si="0"/>
        <v>Fernandez, EG; Popescu, OB; Quesada-Olarte, J; Maestro, MA; Gonzalez-Peramato, P. Squamous cell carcinoma (SCC) of the penis: A retrospective study of 55 penectomies. VIRCHOWS ARCHIV. 2017; 471():S274-S274.Meeting Abstract. IF -2,848</v>
      </c>
      <c r="B13" s="37" t="s">
        <v>3921</v>
      </c>
      <c r="C13" s="37" t="s">
        <v>3922</v>
      </c>
      <c r="D13" s="17" t="s">
        <v>3923</v>
      </c>
      <c r="E13" s="18" t="s">
        <v>26</v>
      </c>
      <c r="F13" s="18">
        <f>VLOOKUP(N13,Revistas!$B$2:$H$63996,2,FALSE)</f>
        <v>2.8479999999999999</v>
      </c>
      <c r="G13" s="18" t="str">
        <f>VLOOKUP(N13,Revistas!$B$2:$H$63996,3,FALSE)</f>
        <v>Q2</v>
      </c>
      <c r="H13" s="18" t="str">
        <f>VLOOKUP(N13,Revistas!$B$2:$H$63996,4,FALSE)</f>
        <v>PATHOLOGY - SCIE</v>
      </c>
      <c r="I13" s="18" t="str">
        <f>VLOOKUP(N13,Revistas!$B$2:$H$63996,5,FALSE)</f>
        <v>20/79</v>
      </c>
      <c r="J13" s="18" t="str">
        <f>VLOOKUP(N13,Revistas!$B$2:$H$63996,6,FALSE)</f>
        <v>NO</v>
      </c>
      <c r="K13" s="18" t="s">
        <v>3924</v>
      </c>
      <c r="L13" s="18"/>
      <c r="M13" s="18">
        <v>0</v>
      </c>
      <c r="N13" s="18" t="s">
        <v>3925</v>
      </c>
      <c r="O13" s="18" t="s">
        <v>154</v>
      </c>
      <c r="P13" s="18">
        <v>2017</v>
      </c>
      <c r="Q13" s="18">
        <v>471</v>
      </c>
      <c r="R13" s="18"/>
      <c r="S13" s="18" t="s">
        <v>3926</v>
      </c>
      <c r="T13" s="18" t="s">
        <v>3926</v>
      </c>
    </row>
    <row r="14" spans="1:21" ht="45">
      <c r="A14" s="31" t="str">
        <f t="shared" si="0"/>
        <v>Garcia-Cuesta, EM; Esteso, G; Ashiru, O; Lopez-Cobo, S; Alvarez-Maestro, M; Linares, A; Ho, MM; Martinez-Pineiro, L; Reyburn, HT; Vales-Gomez, M. Characterization of a human anti-tumoral NK cell population expanded after BCG treatment of leukocytes. ONCOIMMUNOLOGY. 2017; 6(4):-e1293212.Article. IF -7,719</v>
      </c>
      <c r="B14" s="37" t="s">
        <v>4007</v>
      </c>
      <c r="C14" s="37" t="s">
        <v>4008</v>
      </c>
      <c r="D14" s="17" t="s">
        <v>4009</v>
      </c>
      <c r="E14" s="18" t="s">
        <v>10</v>
      </c>
      <c r="F14" s="18">
        <f>VLOOKUP(N14,Revistas!$B$2:$H$63996,2,FALSE)</f>
        <v>7.7190000000000003</v>
      </c>
      <c r="G14" s="18" t="str">
        <f>VLOOKUP(N14,Revistas!$B$2:$H$63996,3,FALSE)</f>
        <v>Q1</v>
      </c>
      <c r="H14" s="18" t="str">
        <f>VLOOKUP(N14,Revistas!$B$2:$H$63996,4,FALSE)</f>
        <v>IMMUNOLOGY - SCIE;</v>
      </c>
      <c r="I14" s="18" t="str">
        <f>VLOOKUP(N14,Revistas!$B$2:$H$63996,5,FALSE)</f>
        <v>20/217</v>
      </c>
      <c r="J14" s="18" t="str">
        <f>VLOOKUP(N14,Revistas!$B$2:$H$63996,6,FALSE)</f>
        <v>SI</v>
      </c>
      <c r="K14" s="18" t="s">
        <v>4010</v>
      </c>
      <c r="L14" s="18" t="s">
        <v>4011</v>
      </c>
      <c r="M14" s="18">
        <v>1</v>
      </c>
      <c r="N14" s="18" t="s">
        <v>4012</v>
      </c>
      <c r="O14" s="18"/>
      <c r="P14" s="18">
        <v>2017</v>
      </c>
      <c r="Q14" s="18">
        <v>6</v>
      </c>
      <c r="R14" s="18">
        <v>4</v>
      </c>
      <c r="S14" s="18"/>
      <c r="T14" s="18" t="s">
        <v>4013</v>
      </c>
      <c r="U14" s="23">
        <v>28507799</v>
      </c>
    </row>
    <row r="15" spans="1:21" ht="60">
      <c r="A15" s="31" t="str">
        <f t="shared" si="0"/>
        <v>Goez-Rivas, J; Rodriuez-Socarra, ME; Tortotero-Blanco, L; Garcia-Sanz, M; Alvarez-Maestro, M; Ribal, MJ; Coar-Olmo, M. Influence of social networks on congresses of urological societies and associations: Results of the 81th National Congress of the Spanish Urological Association. ACTAS UROLOGICAS ESPANOLAS. 2017; 41(3):181-187.Article. IF -1,181</v>
      </c>
      <c r="B15" s="37" t="s">
        <v>3971</v>
      </c>
      <c r="C15" s="37" t="s">
        <v>3972</v>
      </c>
      <c r="D15" s="17" t="s">
        <v>3945</v>
      </c>
      <c r="E15" s="18" t="s">
        <v>10</v>
      </c>
      <c r="F15" s="18">
        <f>VLOOKUP(N15,Revistas!$B$2:$H$63996,2,FALSE)</f>
        <v>1.181</v>
      </c>
      <c r="G15" s="18" t="str">
        <f>VLOOKUP(N15,Revistas!$B$2:$H$63996,3,FALSE)</f>
        <v>Q4</v>
      </c>
      <c r="H15" s="18" t="str">
        <f>VLOOKUP(N15,Revistas!$B$2:$H$63996,4,FALSE)</f>
        <v>UROLOGY &amp; NEPHROLOGY - SCIE</v>
      </c>
      <c r="I15" s="18" t="str">
        <f>VLOOKUP(N15,Revistas!$B$2:$H$63996,5,FALSE)</f>
        <v>60/76</v>
      </c>
      <c r="J15" s="18" t="str">
        <f>VLOOKUP(N15,Revistas!$B$2:$H$63996,6,FALSE)</f>
        <v>NO</v>
      </c>
      <c r="K15" s="18" t="s">
        <v>3973</v>
      </c>
      <c r="L15" s="18" t="s">
        <v>3974</v>
      </c>
      <c r="M15" s="18">
        <v>1</v>
      </c>
      <c r="N15" s="18" t="s">
        <v>3948</v>
      </c>
      <c r="O15" s="18" t="s">
        <v>35</v>
      </c>
      <c r="P15" s="18">
        <v>2017</v>
      </c>
      <c r="Q15" s="18">
        <v>41</v>
      </c>
      <c r="R15" s="18">
        <v>3</v>
      </c>
      <c r="S15" s="18">
        <v>181</v>
      </c>
      <c r="T15" s="18">
        <v>187</v>
      </c>
      <c r="U15" s="23">
        <v>27894612</v>
      </c>
    </row>
    <row r="16" spans="1:21" ht="60">
      <c r="A16" s="31" t="str">
        <f t="shared" si="0"/>
        <v>Hernaandez, V; Espinos, EL; Dunn, J; MacLennan, S; Lam, T; Yuan, YH; Compeerat, E; Cowan, NC; Gakis, G; Lebret, T; van der Heijden, AG; Witjes, JA; Ribal, MJ. Oncological and functional outcomes of sexual function-preserving cystectomy compared with standard radical cystectomy in men: A systematic review. UROLOGIC ONCOLOGY-SEMINARS AND ORIGINAL INVESTIGATIONS. 2017; 35(9):-539.e17.Review. IF -3,767</v>
      </c>
      <c r="B16" s="37" t="s">
        <v>3913</v>
      </c>
      <c r="C16" s="37" t="s">
        <v>3914</v>
      </c>
      <c r="D16" s="17" t="s">
        <v>3915</v>
      </c>
      <c r="E16" s="18" t="s">
        <v>210</v>
      </c>
      <c r="F16" s="18">
        <f>VLOOKUP(N16,Revistas!$B$2:$H$63996,2,FALSE)</f>
        <v>3.7669999999999999</v>
      </c>
      <c r="G16" s="18" t="str">
        <f>VLOOKUP(N16,Revistas!$B$2:$H$63996,3,FALSE)</f>
        <v>Q1</v>
      </c>
      <c r="H16" s="18" t="str">
        <f>VLOOKUP(N16,Revistas!$B$2:$H$63996,4,FALSE)</f>
        <v>UROLOGY &amp; NEPHROLOGY - SCIE;</v>
      </c>
      <c r="I16" s="18" t="str">
        <f>VLOOKUP(N16,Revistas!$B$2:$H$63996,5,FALSE)</f>
        <v>13/76</v>
      </c>
      <c r="J16" s="18" t="str">
        <f>VLOOKUP(N16,Revistas!$B$2:$H$63996,6,FALSE)</f>
        <v>NO</v>
      </c>
      <c r="K16" s="18" t="s">
        <v>3916</v>
      </c>
      <c r="L16" s="18" t="s">
        <v>3917</v>
      </c>
      <c r="M16" s="18">
        <v>0</v>
      </c>
      <c r="N16" s="18" t="s">
        <v>3918</v>
      </c>
      <c r="O16" s="18" t="s">
        <v>154</v>
      </c>
      <c r="P16" s="18">
        <v>2017</v>
      </c>
      <c r="Q16" s="18">
        <v>35</v>
      </c>
      <c r="R16" s="18">
        <v>9</v>
      </c>
      <c r="S16" s="18"/>
      <c r="T16" s="18" t="s">
        <v>3920</v>
      </c>
      <c r="U16" s="33">
        <v>28495555</v>
      </c>
    </row>
    <row r="17" spans="1:49" ht="75">
      <c r="A17" s="31" t="str">
        <f t="shared" si="0"/>
        <v>Hernandez-Vivanco, A; Sanz-Lazaro, S; Jimenez-Pompa, A; Garcia-Magro, N; Carmona-Hidalgo, B; Perez-Alvarez, A; Caba-Gonzalez, JC; Tabernero, A; Gregorio, SAY; Passas, J; Blazquez, J; Gonzalez-Enguita, C; de Castro-Guerin, C; Albillos, A. Human native Ca(v)1 channels in chromaffin cells: contribution to exocytosis and firing of spontaneous action potentials. EUROPEAN JOURNAL OF PHARMACOLOGY. 2017; 796():115-121.Article. IF -2,896</v>
      </c>
      <c r="B17" s="37" t="s">
        <v>3991</v>
      </c>
      <c r="C17" s="37" t="s">
        <v>3992</v>
      </c>
      <c r="D17" s="17" t="s">
        <v>3993</v>
      </c>
      <c r="E17" s="18" t="s">
        <v>10</v>
      </c>
      <c r="F17" s="18">
        <f>VLOOKUP(N17,Revistas!$B$2:$H$63996,2,FALSE)</f>
        <v>2.8959999999999999</v>
      </c>
      <c r="G17" s="18" t="str">
        <f>VLOOKUP(N17,Revistas!$B$2:$H$63996,3,FALSE)</f>
        <v>Q2</v>
      </c>
      <c r="H17" s="18" t="str">
        <f>VLOOKUP(N17,Revistas!$B$2:$H$63996,4,FALSE)</f>
        <v>PHARMACOLOGY &amp; PHARMACY - SCIE</v>
      </c>
      <c r="I17" s="18" t="str">
        <f>VLOOKUP(N17,Revistas!$B$2:$H$63996,5,FALSE)</f>
        <v>98/256</v>
      </c>
      <c r="J17" s="18" t="str">
        <f>VLOOKUP(N17,Revistas!$B$2:$H$63996,6,FALSE)</f>
        <v>NO</v>
      </c>
      <c r="K17" s="18" t="s">
        <v>3994</v>
      </c>
      <c r="L17" s="18" t="s">
        <v>3995</v>
      </c>
      <c r="M17" s="18">
        <v>1</v>
      </c>
      <c r="N17" s="18" t="s">
        <v>3996</v>
      </c>
      <c r="O17" s="28">
        <v>38384</v>
      </c>
      <c r="P17" s="18">
        <v>2017</v>
      </c>
      <c r="Q17" s="18">
        <v>796</v>
      </c>
      <c r="R17" s="18"/>
      <c r="S17" s="18">
        <v>115</v>
      </c>
      <c r="T17" s="18">
        <v>121</v>
      </c>
      <c r="U17" s="33">
        <v>27988286</v>
      </c>
    </row>
    <row r="18" spans="1:49" ht="45">
      <c r="A18" s="31" t="str">
        <f t="shared" si="0"/>
        <v>Hone, AJ; McIntosh, JM; Rueda-Ruzafa, L; Passas, J; de Castro-Guerin, C; Blazquez, J; Gonzalez-Enguita, C; Albillos, A. Therapeutic concentrations of varenicline in the presence of nicotine increase action potential firing in human adrenal chromaffin cells. JOURNAL OF NEUROCHEMISTRY. 2017; 140(1):37-52.Article. IF -4,083</v>
      </c>
      <c r="B18" s="37" t="s">
        <v>4018</v>
      </c>
      <c r="C18" s="37" t="s">
        <v>4019</v>
      </c>
      <c r="D18" s="17" t="s">
        <v>464</v>
      </c>
      <c r="E18" s="18" t="s">
        <v>10</v>
      </c>
      <c r="F18" s="18">
        <f>VLOOKUP(N18,Revistas!$B$2:$H$63996,2,FALSE)</f>
        <v>4.0830000000000002</v>
      </c>
      <c r="G18" s="18" t="str">
        <f>VLOOKUP(N18,Revistas!$B$2:$H$63996,3,FALSE)</f>
        <v>Q2</v>
      </c>
      <c r="H18" s="18" t="str">
        <f>VLOOKUP(N18,Revistas!$B$2:$H$63996,4,FALSE)</f>
        <v>BIOCHEMISTRY &amp; MOLECULAR BIOLOGY - SCIE;</v>
      </c>
      <c r="I18" s="18" t="str">
        <f>VLOOKUP(N18,Revistas!$B$2:$H$63996,5,FALSE)</f>
        <v>77/290</v>
      </c>
      <c r="J18" s="18" t="str">
        <f>VLOOKUP(N18,Revistas!$B$2:$H$63996,6,FALSE)</f>
        <v>NO</v>
      </c>
      <c r="K18" s="18" t="s">
        <v>4020</v>
      </c>
      <c r="L18" s="18" t="s">
        <v>4021</v>
      </c>
      <c r="M18" s="18">
        <v>1</v>
      </c>
      <c r="N18" s="18" t="s">
        <v>466</v>
      </c>
      <c r="O18" s="18" t="s">
        <v>344</v>
      </c>
      <c r="P18" s="18">
        <v>2017</v>
      </c>
      <c r="Q18" s="18">
        <v>140</v>
      </c>
      <c r="R18" s="18">
        <v>1</v>
      </c>
      <c r="S18" s="18">
        <v>37</v>
      </c>
      <c r="T18" s="18">
        <v>52</v>
      </c>
      <c r="U18" s="23">
        <v>27805736</v>
      </c>
    </row>
    <row r="19" spans="1:49" ht="60">
      <c r="A19" s="31" t="str">
        <f t="shared" si="0"/>
        <v>Kallidonis, Panagiotis; Ntasiotis, Panteleimon; Knoll, Thomas; Sarica, Kemal; Papatsoris, Athanasios; Somani, Bhaskar K; Greco, Francesco; Aboumarzouk, Omar M; Alvarez-Maestro, Mario; Sanguedolce, Francesco. Minimally Invasive Surgical Ureterolithotomy Versus Ureteroscopic Lithotripsy for Large Ureteric Stones: A Systematic Review and Meta-analysis of the Literature.. European urology focus. 2017; ():-.Review. IF -NO TIENE</v>
      </c>
      <c r="B19" s="37" t="s">
        <v>4062</v>
      </c>
      <c r="C19" s="37" t="s">
        <v>4061</v>
      </c>
      <c r="D19" s="17" t="s">
        <v>4063</v>
      </c>
      <c r="E19" s="18" t="s">
        <v>210</v>
      </c>
      <c r="F19" s="18" t="str">
        <f>VLOOKUP(N19,Revistas!$B$2:$H$63996,2,FALSE)</f>
        <v>NO TIENE</v>
      </c>
      <c r="G19" s="18" t="str">
        <f>VLOOKUP(N19,Revistas!$B$2:$H$63996,3,FALSE)</f>
        <v>NO TIENE</v>
      </c>
      <c r="H19" s="18" t="str">
        <f>VLOOKUP(N19,Revistas!$B$2:$H$63996,4,FALSE)</f>
        <v>NO TIENE</v>
      </c>
      <c r="I19" s="18" t="str">
        <f>VLOOKUP(N19,Revistas!$B$2:$H$63996,5,FALSE)</f>
        <v>NO TIENE</v>
      </c>
      <c r="J19" s="18" t="str">
        <f>VLOOKUP(N19,Revistas!$B$2:$H$63996,6,FALSE)</f>
        <v>NO</v>
      </c>
      <c r="K19" s="18" t="s">
        <v>4065</v>
      </c>
      <c r="L19" s="18"/>
      <c r="M19" s="18" t="s">
        <v>586</v>
      </c>
      <c r="N19" s="18" t="s">
        <v>4066</v>
      </c>
      <c r="O19" s="18" t="s">
        <v>4064</v>
      </c>
      <c r="P19" s="18">
        <v>2017</v>
      </c>
      <c r="Q19" s="18"/>
      <c r="R19" s="18"/>
      <c r="S19" s="18"/>
      <c r="T19" s="18"/>
      <c r="U19" s="23">
        <v>28753887</v>
      </c>
      <c r="V19" s="32"/>
    </row>
    <row r="20" spans="1:49" ht="105">
      <c r="A20" s="31" t="str">
        <f t="shared" si="0"/>
        <v>Lorentz, A; Tai, C; Capitanio, U; Carballido, J; Ciancio, G; Daneshmand, S; Evans, C; Gontero, P; Haferkamp, A; Hohenfellner, M; Huang, W; Espinos, EL; Martinez-Salamanca, J; McKiernan, J; Montorsi, F; Pahernik, S; Palou, J; Pruthi, R; Russo, P; Scherr, D; Spahn, M; Terrone, C; Tilki, D; Vera-Donoso, C; Vergho, D; Wallen, E; Zigeuner, R; Libertino, J; Master, V. EXTERNAL VALIDATION OF THE MAYO CLINIC STAGE, SIZE, GRADE, AND NECROSIS SCORE IN PATIENTS WITH RENAL CELL CARCINOMA AND VENOUS TUMOR THROMBUS. JOURNAL OF UROLOGY. 2017; 197(4):E66-E67.Meeting Abstract. IF -5,157</v>
      </c>
      <c r="B20" s="37" t="s">
        <v>3975</v>
      </c>
      <c r="C20" s="37" t="s">
        <v>3976</v>
      </c>
      <c r="D20" s="17" t="s">
        <v>3977</v>
      </c>
      <c r="E20" s="18" t="s">
        <v>26</v>
      </c>
      <c r="F20" s="18">
        <f>VLOOKUP(N20,Revistas!$B$2:$H$63996,2,FALSE)</f>
        <v>5.157</v>
      </c>
      <c r="G20" s="18" t="str">
        <f>VLOOKUP(N20,Revistas!$B$2:$H$63996,3,FALSE)</f>
        <v>Q1</v>
      </c>
      <c r="H20" s="18" t="str">
        <f>VLOOKUP(N20,Revistas!$B$2:$H$63996,4,FALSE)</f>
        <v>UROLOGY &amp; NEPHROLOGY - SCIE</v>
      </c>
      <c r="I20" s="18" t="str">
        <f>VLOOKUP(N20,Revistas!$B$2:$H$63996,5,FALSE)</f>
        <v>8 DE 77</v>
      </c>
      <c r="J20" s="18" t="str">
        <f>VLOOKUP(N20,Revistas!$B$2:$H$63996,6,FALSE)</f>
        <v>NO</v>
      </c>
      <c r="K20" s="18"/>
      <c r="L20" s="18"/>
      <c r="M20" s="18">
        <v>0</v>
      </c>
      <c r="N20" s="18" t="s">
        <v>3978</v>
      </c>
      <c r="O20" s="18" t="s">
        <v>35</v>
      </c>
      <c r="P20" s="18">
        <v>2017</v>
      </c>
      <c r="Q20" s="18">
        <v>197</v>
      </c>
      <c r="R20" s="18">
        <v>4</v>
      </c>
      <c r="S20" s="18" t="s">
        <v>3979</v>
      </c>
      <c r="T20" s="18" t="s">
        <v>3980</v>
      </c>
    </row>
    <row r="21" spans="1:49" ht="45">
      <c r="A21" s="31" t="str">
        <f t="shared" si="0"/>
        <v>Morote, J; Tabernero, A J; Alvarez-Ossorio, J L; Ciria, J P; Dominguez-Escrig, J L; Vazquez, F; Angulo, J; Lopez, F J; de La Iglesia, R; Romero, J. Cognitive function in patients on androgen suppression: A prospective, multicentric study.. Actas urologicas espanolas. 2017; ():-.Article. IF -1,181</v>
      </c>
      <c r="B21" s="37" t="s">
        <v>4056</v>
      </c>
      <c r="C21" s="37" t="s">
        <v>4055</v>
      </c>
      <c r="D21" s="17" t="s">
        <v>4032</v>
      </c>
      <c r="E21" s="18" t="s">
        <v>10</v>
      </c>
      <c r="F21" s="18">
        <f>VLOOKUP(N21,Revistas!$B$2:$H$63996,2,FALSE)</f>
        <v>1.181</v>
      </c>
      <c r="G21" s="18" t="str">
        <f>VLOOKUP(N21,Revistas!$B$2:$H$63996,3,FALSE)</f>
        <v>Q4</v>
      </c>
      <c r="H21" s="18" t="str">
        <f>VLOOKUP(N21,Revistas!$B$2:$H$63996,4,FALSE)</f>
        <v>UROLOGY &amp; NEPHROLOGY - SCIE</v>
      </c>
      <c r="I21" s="18" t="str">
        <f>VLOOKUP(N21,Revistas!$B$2:$H$63996,5,FALSE)</f>
        <v>60/76</v>
      </c>
      <c r="J21" s="18" t="str">
        <f>VLOOKUP(N21,Revistas!$B$2:$H$63996,6,FALSE)</f>
        <v>NO</v>
      </c>
      <c r="K21" s="18" t="s">
        <v>4058</v>
      </c>
      <c r="L21" s="18"/>
      <c r="M21" s="18" t="s">
        <v>586</v>
      </c>
      <c r="N21" s="18" t="s">
        <v>3949</v>
      </c>
      <c r="O21" s="18" t="s">
        <v>4057</v>
      </c>
      <c r="P21" s="18">
        <v>2017</v>
      </c>
      <c r="Q21" s="18"/>
      <c r="R21" s="18"/>
      <c r="S21" s="18"/>
      <c r="T21" s="18"/>
      <c r="U21" s="23">
        <v>29102054</v>
      </c>
      <c r="AW21" s="25"/>
    </row>
    <row r="22" spans="1:49" ht="60">
      <c r="A22" s="31" t="str">
        <f t="shared" si="0"/>
        <v>Morote, J; Tabernero, AJ; Ossorio, JLA; Ciria, JP; Dominguez-Escrig, JL; Vazquez, F; Angulo, J; Lopez, FJ; de La Iglesia, R; Romero, J. Cognitive Function in Patients With Prostate Cancer Receiving Luteinizing Hormone-Releasing Hormone Analogues: A Prospective, Observational, Multicenter Study. INTERNATIONAL JOURNAL OF RADIATION ONCOLOGY BIOLOGY PHYSICS. 2017; 98(3):590-594.Article. IF -5,133</v>
      </c>
      <c r="B22" s="37" t="s">
        <v>3950</v>
      </c>
      <c r="C22" s="37" t="s">
        <v>3951</v>
      </c>
      <c r="D22" s="17" t="s">
        <v>3952</v>
      </c>
      <c r="E22" s="18" t="s">
        <v>10</v>
      </c>
      <c r="F22" s="18">
        <f>VLOOKUP(N22,Revistas!$B$2:$H$63996,2,FALSE)</f>
        <v>5.133</v>
      </c>
      <c r="G22" s="18" t="str">
        <f>VLOOKUP(N22,Revistas!$B$2:$H$63996,3,FALSE)</f>
        <v>Q1</v>
      </c>
      <c r="H22" s="18" t="str">
        <f>VLOOKUP(N22,Revistas!$B$2:$H$63996,4,FALSE)</f>
        <v>RADIOLOGY, NUCLEAR MEDICINE &amp; MEDICAL IMAGING - SCIE;</v>
      </c>
      <c r="I22" s="18" t="str">
        <f>VLOOKUP(N22,Revistas!$B$2:$H$63996,5,FALSE)</f>
        <v>10/127</v>
      </c>
      <c r="J22" s="18" t="str">
        <f>VLOOKUP(N22,Revistas!$B$2:$H$63996,6,FALSE)</f>
        <v>SI</v>
      </c>
      <c r="K22" s="18" t="s">
        <v>3953</v>
      </c>
      <c r="L22" s="18" t="s">
        <v>3954</v>
      </c>
      <c r="M22" s="18">
        <v>0</v>
      </c>
      <c r="N22" s="18" t="s">
        <v>3955</v>
      </c>
      <c r="O22" s="28">
        <v>37073</v>
      </c>
      <c r="P22" s="18">
        <v>2017</v>
      </c>
      <c r="Q22" s="18">
        <v>98</v>
      </c>
      <c r="R22" s="18">
        <v>3</v>
      </c>
      <c r="S22" s="18">
        <v>590</v>
      </c>
      <c r="T22" s="18">
        <v>594</v>
      </c>
      <c r="U22" s="23">
        <v>28581399</v>
      </c>
    </row>
    <row r="23" spans="1:49" ht="45">
      <c r="A23" s="31" t="str">
        <f t="shared" si="0"/>
        <v>Ogaya-Pinies, G; Linares-Espinos, E; Sanchez-Salas, R; Hernandez-Cardona, E; Cathelineau, X; Patel, V. SALVAGE ROBOTIC-ASSISTED RADICAL PROSTATECTOMY: ONCOLOGIC AND FUNCTIONAL OUTCOMES FROM TWO HIGH-VOLUME INSTITUTIONS. JOURNAL OF UROLOGY. 2017; 197(4):E630-E631.Meeting Abstract. IF -5,157</v>
      </c>
      <c r="B23" s="37" t="s">
        <v>3981</v>
      </c>
      <c r="C23" s="37" t="s">
        <v>3982</v>
      </c>
      <c r="D23" s="17" t="s">
        <v>3977</v>
      </c>
      <c r="E23" s="18" t="s">
        <v>26</v>
      </c>
      <c r="F23" s="18">
        <f>VLOOKUP(N23,Revistas!$B$2:$H$63996,2,FALSE)</f>
        <v>5.157</v>
      </c>
      <c r="G23" s="18" t="str">
        <f>VLOOKUP(N23,Revistas!$B$2:$H$63996,3,FALSE)</f>
        <v>Q1</v>
      </c>
      <c r="H23" s="18" t="str">
        <f>VLOOKUP(N23,Revistas!$B$2:$H$63996,4,FALSE)</f>
        <v>UROLOGY &amp; NEPHROLOGY - SCIE</v>
      </c>
      <c r="I23" s="18" t="str">
        <f>VLOOKUP(N23,Revistas!$B$2:$H$63996,5,FALSE)</f>
        <v>8 DE 77</v>
      </c>
      <c r="J23" s="18" t="str">
        <f>VLOOKUP(N23,Revistas!$B$2:$H$63996,6,FALSE)</f>
        <v>NO</v>
      </c>
      <c r="K23" s="18"/>
      <c r="L23" s="18"/>
      <c r="M23" s="18">
        <v>0</v>
      </c>
      <c r="N23" s="18" t="s">
        <v>3978</v>
      </c>
      <c r="O23" s="18" t="s">
        <v>35</v>
      </c>
      <c r="P23" s="18">
        <v>2017</v>
      </c>
      <c r="Q23" s="18">
        <v>197</v>
      </c>
      <c r="R23" s="18">
        <v>4</v>
      </c>
      <c r="S23" s="18" t="s">
        <v>3983</v>
      </c>
      <c r="T23" s="18" t="s">
        <v>3984</v>
      </c>
    </row>
    <row r="24" spans="1:49" ht="45">
      <c r="A24" s="31" t="str">
        <f t="shared" si="0"/>
        <v>Orejon, RU; Martinez, IH; Torres, EM; Escudero, CJ; Rivas, JG; Sebastian, JD; Tolsada, MDU. Impact of a goal directed therapy in the implementation of an ERAS (Enhanced recovery after surgery) protocol in laparoscopic radical cystectomy. ARCHIVOS ESPANOLES DE UROLOGIA. 2017; 70(8):707-714.Article. IF -0,323</v>
      </c>
      <c r="B24" s="37" t="s">
        <v>3897</v>
      </c>
      <c r="C24" s="37" t="s">
        <v>3898</v>
      </c>
      <c r="D24" s="17" t="s">
        <v>3899</v>
      </c>
      <c r="E24" s="18" t="s">
        <v>10</v>
      </c>
      <c r="F24" s="18">
        <f>VLOOKUP(N24,Revistas!$B$2:$H$63996,2,FALSE)</f>
        <v>0.32300000000000001</v>
      </c>
      <c r="G24" s="18" t="str">
        <f>VLOOKUP(N24,Revistas!$B$2:$H$63996,3,FALSE)</f>
        <v>Q4</v>
      </c>
      <c r="H24" s="18" t="str">
        <f>VLOOKUP(N24,Revistas!$B$2:$H$63996,4,FALSE)</f>
        <v>UROLOGY &amp; NEPHROLOGY - SCIE</v>
      </c>
      <c r="I24" s="18" t="str">
        <f>VLOOKUP(N24,Revistas!$B$2:$H$63996,5,FALSE)</f>
        <v>73/76</v>
      </c>
      <c r="J24" s="18" t="str">
        <f>VLOOKUP(N24,Revistas!$B$2:$H$63996,6,FALSE)</f>
        <v>NO</v>
      </c>
      <c r="K24" s="18" t="s">
        <v>3900</v>
      </c>
      <c r="L24" s="18" t="s">
        <v>3901</v>
      </c>
      <c r="M24" s="18">
        <v>0</v>
      </c>
      <c r="N24" s="18" t="s">
        <v>3902</v>
      </c>
      <c r="O24" s="18" t="s">
        <v>129</v>
      </c>
      <c r="P24" s="18">
        <v>2017</v>
      </c>
      <c r="Q24" s="18">
        <v>70</v>
      </c>
      <c r="R24" s="18">
        <v>8</v>
      </c>
      <c r="S24" s="18">
        <v>707</v>
      </c>
      <c r="T24" s="18">
        <v>714</v>
      </c>
      <c r="U24" s="23">
        <v>28976345</v>
      </c>
    </row>
    <row r="25" spans="1:49" ht="30">
      <c r="A25" s="31" t="str">
        <f t="shared" si="0"/>
        <v>Rios, E; Martinez-Pineiro, L. Re: Mid-term Outcomes After AdvanceXP Male Sling Implantation. EUROPEAN UROLOGY. 2017; 72(2):318-319.Editorial Material. IF -16,265</v>
      </c>
      <c r="B25" s="37" t="s">
        <v>3937</v>
      </c>
      <c r="C25" s="37" t="s">
        <v>3938</v>
      </c>
      <c r="D25" s="17" t="s">
        <v>3939</v>
      </c>
      <c r="E25" s="18" t="s">
        <v>571</v>
      </c>
      <c r="F25" s="18">
        <f>VLOOKUP(N25,Revistas!$B$2:$H$63996,2,FALSE)</f>
        <v>16.265000000000001</v>
      </c>
      <c r="G25" s="18" t="str">
        <f>VLOOKUP(N25,Revistas!$B$2:$H$63996,3,FALSE)</f>
        <v>Q1</v>
      </c>
      <c r="H25" s="18" t="str">
        <f>VLOOKUP(N25,Revistas!$B$2:$H$63996,4,FALSE)</f>
        <v>UROLOGY &amp; NEPHROLOGY - SCIE</v>
      </c>
      <c r="I25" s="18" t="str">
        <f>VLOOKUP(N25,Revistas!$B$2:$H$63996,5,FALSE)</f>
        <v>1 DE 76</v>
      </c>
      <c r="J25" s="18" t="str">
        <f>VLOOKUP(N25,Revistas!$B$2:$H$63996,6,FALSE)</f>
        <v>SI</v>
      </c>
      <c r="K25" s="18" t="s">
        <v>3940</v>
      </c>
      <c r="L25" s="18" t="s">
        <v>3941</v>
      </c>
      <c r="M25" s="18">
        <v>0</v>
      </c>
      <c r="N25" s="18" t="s">
        <v>3942</v>
      </c>
      <c r="O25" s="18" t="s">
        <v>199</v>
      </c>
      <c r="P25" s="18">
        <v>2017</v>
      </c>
      <c r="Q25" s="18">
        <v>72</v>
      </c>
      <c r="R25" s="18">
        <v>2</v>
      </c>
      <c r="S25" s="18">
        <v>318</v>
      </c>
      <c r="T25" s="18">
        <v>319</v>
      </c>
      <c r="U25" s="23">
        <v>28336080</v>
      </c>
    </row>
    <row r="26" spans="1:49" ht="45">
      <c r="A26" s="31" t="str">
        <f t="shared" si="0"/>
        <v>Rivas, JG; Carrion, DM; Gregorio, SAY; Alvarez-Maestro, M; Gomez, AT; Ledo, JC. A NOVEL HETEROZYGOUS MUTATION IN THE BIRT-HOGG-DUBE SYNDROME. ARCHIVOS ESPANOLES DE UROLOGIA. 2017; 70(7):675-678.Article. IF -0,323</v>
      </c>
      <c r="B26" s="37" t="s">
        <v>3933</v>
      </c>
      <c r="C26" s="37" t="s">
        <v>3934</v>
      </c>
      <c r="D26" s="17" t="s">
        <v>3899</v>
      </c>
      <c r="E26" s="18" t="s">
        <v>10</v>
      </c>
      <c r="F26" s="18">
        <f>VLOOKUP(N26,Revistas!$B$2:$H$63996,2,FALSE)</f>
        <v>0.32300000000000001</v>
      </c>
      <c r="G26" s="18" t="str">
        <f>VLOOKUP(N26,Revistas!$B$2:$H$63996,3,FALSE)</f>
        <v>Q4</v>
      </c>
      <c r="H26" s="18" t="str">
        <f>VLOOKUP(N26,Revistas!$B$2:$H$63996,4,FALSE)</f>
        <v>UROLOGY &amp; NEPHROLOGY - SCIE</v>
      </c>
      <c r="I26" s="18" t="str">
        <f>VLOOKUP(N26,Revistas!$B$2:$H$63996,5,FALSE)</f>
        <v>73/76</v>
      </c>
      <c r="J26" s="18" t="str">
        <f>VLOOKUP(N26,Revistas!$B$2:$H$63996,6,FALSE)</f>
        <v>NO</v>
      </c>
      <c r="K26" s="18" t="s">
        <v>3935</v>
      </c>
      <c r="L26" s="18" t="s">
        <v>3936</v>
      </c>
      <c r="M26" s="18">
        <v>0</v>
      </c>
      <c r="N26" s="18" t="s">
        <v>3902</v>
      </c>
      <c r="O26" s="18" t="s">
        <v>154</v>
      </c>
      <c r="P26" s="18">
        <v>2017</v>
      </c>
      <c r="Q26" s="18">
        <v>70</v>
      </c>
      <c r="R26" s="18">
        <v>7</v>
      </c>
      <c r="S26" s="18">
        <v>675</v>
      </c>
      <c r="T26" s="18">
        <v>678</v>
      </c>
      <c r="U26" s="23">
        <v>28891800</v>
      </c>
    </row>
    <row r="27" spans="1:49" ht="45">
      <c r="A27" s="31" t="str">
        <f t="shared" si="0"/>
        <v>Rivas, JG; Gregorio, SAY; Ledo, JC; Orejon, RU; Doslada, P; Sebastian, J; Gomez, A; Barthel, JJD. Early recovery protocol in patients undergoing laparoscopic radical cystectomy. UROLOGICAL SCIENCE. 2017; 28(1):2-5.Review. IF -NO TIENE</v>
      </c>
      <c r="B27" s="37" t="s">
        <v>3985</v>
      </c>
      <c r="C27" s="37" t="s">
        <v>3986</v>
      </c>
      <c r="D27" s="17" t="s">
        <v>3987</v>
      </c>
      <c r="E27" s="18" t="s">
        <v>210</v>
      </c>
      <c r="F27" s="18" t="str">
        <f>VLOOKUP(N27,Revistas!$B$2:$H$63996,2,FALSE)</f>
        <v>NO TIENE</v>
      </c>
      <c r="G27" s="18" t="str">
        <f>VLOOKUP(N27,Revistas!$B$2:$H$63996,3,FALSE)</f>
        <v>NO TIENE</v>
      </c>
      <c r="H27" s="18" t="str">
        <f>VLOOKUP(N27,Revistas!$B$2:$H$63996,4,FALSE)</f>
        <v>NO TIENE</v>
      </c>
      <c r="I27" s="18" t="str">
        <f>VLOOKUP(N27,Revistas!$B$2:$H$63996,5,FALSE)</f>
        <v>NO TIENE</v>
      </c>
      <c r="J27" s="18" t="str">
        <f>VLOOKUP(N27,Revistas!$B$2:$H$63996,6,FALSE)</f>
        <v>NO</v>
      </c>
      <c r="K27" s="18" t="s">
        <v>3988</v>
      </c>
      <c r="L27" s="18" t="s">
        <v>3989</v>
      </c>
      <c r="M27" s="18">
        <v>1</v>
      </c>
      <c r="N27" s="18" t="s">
        <v>3990</v>
      </c>
      <c r="O27" s="18" t="s">
        <v>300</v>
      </c>
      <c r="P27" s="18">
        <v>2017</v>
      </c>
      <c r="Q27" s="18">
        <v>28</v>
      </c>
      <c r="R27" s="18">
        <v>1</v>
      </c>
      <c r="S27" s="18">
        <v>2</v>
      </c>
      <c r="T27" s="18">
        <v>5</v>
      </c>
    </row>
    <row r="28" spans="1:49" ht="30">
      <c r="A28" s="31" t="str">
        <f t="shared" si="0"/>
        <v>Rivas, JG; Ledo, JC. Principles of urinary tract reconstructive surgery. ARCHIVOS ESPANOLES DE UROLOGIA. 2017; 70(4):379-384.Article. IF -0,323</v>
      </c>
      <c r="B28" s="37" t="s">
        <v>3962</v>
      </c>
      <c r="C28" s="37" t="s">
        <v>3963</v>
      </c>
      <c r="D28" s="17" t="s">
        <v>3899</v>
      </c>
      <c r="E28" s="18" t="s">
        <v>10</v>
      </c>
      <c r="F28" s="18">
        <f>VLOOKUP(N28,Revistas!$B$2:$H$63996,2,FALSE)</f>
        <v>0.32300000000000001</v>
      </c>
      <c r="G28" s="18" t="str">
        <f>VLOOKUP(N28,Revistas!$B$2:$H$63996,3,FALSE)</f>
        <v>Q4</v>
      </c>
      <c r="H28" s="18" t="str">
        <f>VLOOKUP(N28,Revistas!$B$2:$H$63996,4,FALSE)</f>
        <v>UROLOGY &amp; NEPHROLOGY - SCIE</v>
      </c>
      <c r="I28" s="18" t="str">
        <f>VLOOKUP(N28,Revistas!$B$2:$H$63996,5,FALSE)</f>
        <v>73/76</v>
      </c>
      <c r="J28" s="18" t="str">
        <f>VLOOKUP(N28,Revistas!$B$2:$H$63996,6,FALSE)</f>
        <v>NO</v>
      </c>
      <c r="K28" s="18" t="s">
        <v>3964</v>
      </c>
      <c r="L28" s="18" t="s">
        <v>3965</v>
      </c>
      <c r="M28" s="18">
        <v>0</v>
      </c>
      <c r="N28" s="18" t="s">
        <v>3902</v>
      </c>
      <c r="O28" s="18" t="s">
        <v>250</v>
      </c>
      <c r="P28" s="18">
        <v>2017</v>
      </c>
      <c r="Q28" s="18">
        <v>70</v>
      </c>
      <c r="R28" s="18">
        <v>4</v>
      </c>
      <c r="S28" s="18">
        <v>379</v>
      </c>
      <c r="T28" s="18">
        <v>384</v>
      </c>
      <c r="U28" s="23">
        <v>28530617</v>
      </c>
    </row>
    <row r="29" spans="1:49" ht="60">
      <c r="A29" s="31" t="str">
        <f t="shared" si="0"/>
        <v>Rodriguez-Socarras, ME; Rivas, JG; Garcia-Sanz, M; Pesquera, L; Tortolero-Blanco, L; Ciappara, M; Melnick, A; Colombo, J; Patruno, G; Serrano-Pascual, A; Bachiller-Burgos, J; Cozar-Olmo, JM. Medical-surgical activity and the current state of training of urology residents in Spain: Results of a national survey. ACTAS UROLOGICAS ESPANOLAS. 2017; 41(6):391-399.Article. IF -1,181</v>
      </c>
      <c r="B29" s="37" t="s">
        <v>3943</v>
      </c>
      <c r="C29" s="37" t="s">
        <v>3944</v>
      </c>
      <c r="D29" s="17" t="s">
        <v>3945</v>
      </c>
      <c r="E29" s="18" t="s">
        <v>10</v>
      </c>
      <c r="F29" s="18">
        <f>VLOOKUP(N29,Revistas!$B$2:$H$63996,2,FALSE)</f>
        <v>1.181</v>
      </c>
      <c r="G29" s="18" t="str">
        <f>VLOOKUP(N29,Revistas!$B$2:$H$63996,3,FALSE)</f>
        <v>Q4</v>
      </c>
      <c r="H29" s="18" t="str">
        <f>VLOOKUP(N29,Revistas!$B$2:$H$63996,4,FALSE)</f>
        <v>UROLOGY &amp; NEPHROLOGY - SCIE</v>
      </c>
      <c r="I29" s="18" t="str">
        <f>VLOOKUP(N29,Revistas!$B$2:$H$63996,5,FALSE)</f>
        <v>60/76</v>
      </c>
      <c r="J29" s="18" t="str">
        <f>VLOOKUP(N29,Revistas!$B$2:$H$63996,6,FALSE)</f>
        <v>NO</v>
      </c>
      <c r="K29" s="18" t="s">
        <v>3946</v>
      </c>
      <c r="L29" s="18" t="s">
        <v>3947</v>
      </c>
      <c r="M29" s="18">
        <v>0</v>
      </c>
      <c r="N29" s="18" t="s">
        <v>3948</v>
      </c>
      <c r="O29" s="18" t="s">
        <v>214</v>
      </c>
      <c r="P29" s="18">
        <v>2017</v>
      </c>
      <c r="Q29" s="18">
        <v>41</v>
      </c>
      <c r="R29" s="18">
        <v>6</v>
      </c>
      <c r="S29" s="18">
        <v>391</v>
      </c>
      <c r="T29" s="18">
        <v>399</v>
      </c>
      <c r="U29" s="23">
        <v>28336202</v>
      </c>
    </row>
    <row r="30" spans="1:49" ht="120">
      <c r="A30" s="31" t="str">
        <f t="shared" si="0"/>
        <v>Secin, FP; Castillo, OA; Rozanec, JJ; Featherston, M; Holst, P; Milfont, JCA; Marchinena, PG; Navarro, AJ; Autran, A; Rovegno, AR; Faba, OR; Palou, J; Dubeux, VT; Bragayrac, LN; Sotelo, R; Zequi, S; Guimares, GC; Alvarez-Maestro, M; Martinez-Pineiro, L; Villoldo, G; Villaronga, A; Clavijo, DA; Decia, R; Frota, R; Vidal-Mora, I; Finkelstein, D; Gardiner, JIM; Schatloff, O; Hernandez-Porras, A; Santaella-Torres, F; Quesada, ET; Sanchez-Salas, R; Davila, H; Mavric, HV. American Confederation of Urology (CAU) experience in minimally invasive partial nephrectomy. WORLD JOURNAL OF UROLOGY. 2017; 35(1):57-65.Article. IF -2,743</v>
      </c>
      <c r="B30" s="37" t="s">
        <v>4022</v>
      </c>
      <c r="C30" s="37" t="s">
        <v>4023</v>
      </c>
      <c r="D30" s="17" t="s">
        <v>3958</v>
      </c>
      <c r="E30" s="18" t="s">
        <v>10</v>
      </c>
      <c r="F30" s="18">
        <f>VLOOKUP(N30,Revistas!$B$2:$H$63996,2,FALSE)</f>
        <v>2.7429999999999999</v>
      </c>
      <c r="G30" s="18" t="str">
        <f>VLOOKUP(N30,Revistas!$B$2:$H$63996,3,FALSE)</f>
        <v>Q2</v>
      </c>
      <c r="H30" s="18" t="str">
        <f>VLOOKUP(N30,Revistas!$B$2:$H$63996,4,FALSE)</f>
        <v>UROLOGY &amp; NEPHROLOGY - SCIE</v>
      </c>
      <c r="I30" s="18" t="str">
        <f>VLOOKUP(N30,Revistas!$B$2:$H$63996,5,FALSE)</f>
        <v>25/77</v>
      </c>
      <c r="J30" s="18" t="str">
        <f>VLOOKUP(N30,Revistas!$B$2:$H$63996,6,FALSE)</f>
        <v>NO</v>
      </c>
      <c r="K30" s="18" t="s">
        <v>4024</v>
      </c>
      <c r="L30" s="18" t="s">
        <v>4025</v>
      </c>
      <c r="M30" s="18">
        <v>0</v>
      </c>
      <c r="N30" s="18" t="s">
        <v>3961</v>
      </c>
      <c r="O30" s="18" t="s">
        <v>344</v>
      </c>
      <c r="P30" s="18">
        <v>2017</v>
      </c>
      <c r="Q30" s="18">
        <v>35</v>
      </c>
      <c r="R30" s="18">
        <v>1</v>
      </c>
      <c r="S30" s="18">
        <v>57</v>
      </c>
      <c r="T30" s="18">
        <v>65</v>
      </c>
      <c r="U30" s="23">
        <v>27137994</v>
      </c>
    </row>
    <row r="31" spans="1:49" ht="150">
      <c r="A31" s="31" t="str">
        <f t="shared" si="0"/>
        <v>Tilki, Derya; Chandrasekar, Thenappan; Capitanio, Umberto; Ciancio, Gaetano; Daneshmand, Siamak; Gontero, Paolo; Gonzalez, Javier; Haferkamp, Axel; Hohenfellner, Markus; Huang, William C; Linares Espinos, Estefania; Lorentz, Adam; Martinez-Salamanca, Juan I; Master, Viraj A; McKiernan, James M; Montorsi, Francesco; Novara, Giacomo; Pahernik, Sascha; Palou, Juan; Pruthi, Raj S; Rodriguez-Faba, Oscar; Russo, Paul; Scherr, Douglas S; Shariat, Shahrokh F; Spahn, Martin; Terrone, Carlo; Vera-Donoso, Cesar; Zigeuner, Richard; Libertino, John A; Evans, Christopher P. Impact of lymph node dissection at the time of radical nephrectomy with tumor thrombectomy on oncological outcomes: Results from the International Renal Cell Carcinoma-Venous Thrombus Consortium (IRCC-VTC).. Urologic oncology. 2017; ():-.Article. IF -3,668</v>
      </c>
      <c r="B31" s="37" t="s">
        <v>4049</v>
      </c>
      <c r="C31" s="37" t="s">
        <v>4048</v>
      </c>
      <c r="D31" s="17" t="s">
        <v>4050</v>
      </c>
      <c r="E31" s="18" t="s">
        <v>10</v>
      </c>
      <c r="F31" s="18">
        <f>VLOOKUP(N31,Revistas!$B$2:$H$63996,2,FALSE)</f>
        <v>3.6680000000000001</v>
      </c>
      <c r="G31" s="18" t="str">
        <f>VLOOKUP(N31,Revistas!$B$2:$H$63996,3,FALSE)</f>
        <v>Q1</v>
      </c>
      <c r="H31" s="18" t="str">
        <f>VLOOKUP(N31,Revistas!$B$2:$H$63996,4,FALSE)</f>
        <v>UROLOGY &amp; NEPHROLOGY - SCIE;</v>
      </c>
      <c r="I31" s="18" t="str">
        <f>VLOOKUP(N31,Revistas!$B$2:$H$63996,5,FALSE)</f>
        <v>14/77</v>
      </c>
      <c r="J31" s="18" t="str">
        <f>VLOOKUP(N31,Revistas!$B$2:$H$63996,6,FALSE)</f>
        <v>NO</v>
      </c>
      <c r="K31" s="18" t="s">
        <v>4051</v>
      </c>
      <c r="L31" s="18"/>
      <c r="M31" s="18" t="s">
        <v>586</v>
      </c>
      <c r="N31" s="18" t="s">
        <v>3919</v>
      </c>
      <c r="O31" s="18" t="s">
        <v>4046</v>
      </c>
      <c r="P31" s="18">
        <v>2017</v>
      </c>
      <c r="Q31" s="18"/>
      <c r="R31" s="18"/>
      <c r="S31" s="18"/>
      <c r="T31" s="18"/>
      <c r="U31" s="23">
        <v>29129353</v>
      </c>
      <c r="AW31" s="25"/>
    </row>
    <row r="32" spans="1:49" ht="45">
      <c r="A32" s="31" t="str">
        <f t="shared" si="0"/>
        <v>Unda-Urzaiz, M; Fernandez-Gomez, J M; Cozar-Olmos, J M; Juarez, A; Palou, J; Martinez-Pineiro, L. Update on the role of endovesical chemotherapy in nonmuscle-invasive bladder cancer.. Actas urologicas espanolas. 2017; ():-.Editorial Material. IF -1,181</v>
      </c>
      <c r="B32" s="37" t="s">
        <v>4045</v>
      </c>
      <c r="C32" s="37" t="s">
        <v>4044</v>
      </c>
      <c r="D32" s="17" t="s">
        <v>4032</v>
      </c>
      <c r="E32" s="18" t="s">
        <v>571</v>
      </c>
      <c r="F32" s="18">
        <f>VLOOKUP(N32,Revistas!$B$2:$H$63996,2,FALSE)</f>
        <v>1.181</v>
      </c>
      <c r="G32" s="18" t="str">
        <f>VLOOKUP(N32,Revistas!$B$2:$H$63996,3,FALSE)</f>
        <v>Q4</v>
      </c>
      <c r="H32" s="18" t="str">
        <f>VLOOKUP(N32,Revistas!$B$2:$H$63996,4,FALSE)</f>
        <v>UROLOGY &amp; NEPHROLOGY - SCIE</v>
      </c>
      <c r="I32" s="18" t="str">
        <f>VLOOKUP(N32,Revistas!$B$2:$H$63996,5,FALSE)</f>
        <v>60/76</v>
      </c>
      <c r="J32" s="18" t="str">
        <f>VLOOKUP(N32,Revistas!$B$2:$H$63996,6,FALSE)</f>
        <v>NO</v>
      </c>
      <c r="K32" s="18" t="s">
        <v>4047</v>
      </c>
      <c r="L32" s="18"/>
      <c r="M32" s="18" t="s">
        <v>586</v>
      </c>
      <c r="N32" s="18" t="s">
        <v>3949</v>
      </c>
      <c r="O32" s="18" t="s">
        <v>4046</v>
      </c>
      <c r="P32" s="18">
        <v>2017</v>
      </c>
      <c r="Q32" s="18"/>
      <c r="R32" s="18"/>
      <c r="S32" s="18"/>
      <c r="T32" s="18"/>
      <c r="U32" s="23">
        <v>29129339</v>
      </c>
      <c r="AW32" s="25"/>
    </row>
    <row r="33" spans="1:21" ht="45">
      <c r="A33" s="31" t="str">
        <f t="shared" si="0"/>
        <v>Valverde-Martinez, S; Ramirez-Backhaus, M; Rubio-Briones, J; Martinez-Pineiro, L; Dominguez-Escrig, J. INDOCYANINE GREEN GUIDED PELVIC LYMPHADENECTOMY. ARCHIVOS ESPANOLES DE UROLOGIA. 2017; 70(8):748-749.Editorial Material. IF -0,323</v>
      </c>
      <c r="B33" s="37" t="s">
        <v>3903</v>
      </c>
      <c r="C33" s="37" t="s">
        <v>3904</v>
      </c>
      <c r="D33" s="17" t="s">
        <v>3899</v>
      </c>
      <c r="E33" s="18" t="s">
        <v>571</v>
      </c>
      <c r="F33" s="18">
        <f>VLOOKUP(N33,Revistas!$B$2:$H$63996,2,FALSE)</f>
        <v>0.32300000000000001</v>
      </c>
      <c r="G33" s="18" t="str">
        <f>VLOOKUP(N33,Revistas!$B$2:$H$63996,3,FALSE)</f>
        <v>Q4</v>
      </c>
      <c r="H33" s="18" t="str">
        <f>VLOOKUP(N33,Revistas!$B$2:$H$63996,4,FALSE)</f>
        <v>UROLOGY &amp; NEPHROLOGY - SCIE</v>
      </c>
      <c r="I33" s="18" t="str">
        <f>VLOOKUP(N33,Revistas!$B$2:$H$63996,5,FALSE)</f>
        <v>73/76</v>
      </c>
      <c r="J33" s="18" t="str">
        <f>VLOOKUP(N33,Revistas!$B$2:$H$63996,6,FALSE)</f>
        <v>NO</v>
      </c>
      <c r="K33" s="18" t="s">
        <v>3905</v>
      </c>
      <c r="L33" s="18" t="s">
        <v>3906</v>
      </c>
      <c r="M33" s="18">
        <v>0</v>
      </c>
      <c r="N33" s="18" t="s">
        <v>3902</v>
      </c>
      <c r="O33" s="18" t="s">
        <v>129</v>
      </c>
      <c r="P33" s="18">
        <v>2017</v>
      </c>
      <c r="Q33" s="18">
        <v>70</v>
      </c>
      <c r="R33" s="18">
        <v>8</v>
      </c>
      <c r="S33" s="18">
        <v>748</v>
      </c>
      <c r="T33" s="18">
        <v>749</v>
      </c>
      <c r="U33" s="23">
        <v>28976352</v>
      </c>
    </row>
    <row r="34" spans="1:21" ht="75">
      <c r="A34" s="31" t="str">
        <f t="shared" si="0"/>
        <v>Veneziano, D; Ahmed, K; Van Cleynenbreugel, B; Gozen, A; Palou, J; Sarica, K; Liatsikos, E; Sanguedolce, F; Honeck, P; Alvarez-Maestro, M; Papatsoris, A; Kallidonis, P; Greco, F; Breda, A; Somani, BK. Development Methodology of the Novel Endoscopic Stone Treatment Step 1 Training/Assessment Curriculum: An International Collaborative Work by European Association of Urology Sections. JOURNAL OF ENDOUROLOGY. 2017; 31(9):934-941.Article. IF -NO TIENE</v>
      </c>
      <c r="B34" s="37" t="s">
        <v>3927</v>
      </c>
      <c r="C34" s="37" t="s">
        <v>3928</v>
      </c>
      <c r="D34" s="17" t="s">
        <v>3929</v>
      </c>
      <c r="E34" s="18" t="s">
        <v>10</v>
      </c>
      <c r="F34" s="18" t="str">
        <f>VLOOKUP(N34,Revistas!$B$2:$H$63996,2,FALSE)</f>
        <v>NO TIENE</v>
      </c>
      <c r="G34" s="18" t="str">
        <f>VLOOKUP(N34,Revistas!$B$2:$H$63996,3,FALSE)</f>
        <v>NO TIENE</v>
      </c>
      <c r="H34" s="18" t="str">
        <f>VLOOKUP(N34,Revistas!$B$2:$H$63996,4,FALSE)</f>
        <v>NO TIENE</v>
      </c>
      <c r="I34" s="18" t="str">
        <f>VLOOKUP(N34,Revistas!$B$2:$H$63996,5,FALSE)</f>
        <v>NO TIENE</v>
      </c>
      <c r="J34" s="18" t="str">
        <f>VLOOKUP(N34,Revistas!$B$2:$H$63996,6,FALSE)</f>
        <v>NO</v>
      </c>
      <c r="K34" s="18" t="s">
        <v>3930</v>
      </c>
      <c r="L34" s="18" t="s">
        <v>3931</v>
      </c>
      <c r="M34" s="18">
        <v>0</v>
      </c>
      <c r="N34" s="18" t="s">
        <v>3932</v>
      </c>
      <c r="O34" s="18" t="s">
        <v>154</v>
      </c>
      <c r="P34" s="18">
        <v>2017</v>
      </c>
      <c r="Q34" s="18">
        <v>31</v>
      </c>
      <c r="R34" s="18">
        <v>9</v>
      </c>
      <c r="S34" s="18">
        <v>934</v>
      </c>
      <c r="T34" s="18">
        <v>941</v>
      </c>
      <c r="U34" s="23">
        <v>28693386</v>
      </c>
    </row>
    <row r="35" spans="1:21">
      <c r="A35" s="31"/>
    </row>
    <row r="36" spans="1:21" hidden="1">
      <c r="A36" s="31" t="str">
        <f t="shared" si="0"/>
        <v>. . . ; ():-.. IF -</v>
      </c>
    </row>
    <row r="37" spans="1:21" hidden="1">
      <c r="A37" s="31" t="str">
        <f t="shared" si="0"/>
        <v>. . . ; ():-.. IF -</v>
      </c>
    </row>
    <row r="38" spans="1:21" hidden="1">
      <c r="A38" s="31" t="str">
        <f t="shared" si="0"/>
        <v>. . . ; ():-.. IF -</v>
      </c>
    </row>
    <row r="39" spans="1:21" hidden="1">
      <c r="A39" s="31" t="str">
        <f t="shared" si="0"/>
        <v>. . . ; ():-.. IF -</v>
      </c>
    </row>
    <row r="40" spans="1:21" hidden="1">
      <c r="A40" s="31" t="str">
        <f t="shared" si="0"/>
        <v>. . . ; ():-.. IF -</v>
      </c>
    </row>
    <row r="41" spans="1:21" hidden="1">
      <c r="A41" s="31" t="str">
        <f t="shared" si="0"/>
        <v>. . . ; ():-.. IF -</v>
      </c>
    </row>
    <row r="42" spans="1:21" hidden="1">
      <c r="A42" s="31" t="str">
        <f t="shared" si="0"/>
        <v>. . . ; ():-.. IF -</v>
      </c>
    </row>
    <row r="43" spans="1:21" hidden="1">
      <c r="A43" s="31" t="str">
        <f t="shared" si="0"/>
        <v>. . . ; ():-.. IF -</v>
      </c>
    </row>
    <row r="44" spans="1:21" hidden="1">
      <c r="A44" s="31" t="str">
        <f t="shared" si="0"/>
        <v>. . . ; ():-.. IF -</v>
      </c>
    </row>
    <row r="45" spans="1:21" hidden="1">
      <c r="A45" s="31" t="str">
        <f t="shared" si="0"/>
        <v>. . . ; ():-.. IF -</v>
      </c>
    </row>
    <row r="46" spans="1:21" hidden="1">
      <c r="A46" s="31" t="str">
        <f t="shared" si="0"/>
        <v>. . . ; ():-.. IF -</v>
      </c>
    </row>
    <row r="47" spans="1:21" hidden="1">
      <c r="A47" s="31" t="str">
        <f t="shared" si="0"/>
        <v>. . . ; ():-.. IF -</v>
      </c>
    </row>
    <row r="48" spans="1:2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21</v>
      </c>
      <c r="D1092" s="20" t="s">
        <v>10</v>
      </c>
      <c r="E1092" s="23">
        <f>DSUM(B1:T1088,F1,D1091:D1092)</f>
        <v>56.753999999999998</v>
      </c>
      <c r="F1092" s="23" t="s">
        <v>10</v>
      </c>
      <c r="G1092" s="23" t="s">
        <v>5470</v>
      </c>
      <c r="H1092" s="23">
        <f>DCOUNTA(B1:T1088,G1091,F1091:G1092)</f>
        <v>5</v>
      </c>
      <c r="I1092" s="23" t="s">
        <v>10</v>
      </c>
      <c r="J1092" s="23" t="s">
        <v>2680</v>
      </c>
      <c r="K1092" s="23">
        <f>DCOUNTA(B1:T1088,J1,I1091:J1092)</f>
        <v>3</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3</v>
      </c>
      <c r="D1101" s="20" t="s">
        <v>571</v>
      </c>
      <c r="E1101" s="23">
        <f>DSUM(B1:T1088,F1,D1100:D1101)</f>
        <v>17.769000000000002</v>
      </c>
      <c r="F1101" s="23" t="s">
        <v>571</v>
      </c>
      <c r="G1101" s="23" t="s">
        <v>5470</v>
      </c>
      <c r="H1101" s="23">
        <f>DCOUNTA(B1:T1088,G1,F1100:G1101)</f>
        <v>1</v>
      </c>
      <c r="I1101" s="23" t="s">
        <v>571</v>
      </c>
      <c r="J1101" s="23" t="s">
        <v>2680</v>
      </c>
      <c r="K1101" s="23">
        <f>DCOUNTA(B1:T1088,J1,I1100:J1101)</f>
        <v>1</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4</v>
      </c>
      <c r="D1105" s="20" t="s">
        <v>26</v>
      </c>
      <c r="E1105" s="23">
        <f>DSUM(B1:T1088,F1,D1104:D1105)</f>
        <v>15.099</v>
      </c>
      <c r="F1105" s="23" t="s">
        <v>26</v>
      </c>
      <c r="G1105" s="23" t="s">
        <v>5470</v>
      </c>
      <c r="H1105" s="23">
        <f>DCOUNTA(B1:T1088,G1,F1104:G1105)</f>
        <v>2</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5</v>
      </c>
      <c r="D1108" s="20" t="s">
        <v>210</v>
      </c>
      <c r="E1108" s="23">
        <f>DSUM(B1:T1088,F1,D1107:D1108)</f>
        <v>3.7669999999999999</v>
      </c>
      <c r="F1108" s="23" t="s">
        <v>210</v>
      </c>
      <c r="G1108" s="23" t="s">
        <v>5470</v>
      </c>
      <c r="H1108" s="23">
        <f>DCOUNTA(B1:T1088,G1,F1107:G1108)</f>
        <v>1</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21</v>
      </c>
      <c r="D1111" s="26" t="s">
        <v>7262</v>
      </c>
      <c r="E1111" s="21">
        <f>E1092</f>
        <v>56.753999999999998</v>
      </c>
      <c r="F1111" s="21">
        <f>H1092</f>
        <v>5</v>
      </c>
      <c r="G1111" s="21">
        <f>K1092</f>
        <v>3</v>
      </c>
      <c r="O1111" s="24"/>
    </row>
    <row r="1112" spans="2:52" ht="15.75">
      <c r="C1112" s="21">
        <f>C1101</f>
        <v>3</v>
      </c>
      <c r="D1112" s="26" t="s">
        <v>7265</v>
      </c>
      <c r="E1112" s="21">
        <f>E1101</f>
        <v>17.769000000000002</v>
      </c>
      <c r="F1112" s="21">
        <f>H1101</f>
        <v>1</v>
      </c>
      <c r="G1112" s="21">
        <f>K1101</f>
        <v>1</v>
      </c>
      <c r="O1112" s="24"/>
    </row>
    <row r="1113" spans="2:52" ht="15.75">
      <c r="C1113" s="21">
        <f>C1105</f>
        <v>4</v>
      </c>
      <c r="D1113" s="26" t="s">
        <v>26</v>
      </c>
      <c r="E1113" s="21">
        <f>E1105</f>
        <v>15.099</v>
      </c>
      <c r="F1113" s="21">
        <f>H1105</f>
        <v>2</v>
      </c>
      <c r="G1113" s="21">
        <f>K1105</f>
        <v>0</v>
      </c>
      <c r="O1113" s="24"/>
    </row>
    <row r="1114" spans="2:52" ht="15.75">
      <c r="C1114" s="21">
        <f>C1108</f>
        <v>5</v>
      </c>
      <c r="D1114" s="26" t="s">
        <v>7266</v>
      </c>
      <c r="E1114" s="21">
        <f>E1108</f>
        <v>3.7669999999999999</v>
      </c>
      <c r="F1114" s="21">
        <f>H1108</f>
        <v>1</v>
      </c>
      <c r="G1114" s="21">
        <f>K1108</f>
        <v>0</v>
      </c>
      <c r="O1114" s="24"/>
    </row>
    <row r="1115" spans="2:52" ht="15.75">
      <c r="C1115" s="22"/>
      <c r="D1115" s="19" t="s">
        <v>7267</v>
      </c>
      <c r="E1115" s="19">
        <f>E1111</f>
        <v>56.753999999999998</v>
      </c>
      <c r="F1115" s="22"/>
      <c r="O1115" s="24"/>
    </row>
    <row r="1116" spans="2:52" ht="15.75">
      <c r="C1116" s="22"/>
      <c r="D1116" s="19" t="s">
        <v>7268</v>
      </c>
      <c r="E1116" s="19">
        <f>E1111+E1112+E1113+E1114</f>
        <v>93.388999999999996</v>
      </c>
    </row>
  </sheetData>
  <sortState ref="B2:AZ34">
    <sortCondition ref="B2:B34"/>
  </sortState>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7030A0"/>
  </sheetPr>
  <dimension ref="A1:AZ1113"/>
  <sheetViews>
    <sheetView topLeftCell="B1" workbookViewId="0">
      <selection activeCell="B3" sqref="A3:XFD3"/>
    </sheetView>
  </sheetViews>
  <sheetFormatPr baseColWidth="10" defaultColWidth="21" defaultRowHeight="15"/>
  <cols>
    <col min="1" max="1" width="0"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21" style="23"/>
    <col min="10" max="10" width="11.85546875" style="23" customWidth="1"/>
    <col min="11" max="15" width="21" style="23"/>
    <col min="16" max="16" width="12" style="23" customWidth="1"/>
    <col min="17" max="18" width="11.5703125" style="23" customWidth="1"/>
    <col min="19" max="20" width="11.85546875" style="23" customWidth="1"/>
    <col min="21" max="21" width="21" style="23"/>
    <col min="22" max="16384" width="21"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60" customHeight="1">
      <c r="A2" s="31" t="str">
        <f>CONCATENATE(B2,". ",C2,". ",D2,". ",P2,"; ",Q2,"(",R2,"):",S2,"-",T2,".",E2,". ","IF -",F2)</f>
        <v>Ceron-Serrano, A; Jimenez-Castellano, R; Gomez-Campos, AM. Prevention and nursing care in the first case of Ebola virus disease contracted outside Africa. ENFERMERIA CLINICA. 2017; 27(2):125-131.Article. IF -NO TIENE</v>
      </c>
      <c r="B2" s="37" t="s">
        <v>4067</v>
      </c>
      <c r="C2" s="37" t="s">
        <v>4068</v>
      </c>
      <c r="D2" s="17" t="s">
        <v>4069</v>
      </c>
      <c r="E2" s="18" t="s">
        <v>10</v>
      </c>
      <c r="F2" s="18" t="str">
        <f>VLOOKUP(N2,Revistas!$B$2:$H$63996,2,FALSE)</f>
        <v>NO TIENE</v>
      </c>
      <c r="G2" s="18" t="str">
        <f>VLOOKUP(N2,Revistas!$B$2:$H$63996,3,FALSE)</f>
        <v>NO TIENE</v>
      </c>
      <c r="H2" s="18" t="str">
        <f>VLOOKUP(N2,Revistas!$B$2:$H$63996,4,FALSE)</f>
        <v>NO TIENE</v>
      </c>
      <c r="I2" s="18" t="str">
        <f>VLOOKUP(N2,Revistas!$B$2:$H$63996,5,FALSE)</f>
        <v>NO TIENE</v>
      </c>
      <c r="J2" s="18" t="str">
        <f>VLOOKUP(N2,Revistas!$B$2:$H$63996,6,FALSE)</f>
        <v>NO</v>
      </c>
      <c r="K2" s="18" t="s">
        <v>4070</v>
      </c>
      <c r="L2" s="18" t="s">
        <v>4071</v>
      </c>
      <c r="M2" s="18">
        <v>0</v>
      </c>
      <c r="N2" s="18" t="s">
        <v>4072</v>
      </c>
      <c r="O2" s="18" t="s">
        <v>295</v>
      </c>
      <c r="P2" s="18">
        <v>2017</v>
      </c>
      <c r="Q2" s="18">
        <v>27</v>
      </c>
      <c r="R2" s="18">
        <v>2</v>
      </c>
      <c r="S2" s="18">
        <v>125</v>
      </c>
      <c r="T2" s="18">
        <v>131</v>
      </c>
      <c r="U2" s="23">
        <v>28041818</v>
      </c>
    </row>
    <row r="3" spans="1:21" s="37" customFormat="1" ht="409.5">
      <c r="A3" s="37" t="str">
        <f>CONCATENATE(B3,". ",C3,". ",D3,". ",P3,"; ",Q3,"(",R3,"):",S3,"-",T3,".",E3,". ","IF -",F3)</f>
        <v>Negredo, A; de la Calle-Prieto, F; Palencia-Herrejon, E; Mora-Rillo, M; Astray-Mochales, J; Sanchez-Seco, MP; Lopez, EB; Menarguez, J; Fernandez-Cruz, A; Sanchez-Artola, B; Keough-Delgado, E; de Arellano, ER; Lasala, F; Milla, J; Fraile, JL; Gavin, MO; de la Gandara, AM; Perez, LL; Diaz-Diaz, D; Lopez-Garcia, MA; Delgado-Jimenez, P; Martin-Quiros, A; Trigo, E; Figueira, JC; Manzanares, J; Rodriguez-Baena, E; Garcia-Comas, L; Rodriguez-Fraga, O; Garcia-Arenzana, N; Fernandez-Diaz, MV; Cornejo, VM; Emmerich, P; Schmidt-Chanasit, J; Arribas, JR. Autochthonous Crimean-Congo Hemorrhagic Fever in Spain. NEW ENGLAND JOURNAL OF MEDICINE. 2017; 377(2):154-161.Article. IF -72,406</v>
      </c>
      <c r="B3" s="37" t="s">
        <v>1439</v>
      </c>
      <c r="C3" s="37" t="s">
        <v>1440</v>
      </c>
      <c r="D3" s="37" t="s">
        <v>1441</v>
      </c>
      <c r="E3" s="37" t="s">
        <v>10</v>
      </c>
      <c r="F3" s="37">
        <f>VLOOKUP(N3,Revistas!$B$2:$H$63996,2,FALSE)</f>
        <v>72.406000000000006</v>
      </c>
      <c r="G3" s="37" t="str">
        <f>VLOOKUP(N3,Revistas!$B$2:$H$63996,3,FALSE)</f>
        <v>Q1</v>
      </c>
      <c r="H3" s="37" t="str">
        <f>VLOOKUP(N3,Revistas!$B$2:$H$63996,4,FALSE)</f>
        <v>MEDICINA, GENERAL &amp; INTERNAL</v>
      </c>
      <c r="I3" s="37" t="str">
        <f>VLOOKUP(N3,Revistas!$B$2:$H$63996,5,FALSE)</f>
        <v>1/154</v>
      </c>
      <c r="J3" s="37" t="str">
        <f>VLOOKUP(N3,Revistas!$B$2:$H$63996,6,FALSE)</f>
        <v>SI</v>
      </c>
      <c r="K3" s="37" t="s">
        <v>1442</v>
      </c>
      <c r="L3" s="37" t="s">
        <v>1443</v>
      </c>
      <c r="M3" s="37">
        <v>3</v>
      </c>
      <c r="N3" s="37" t="s">
        <v>1444</v>
      </c>
      <c r="O3" s="37">
        <v>41456</v>
      </c>
      <c r="P3" s="37">
        <v>2017</v>
      </c>
      <c r="Q3" s="37">
        <v>377</v>
      </c>
      <c r="R3" s="37">
        <v>2</v>
      </c>
      <c r="S3" s="37">
        <v>154</v>
      </c>
      <c r="T3" s="37">
        <v>161</v>
      </c>
      <c r="U3" s="37">
        <v>28700843</v>
      </c>
    </row>
    <row r="4" spans="1:21">
      <c r="A4" s="31"/>
    </row>
    <row r="5" spans="1:21" hidden="1">
      <c r="A5" s="31" t="str">
        <f t="shared" ref="A5:A59" si="0">CONCATENATE(B5,". ",C5,". ",D5,". ",P5,"; ",Q5,"(",R5,"):",S5,"-",T5,".",E5,". ","IF -",F5)</f>
        <v>. . . ; ():-.. IF -</v>
      </c>
    </row>
    <row r="6" spans="1:21" hidden="1">
      <c r="A6" s="31" t="str">
        <f t="shared" si="0"/>
        <v>. . . ; ():-.. IF -</v>
      </c>
    </row>
    <row r="7" spans="1:21" hidden="1">
      <c r="A7" s="31" t="str">
        <f t="shared" si="0"/>
        <v>. . . ; ():-.. IF -</v>
      </c>
    </row>
    <row r="8" spans="1:21" hidden="1">
      <c r="A8" s="31" t="str">
        <f t="shared" si="0"/>
        <v>. . . ; ():-.. IF -</v>
      </c>
    </row>
    <row r="9" spans="1:21" hidden="1">
      <c r="A9" s="31" t="str">
        <f t="shared" si="0"/>
        <v>. . . ; ():-.. IF -</v>
      </c>
    </row>
    <row r="10" spans="1:21" hidden="1">
      <c r="A10" s="31" t="str">
        <f t="shared" si="0"/>
        <v>. . . ; ():-.. IF -</v>
      </c>
    </row>
    <row r="11" spans="1:21" hidden="1">
      <c r="A11" s="31" t="str">
        <f t="shared" si="0"/>
        <v>. . . ; ():-.. IF -</v>
      </c>
    </row>
    <row r="12" spans="1:21" hidden="1">
      <c r="A12" s="31" t="str">
        <f t="shared" si="0"/>
        <v>. . . ; ():-.. IF -</v>
      </c>
    </row>
    <row r="13" spans="1:21" hidden="1">
      <c r="A13" s="31" t="str">
        <f t="shared" si="0"/>
        <v>. . . ; ():-.. IF -</v>
      </c>
    </row>
    <row r="14" spans="1:21" hidden="1">
      <c r="A14" s="31" t="str">
        <f t="shared" si="0"/>
        <v>. . . ; ():-.. IF -</v>
      </c>
    </row>
    <row r="15" spans="1:21" hidden="1">
      <c r="A15" s="31" t="str">
        <f t="shared" si="0"/>
        <v>. . . ; ():-.. IF -</v>
      </c>
    </row>
    <row r="16" spans="1:21" hidden="1">
      <c r="A16" s="31" t="str">
        <f t="shared" si="0"/>
        <v>. . . ; ():-.. IF -</v>
      </c>
    </row>
    <row r="17" spans="1:1" hidden="1">
      <c r="A17" s="31" t="str">
        <f t="shared" si="0"/>
        <v>. . . ; ():-.. IF -</v>
      </c>
    </row>
    <row r="18" spans="1:1" hidden="1">
      <c r="A18" s="31" t="str">
        <f t="shared" si="0"/>
        <v>. . . ; ():-.. IF -</v>
      </c>
    </row>
    <row r="19" spans="1:1" hidden="1">
      <c r="A19" s="31" t="str">
        <f t="shared" si="0"/>
        <v>. . . ; ():-.. IF -</v>
      </c>
    </row>
    <row r="20" spans="1:1" hidden="1">
      <c r="A20" s="31" t="str">
        <f t="shared" si="0"/>
        <v>. . . ; ():-.. IF -</v>
      </c>
    </row>
    <row r="21" spans="1:1" hidden="1">
      <c r="A21" s="31" t="str">
        <f t="shared" si="0"/>
        <v>. . . ; ():-.. IF -</v>
      </c>
    </row>
    <row r="22" spans="1:1" hidden="1">
      <c r="A22" s="31" t="str">
        <f t="shared" si="0"/>
        <v>. . . ; ():-.. IF -</v>
      </c>
    </row>
    <row r="23" spans="1:1" hidden="1">
      <c r="A23" s="31" t="str">
        <f t="shared" si="0"/>
        <v>. . . ; ():-.. IF -</v>
      </c>
    </row>
    <row r="24" spans="1:1" hidden="1">
      <c r="A24" s="31" t="str">
        <f t="shared" si="0"/>
        <v>. . . ; ():-.. IF -</v>
      </c>
    </row>
    <row r="25" spans="1:1" hidden="1">
      <c r="A25" s="31" t="str">
        <f t="shared" si="0"/>
        <v>. . . ; ():-.. IF -</v>
      </c>
    </row>
    <row r="26" spans="1:1" hidden="1">
      <c r="A26" s="31" t="str">
        <f t="shared" si="0"/>
        <v>. . . ; ():-.. IF -</v>
      </c>
    </row>
    <row r="27" spans="1:1" hidden="1">
      <c r="A27" s="31" t="str">
        <f t="shared" si="0"/>
        <v>. . . ; ():-.. IF -</v>
      </c>
    </row>
    <row r="28" spans="1:1" hidden="1">
      <c r="A28" s="31" t="str">
        <f t="shared" si="0"/>
        <v>. . . ; ():-.. IF -</v>
      </c>
    </row>
    <row r="29" spans="1:1" hidden="1">
      <c r="A29" s="31" t="str">
        <f t="shared" si="0"/>
        <v>. . . ; ():-.. IF -</v>
      </c>
    </row>
    <row r="30" spans="1:1" hidden="1">
      <c r="A30" s="31" t="str">
        <f t="shared" si="0"/>
        <v>. . . ; ():-.. IF -</v>
      </c>
    </row>
    <row r="31" spans="1:1" hidden="1">
      <c r="A31" s="31" t="str">
        <f t="shared" si="0"/>
        <v>. . . ; ():-.. IF -</v>
      </c>
    </row>
    <row r="32" spans="1: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2</v>
      </c>
      <c r="D1092" s="20" t="s">
        <v>10</v>
      </c>
      <c r="E1092" s="23">
        <f>DSUM(B1:T1088,F1,D1091:D1092)</f>
        <v>72.406000000000006</v>
      </c>
      <c r="F1092" s="23" t="s">
        <v>10</v>
      </c>
      <c r="G1092" s="23" t="s">
        <v>5470</v>
      </c>
      <c r="H1092" s="23">
        <f>DCOUNTA(B1:T1088,G1091,F1091:G1092)</f>
        <v>1</v>
      </c>
      <c r="I1092" s="23" t="s">
        <v>10</v>
      </c>
      <c r="J1092" s="23" t="s">
        <v>2680</v>
      </c>
      <c r="K1092" s="23">
        <f>DCOUNTA(B1:T1088,J1,I1091:J1092)</f>
        <v>1</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2</v>
      </c>
      <c r="D1111" s="26" t="s">
        <v>7262</v>
      </c>
      <c r="E1111" s="21">
        <f>E1092</f>
        <v>72.406000000000006</v>
      </c>
      <c r="F1111" s="21">
        <f>H1092</f>
        <v>1</v>
      </c>
      <c r="G1111" s="21">
        <f>K1092</f>
        <v>1</v>
      </c>
      <c r="O1111" s="24"/>
    </row>
    <row r="1112" spans="2:52" ht="15.75">
      <c r="C1112" s="22"/>
      <c r="D1112" s="19" t="s">
        <v>7267</v>
      </c>
      <c r="E1112" s="19">
        <f>E1111</f>
        <v>72.406000000000006</v>
      </c>
      <c r="F1112" s="22"/>
      <c r="O1112" s="24"/>
    </row>
    <row r="1113" spans="2:52" ht="15.75">
      <c r="C1113" s="22"/>
      <c r="D1113" s="19" t="s">
        <v>7268</v>
      </c>
      <c r="E1113" s="19" t="e">
        <f>E1111+#REF!+#REF!+#REF!+#REF!+#REF!</f>
        <v>#REF!</v>
      </c>
    </row>
  </sheetData>
  <sortState ref="B2:AZ3">
    <sortCondition ref="B2:B3"/>
  </sortState>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7030A0"/>
  </sheetPr>
  <dimension ref="A1:AZ1117"/>
  <sheetViews>
    <sheetView topLeftCell="B11" workbookViewId="0">
      <selection activeCell="B12" sqref="B12"/>
    </sheetView>
  </sheetViews>
  <sheetFormatPr baseColWidth="10" defaultColWidth="23.5703125" defaultRowHeight="15"/>
  <cols>
    <col min="1" max="1" width="0"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23.5703125" style="23"/>
    <col min="10" max="10" width="11.85546875" style="23" customWidth="1"/>
    <col min="11" max="15" width="23.5703125" style="23"/>
    <col min="16" max="16" width="12" style="23" customWidth="1"/>
    <col min="17" max="18" width="11.5703125" style="23" customWidth="1"/>
    <col min="19" max="20" width="11.85546875" style="23" customWidth="1"/>
    <col min="21" max="21" width="23.5703125" style="23"/>
    <col min="22" max="16384" width="23.5703125" style="20"/>
  </cols>
  <sheetData>
    <row r="1" spans="1:5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51" ht="51" customHeight="1">
      <c r="A2" s="31" t="str">
        <f>CONCATENATE(B2,". ",C2,". ",D2,". ",P2,"; ",Q2,"(",R2,"):",S2,"-",T2,".",E2,". ","IF -",F2)</f>
        <v>Bugatto, F; Quintero-Prado, R; Vilar-Sanchez, JM; Perdomo, G; Torrejon, R; Bartha, JL. Prepregnancy body mass index influences lipid oxidation rate during pregnancy. ACTA OBSTETRICIA ET GYNECOLOGICA SCANDINAVICA. 96; 2():207-215.Article. IF -2,48</v>
      </c>
      <c r="B2" s="37" t="s">
        <v>4103</v>
      </c>
      <c r="C2" s="37" t="s">
        <v>4104</v>
      </c>
      <c r="D2" s="17" t="s">
        <v>4105</v>
      </c>
      <c r="E2" s="18" t="s">
        <v>10</v>
      </c>
      <c r="F2" s="18">
        <f>VLOOKUP(N2,Revistas!$B$2:$H$63996,2,FALSE)</f>
        <v>2.48</v>
      </c>
      <c r="G2" s="18" t="str">
        <f>VLOOKUP(N2,Revistas!$B$2:$H$63996,3,FALSE)</f>
        <v>Q2</v>
      </c>
      <c r="H2" s="18" t="str">
        <f>VLOOKUP(N2,Revistas!$B$2:$H$63996,4,FALSE)</f>
        <v>OBSTETRICS &amp; GYNECOLOGY - SCIE</v>
      </c>
      <c r="I2" s="18" t="str">
        <f>VLOOKUP(N2,Revistas!$B$2:$H$63996,5,FALSE)</f>
        <v>27/80</v>
      </c>
      <c r="J2" s="18" t="str">
        <f>VLOOKUP(N2,Revistas!$B$2:$H$63996,6,FALSE)</f>
        <v>NO</v>
      </c>
      <c r="K2" s="18" t="s">
        <v>4106</v>
      </c>
      <c r="L2" s="18" t="s">
        <v>4107</v>
      </c>
      <c r="M2" s="18">
        <v>2</v>
      </c>
      <c r="N2" s="18" t="s">
        <v>4108</v>
      </c>
      <c r="O2" s="18">
        <v>2017</v>
      </c>
      <c r="P2" s="18">
        <v>96</v>
      </c>
      <c r="Q2" s="18">
        <v>2</v>
      </c>
      <c r="R2" s="18"/>
      <c r="S2" s="18">
        <v>207</v>
      </c>
      <c r="T2" s="18">
        <v>215</v>
      </c>
      <c r="U2" s="23">
        <v>27861720</v>
      </c>
    </row>
    <row r="3" spans="1:51" ht="51" customHeight="1">
      <c r="A3" s="31" t="str">
        <f t="shared" ref="A3:A66" si="0">CONCATENATE(B3,". ",C3,". ",D3,". ",P3,"; ",Q3,"(",R3,"):",S3,"-",T3,".",E3,". ","IF -",F3)</f>
        <v>Palacio, M; Bonet-Carne, E; Cobo, T; Perez-Moreno, A; Sabria, J; Richter, J; Kacerovsky, M; Jacobsson, B; Garcia-Posada, RA; Bugatto, F; Santisteve, R; Vives, A; Parra-Cordero, M; Hernandez-Andrade, E; Bartha, JL; Carretero-Lucena, P; Tan, KL; Cruz-Martinez, R; Burke, M; Vavilala, S; Iruretagoyena, I; Delgado, JL; Schenone, M; Vilanova, J; Botet, F; Yeo, GSH; Hyett, J; Deprest, J; Romero, R; Gratacos, E. Prediction of neonatal respiratory morbidity by quantitative ultrasound lung texture analysis: a multicenter study. AMERICAN JOURNAL OF OBSTETRICS AND GYNECOLOGY. 217; 2():-196.e1-14.Article. IF -5,574</v>
      </c>
      <c r="B3" s="37" t="s">
        <v>4073</v>
      </c>
      <c r="C3" s="37" t="s">
        <v>4074</v>
      </c>
      <c r="D3" s="17" t="s">
        <v>4075</v>
      </c>
      <c r="E3" s="18" t="s">
        <v>10</v>
      </c>
      <c r="F3" s="18">
        <f>VLOOKUP(N3,Revistas!$B$2:$H$63996,2,FALSE)</f>
        <v>5.5739999999999998</v>
      </c>
      <c r="G3" s="18" t="str">
        <f>VLOOKUP(N3,Revistas!$B$2:$H$63996,3,FALSE)</f>
        <v>Q1</v>
      </c>
      <c r="H3" s="18" t="str">
        <f>VLOOKUP(N3,Revistas!$B$2:$H$63996,4,FALSE)</f>
        <v>OBSTETRICS &amp; GYNECOLOGY - SCIE</v>
      </c>
      <c r="I3" s="18" t="str">
        <f>VLOOKUP(N3,Revistas!$B$2:$H$63996,5,FALSE)</f>
        <v>2 DE 80</v>
      </c>
      <c r="J3" s="18" t="str">
        <f>VLOOKUP(N3,Revistas!$B$2:$H$63996,6,FALSE)</f>
        <v>SI</v>
      </c>
      <c r="K3" s="18" t="s">
        <v>4076</v>
      </c>
      <c r="L3" s="18" t="s">
        <v>4077</v>
      </c>
      <c r="M3" s="18">
        <v>0</v>
      </c>
      <c r="N3" s="18" t="s">
        <v>4078</v>
      </c>
      <c r="O3" s="18">
        <v>2017</v>
      </c>
      <c r="P3" s="18">
        <v>217</v>
      </c>
      <c r="Q3" s="18">
        <v>2</v>
      </c>
      <c r="R3" s="18"/>
      <c r="S3" s="18"/>
      <c r="T3" s="18" t="s">
        <v>4079</v>
      </c>
      <c r="U3" s="23">
        <v>28342715</v>
      </c>
    </row>
    <row r="4" spans="1:51" ht="390">
      <c r="A4" s="31" t="str">
        <f t="shared" si="0"/>
        <v>Palacio, M; Bonet-Carne, E; Cobo, T; Perez-Moreno, A; Sabria, J; Richter, J; Kacerovsky, M; Jacobsson, B; Garcia-Posada, RA; Bugatto, F; Santisteve, R; Vives, A; Parra-Cordero, M; Hernandez-Andrade, E; Bartha, JL; Carretero-Lucena, P; Lit, K; Cruz, R; Burke, M; Vavilala, S; Iruretagoyena, I; Delgado, JL; Schenone, M; Vilanova, J. Prediction of neonatal respiratory morbidity by quantitative ultrasound lung texture analysis: a multicenter study. AMERICAN JOURNAL OF OBSTETRICS AND GYNECOLOGY. 216; 1(310):S190-S190.Meeting Abstract. IF -5,574</v>
      </c>
      <c r="B4" s="37" t="s">
        <v>4109</v>
      </c>
      <c r="C4" s="37" t="s">
        <v>4074</v>
      </c>
      <c r="D4" s="17" t="s">
        <v>4075</v>
      </c>
      <c r="E4" s="18" t="s">
        <v>26</v>
      </c>
      <c r="F4" s="18">
        <f>VLOOKUP(N4,Revistas!$B$2:$H$63996,2,FALSE)</f>
        <v>5.5739999999999998</v>
      </c>
      <c r="G4" s="18" t="str">
        <f>VLOOKUP(N4,Revistas!$B$2:$H$63996,3,FALSE)</f>
        <v>Q1</v>
      </c>
      <c r="H4" s="18" t="str">
        <f>VLOOKUP(N4,Revistas!$B$2:$H$63996,4,FALSE)</f>
        <v>OBSTETRICS &amp; GYNECOLOGY - SCIE</v>
      </c>
      <c r="I4" s="18" t="str">
        <f>VLOOKUP(N4,Revistas!$B$2:$H$63996,5,FALSE)</f>
        <v>2 DE 80</v>
      </c>
      <c r="J4" s="18" t="str">
        <f>VLOOKUP(N4,Revistas!$B$2:$H$63996,6,FALSE)</f>
        <v>SI</v>
      </c>
      <c r="K4" s="18" t="s">
        <v>4110</v>
      </c>
      <c r="L4" s="18"/>
      <c r="M4" s="18">
        <v>0</v>
      </c>
      <c r="N4" s="18" t="s">
        <v>4078</v>
      </c>
      <c r="O4" s="28">
        <v>2017</v>
      </c>
      <c r="P4" s="18">
        <v>216</v>
      </c>
      <c r="Q4" s="18">
        <v>1</v>
      </c>
      <c r="R4" s="18">
        <v>310</v>
      </c>
      <c r="S4" s="18" t="s">
        <v>4111</v>
      </c>
      <c r="T4" s="18" t="s">
        <v>4111</v>
      </c>
    </row>
    <row r="5" spans="1:51" ht="44.25" customHeight="1">
      <c r="A5" s="31" t="str">
        <f t="shared" si="0"/>
        <v>Sanchez-Galan, A; Encinas, J L; Antolin, E; Vilanova, A; Dore, M; Triana, P; Bartha, J L; Lopez-Santamaria, M. Intestinal complications in twin-to-twin transfusion syndrome (TTTS) treated by laser coagulation (LC). Cirugia pediatrica : organo oficial de la Sociedad Espanola de Cirugia Pediatrica. 2017; 30(1):33-38.Article. IF -NO TIENE</v>
      </c>
      <c r="B5" s="37" t="s">
        <v>4126</v>
      </c>
      <c r="C5" s="37" t="s">
        <v>4131</v>
      </c>
      <c r="D5" s="17" t="s">
        <v>4113</v>
      </c>
      <c r="E5" s="18" t="s">
        <v>10</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4129</v>
      </c>
      <c r="L5" s="18"/>
      <c r="M5" s="18" t="s">
        <v>587</v>
      </c>
      <c r="N5" s="18" t="s">
        <v>4117</v>
      </c>
      <c r="O5" s="18" t="s">
        <v>4128</v>
      </c>
      <c r="P5" s="18">
        <v>2017</v>
      </c>
      <c r="Q5" s="18">
        <v>30</v>
      </c>
      <c r="R5" s="18">
        <v>1</v>
      </c>
      <c r="S5" s="18">
        <v>33</v>
      </c>
      <c r="T5" s="18">
        <v>38</v>
      </c>
      <c r="U5" s="23">
        <v>28585788</v>
      </c>
      <c r="AO5" s="20" t="s">
        <v>2923</v>
      </c>
      <c r="AR5" s="20" t="s">
        <v>2953</v>
      </c>
      <c r="AW5" s="20" t="s">
        <v>7277</v>
      </c>
    </row>
    <row r="6" spans="1:51" ht="72.75" customHeight="1">
      <c r="A6" s="31" t="str">
        <f t="shared" si="0"/>
        <v>Dore Reyes, M; Triana Junco, P; Encinas Hernandez, J L; Alvarado Antolin, E; Bartha Rasero, J L; Nunez Cerezo, V; Romo Munoz, M; Gomez Cervantes, M; Sanchez Galan, A; Martinez Martinez, L; Lopez Santamaria, M. Mesenteric edema as a prenatal ultrasound sign of poor prognosis in gastroschisis. Cirugia pediatrica : organo oficial de la Sociedad Espanola de Cirugia Pediatrica. 2017; 30(3):131-137-.Article. IF -NO TIENE</v>
      </c>
      <c r="B6" s="37" t="s">
        <v>4112</v>
      </c>
      <c r="C6" s="37" t="s">
        <v>4130</v>
      </c>
      <c r="D6" s="17" t="s">
        <v>4113</v>
      </c>
      <c r="E6" s="18" t="s">
        <v>10</v>
      </c>
      <c r="F6" s="18" t="str">
        <f>VLOOKUP(N6,Revistas!$B$2:$H$63996,2,FALSE)</f>
        <v>NO TIENE</v>
      </c>
      <c r="G6" s="18" t="str">
        <f>VLOOKUP(N6,Revistas!$B$2:$H$63996,3,FALSE)</f>
        <v>NO TIENE</v>
      </c>
      <c r="H6" s="18" t="str">
        <f>VLOOKUP(N6,Revistas!$B$2:$H$63996,4,FALSE)</f>
        <v>NO TIENE</v>
      </c>
      <c r="I6" s="18" t="str">
        <f>VLOOKUP(N6,Revistas!$B$2:$H$63996,5,FALSE)</f>
        <v>NO TIENE</v>
      </c>
      <c r="J6" s="18" t="str">
        <f>VLOOKUP(N6,Revistas!$B$2:$H$63996,6,FALSE)</f>
        <v>NO</v>
      </c>
      <c r="K6" s="18" t="s">
        <v>4116</v>
      </c>
      <c r="L6" s="18"/>
      <c r="M6" s="18" t="s">
        <v>587</v>
      </c>
      <c r="N6" s="18" t="s">
        <v>4117</v>
      </c>
      <c r="O6" s="18" t="s">
        <v>4115</v>
      </c>
      <c r="P6" s="18">
        <v>2017</v>
      </c>
      <c r="Q6" s="18">
        <v>30</v>
      </c>
      <c r="R6" s="18">
        <v>3</v>
      </c>
      <c r="S6" s="18" t="s">
        <v>4114</v>
      </c>
      <c r="T6" s="18"/>
      <c r="U6" s="23">
        <v>29043689</v>
      </c>
      <c r="AO6" s="20" t="s">
        <v>2923</v>
      </c>
      <c r="AR6" s="20" t="s">
        <v>2953</v>
      </c>
      <c r="AW6" s="20">
        <v>42936</v>
      </c>
    </row>
    <row r="7" spans="1:51" ht="57" customHeight="1">
      <c r="A7" s="31" t="str">
        <f t="shared" si="0"/>
        <v>Alvarez-Lopez, C; De Santiago, J; Pinera, A; Rodriguez, R; Herrero, B; Herrera, M; Pillado, J; Zapardiel, I. Utility of Three-Dimensional Ultrasonography to Assess the Position of Essure Tubal Occlusion Device and Its Complications. GYNECOLOGIC AND OBSTETRIC INVESTIGATION. 82; 2():170-174.Article. IF -1,415</v>
      </c>
      <c r="B7" s="37" t="s">
        <v>3738</v>
      </c>
      <c r="C7" s="37" t="s">
        <v>3739</v>
      </c>
      <c r="D7" s="17" t="s">
        <v>3733</v>
      </c>
      <c r="E7" s="18" t="s">
        <v>10</v>
      </c>
      <c r="F7" s="18">
        <f>VLOOKUP(N7,Revistas!$B$2:$H$63996,2,FALSE)</f>
        <v>1.415</v>
      </c>
      <c r="G7" s="18" t="str">
        <f>VLOOKUP(N7,Revistas!$B$2:$H$63996,3,FALSE)</f>
        <v>Q4</v>
      </c>
      <c r="H7" s="18" t="str">
        <f>VLOOKUP(N7,Revistas!$B$2:$H$63996,4,FALSE)</f>
        <v>OBSTETRICS &amp; GYNECOLOGY - SCIE</v>
      </c>
      <c r="I7" s="18" t="str">
        <f>VLOOKUP(N7,Revistas!$B$2:$H$63996,5,FALSE)</f>
        <v>61/80</v>
      </c>
      <c r="J7" s="18" t="str">
        <f>VLOOKUP(N7,Revistas!$B$2:$H$63996,6,FALSE)</f>
        <v>NO</v>
      </c>
      <c r="K7" s="18" t="s">
        <v>3740</v>
      </c>
      <c r="L7" s="18" t="s">
        <v>3741</v>
      </c>
      <c r="M7" s="18">
        <v>1</v>
      </c>
      <c r="N7" s="18" t="s">
        <v>3736</v>
      </c>
      <c r="O7" s="18">
        <v>2017</v>
      </c>
      <c r="P7" s="18">
        <v>82</v>
      </c>
      <c r="Q7" s="18">
        <v>2</v>
      </c>
      <c r="R7" s="18"/>
      <c r="S7" s="18">
        <v>170</v>
      </c>
      <c r="T7" s="18">
        <v>174</v>
      </c>
      <c r="U7" s="23">
        <v>27705973</v>
      </c>
    </row>
    <row r="8" spans="1:51" ht="72" customHeight="1">
      <c r="A8" s="31" t="str">
        <f t="shared" si="0"/>
        <v>Martinez-Sanchez, N; Perez-Pinto, S; Robles-Marhuenda, A; Arnalich-Fernandez, F; Camean, MM; Zalvide, EH; Bartha, JL. Obstetric and perinatal outcome in anti-Ro/SSA-positive pregnant women: a prospective cohort study. IMMUNOLOGIC RESEARCH. 65; 2():487-494.Article. IF -2,905</v>
      </c>
      <c r="B8" s="37" t="s">
        <v>2251</v>
      </c>
      <c r="C8" s="37" t="s">
        <v>2252</v>
      </c>
      <c r="D8" s="17" t="s">
        <v>2253</v>
      </c>
      <c r="E8" s="18" t="s">
        <v>10</v>
      </c>
      <c r="F8" s="18">
        <f>VLOOKUP(N8,Revistas!$B$2:$H$63996,2,FALSE)</f>
        <v>2.9049999999999998</v>
      </c>
      <c r="G8" s="18" t="str">
        <f>VLOOKUP(N8,Revistas!$B$2:$H$63996,3,FALSE)</f>
        <v>Q3</v>
      </c>
      <c r="H8" s="18" t="str">
        <f>VLOOKUP(N8,Revistas!$B$2:$H$63996,4,FALSE)</f>
        <v>IMMUNOLOGY - SCIE</v>
      </c>
      <c r="I8" s="18" t="str">
        <f>VLOOKUP(N8,Revistas!$B$2:$H$63996,5,FALSE)</f>
        <v>82/151</v>
      </c>
      <c r="J8" s="18" t="str">
        <f>VLOOKUP(N8,Revistas!$B$2:$H$63996,6,FALSE)</f>
        <v>NO</v>
      </c>
      <c r="K8" s="18" t="s">
        <v>2254</v>
      </c>
      <c r="L8" s="18" t="s">
        <v>2255</v>
      </c>
      <c r="M8" s="18">
        <v>0</v>
      </c>
      <c r="N8" s="18" t="s">
        <v>2256</v>
      </c>
      <c r="O8" s="18">
        <v>2017</v>
      </c>
      <c r="P8" s="18">
        <v>65</v>
      </c>
      <c r="Q8" s="18">
        <v>2</v>
      </c>
      <c r="R8" s="18"/>
      <c r="S8" s="18">
        <v>487</v>
      </c>
      <c r="T8" s="18">
        <v>494</v>
      </c>
      <c r="U8" s="23">
        <v>28138914</v>
      </c>
    </row>
    <row r="9" spans="1:51" ht="30.75" customHeight="1">
      <c r="A9" s="31" t="str">
        <f t="shared" si="0"/>
        <v>Revello, Rocio; Alcaide, Maria Jose; Abehsera, Daniel; Martin-Camean, Maria; Sousa E Faro Gomes, Mafalda; Alonso-Luque, Barbara; Bartha, Jose L. Prediction of chorioamnionitis in cases of intraamniotic infection by ureaplasma urealyticum in women with very preterm premature rupture of membranes or preterm labour.. journal of maternal-fetal &amp; neonatal medicine. 2017; ():1-6.Article. IF -1,826</v>
      </c>
      <c r="B9" s="37" t="s">
        <v>4119</v>
      </c>
      <c r="C9" s="37" t="s">
        <v>4118</v>
      </c>
      <c r="D9" s="17" t="s">
        <v>2627</v>
      </c>
      <c r="E9" s="18" t="s">
        <v>10</v>
      </c>
      <c r="F9" s="18">
        <f>VLOOKUP(N9,Revistas!$B$2:$H$63996,2,FALSE)</f>
        <v>1.8260000000000001</v>
      </c>
      <c r="G9" s="18" t="str">
        <f>VLOOKUP(N9,Revistas!$B$2:$H$63996,3,FALSE)</f>
        <v>Q3</v>
      </c>
      <c r="H9" s="18" t="str">
        <f>VLOOKUP(N9,Revistas!$B$2:$H$63996,4,FALSE)</f>
        <v>OBSTETRICS &amp; GYNECOLOGY - SCIE</v>
      </c>
      <c r="I9" s="18" t="str">
        <f>VLOOKUP(N9,Revistas!$B$2:$H$63996,5,FALSE)</f>
        <v>45/80</v>
      </c>
      <c r="J9" s="18" t="str">
        <f>VLOOKUP(N9,Revistas!$B$2:$H$63996,6,FALSE)</f>
        <v>NO</v>
      </c>
      <c r="K9" s="18" t="s">
        <v>4120</v>
      </c>
      <c r="L9" s="18"/>
      <c r="M9" s="18" t="s">
        <v>587</v>
      </c>
      <c r="N9" s="18" t="s">
        <v>2606</v>
      </c>
      <c r="O9" s="18" t="s">
        <v>3187</v>
      </c>
      <c r="P9" s="18">
        <v>2017</v>
      </c>
      <c r="Q9" s="18"/>
      <c r="R9" s="18"/>
      <c r="S9" s="18">
        <v>1</v>
      </c>
      <c r="T9" s="18">
        <v>6</v>
      </c>
      <c r="U9" s="23">
        <v>28502201</v>
      </c>
      <c r="AO9" s="20" t="s">
        <v>2930</v>
      </c>
      <c r="AR9" s="20" t="s">
        <v>371</v>
      </c>
      <c r="AW9" s="20">
        <v>42888</v>
      </c>
      <c r="AY9" s="20" t="s">
        <v>7270</v>
      </c>
    </row>
    <row r="10" spans="1:51" ht="62.25" customHeight="1">
      <c r="A10" s="31" t="str">
        <f t="shared" si="0"/>
        <v>De la Calle, M; Vidaurrazaga, C; Martinez, N; Gonzalez-Beato, M; Antolin, E; Bartha, JL. Successful treatment of a severe early onset case of pemphigoid gestationis with intravenous immunoglobulin in a twin pregnancy conceived with in vitro fertilisation in a primigravida. JOURNAL OF OBSTETRICS AND GYNAECOLOGY. 37; 2():246-247.Article. IF -0,629</v>
      </c>
      <c r="B10" s="37" t="s">
        <v>4096</v>
      </c>
      <c r="C10" s="37" t="s">
        <v>4097</v>
      </c>
      <c r="D10" s="17" t="s">
        <v>4098</v>
      </c>
      <c r="E10" s="18" t="s">
        <v>10</v>
      </c>
      <c r="F10" s="18">
        <f>VLOOKUP(N10,Revistas!$B$2:$H$63996,2,FALSE)</f>
        <v>0.629</v>
      </c>
      <c r="G10" s="18" t="str">
        <f>VLOOKUP(N10,Revistas!$B$2:$H$63996,3,FALSE)</f>
        <v>Q4</v>
      </c>
      <c r="H10" s="18" t="str">
        <f>VLOOKUP(N10,Revistas!$B$2:$H$63996,4,FALSE)</f>
        <v>OBSTETRICS &amp; GYNECOLOGY - SCIE</v>
      </c>
      <c r="I10" s="18" t="str">
        <f>VLOOKUP(N10,Revistas!$B$2:$H$63996,5,FALSE)</f>
        <v>76/80</v>
      </c>
      <c r="J10" s="18" t="str">
        <f>VLOOKUP(N10,Revistas!$B$2:$H$63996,6,FALSE)</f>
        <v>NO</v>
      </c>
      <c r="K10" s="18" t="s">
        <v>4099</v>
      </c>
      <c r="L10" s="18" t="s">
        <v>4100</v>
      </c>
      <c r="M10" s="18">
        <v>0</v>
      </c>
      <c r="N10" s="18" t="s">
        <v>4101</v>
      </c>
      <c r="O10" s="18">
        <v>2017</v>
      </c>
      <c r="P10" s="18">
        <v>37</v>
      </c>
      <c r="Q10" s="18">
        <v>2</v>
      </c>
      <c r="R10" s="18"/>
      <c r="S10" s="18">
        <v>246</v>
      </c>
      <c r="T10" s="18">
        <v>247</v>
      </c>
    </row>
    <row r="11" spans="1:51" ht="72.75" customHeight="1">
      <c r="A11" s="31" t="str">
        <f t="shared" si="0"/>
        <v>De la Calle, M; Vidaurrazaga, C; Martinez, N; Gonzalez-Beato, M; Antolin, E; Bartha, J L. Successful treatment of a severe early onset case of pemphigoid gestationis with intravenous immunoglobulin in a twin pregnancy conceived with in vitro fertilisation in a primigravida.. Journal of obstetrics and gynaecology : the journal of the Institute of Obstetrics and Gynaecology. 2017; 37(2):246-247.Article. IF -0,629</v>
      </c>
      <c r="B11" s="37" t="s">
        <v>7273</v>
      </c>
      <c r="C11" s="37" t="s">
        <v>7272</v>
      </c>
      <c r="D11" s="17" t="s">
        <v>4125</v>
      </c>
      <c r="E11" s="18" t="s">
        <v>10</v>
      </c>
      <c r="F11" s="18">
        <f>VLOOKUP(N11,Revistas!$B$2:$H$63996,2,FALSE)</f>
        <v>0.629</v>
      </c>
      <c r="G11" s="18" t="str">
        <f>VLOOKUP(N11,Revistas!$B$2:$H$63996,3,FALSE)</f>
        <v>Q4</v>
      </c>
      <c r="H11" s="18" t="str">
        <f>VLOOKUP(N11,Revistas!$B$2:$H$63996,4,FALSE)</f>
        <v>OBSTETRICS &amp; GYNECOLOGY - SCIE</v>
      </c>
      <c r="I11" s="18" t="str">
        <f>VLOOKUP(N11,Revistas!$B$2:$H$63996,5,FALSE)</f>
        <v>76/80</v>
      </c>
      <c r="J11" s="18" t="str">
        <f>VLOOKUP(N11,Revistas!$B$2:$H$63996,6,FALSE)</f>
        <v>NO</v>
      </c>
      <c r="K11" s="18" t="s">
        <v>7275</v>
      </c>
      <c r="L11" s="18"/>
      <c r="M11" s="18" t="s">
        <v>587</v>
      </c>
      <c r="N11" s="18" t="s">
        <v>4102</v>
      </c>
      <c r="O11" s="18" t="s">
        <v>7274</v>
      </c>
      <c r="P11" s="18">
        <v>2017</v>
      </c>
      <c r="Q11" s="18">
        <v>37</v>
      </c>
      <c r="R11" s="18">
        <v>2</v>
      </c>
      <c r="S11" s="18">
        <v>246</v>
      </c>
      <c r="T11" s="18">
        <v>247</v>
      </c>
      <c r="U11" s="23">
        <v>27922278</v>
      </c>
      <c r="AO11" s="20" t="s">
        <v>2930</v>
      </c>
      <c r="AR11" s="20" t="s">
        <v>2953</v>
      </c>
      <c r="AW11" s="20" t="s">
        <v>7276</v>
      </c>
      <c r="AY11" s="20" t="s">
        <v>7269</v>
      </c>
    </row>
    <row r="12" spans="1:51" ht="58.5" customHeight="1">
      <c r="A12" s="31" t="str">
        <f t="shared" si="0"/>
        <v>Bartha, JL; Martinez-Sanchez, N; Marin-Camacho, S. EFFICACY AND SAFETY OF USING BEMIPARIN DURING PREGNANCY. JOURNAL OF WOMENS HEALTH. 26; 4(12):A6-A6.Meeting Abstract. IF -2,322</v>
      </c>
      <c r="B12" s="37" t="s">
        <v>4080</v>
      </c>
      <c r="C12" s="37" t="s">
        <v>4081</v>
      </c>
      <c r="D12" s="17" t="s">
        <v>4082</v>
      </c>
      <c r="E12" s="18" t="s">
        <v>26</v>
      </c>
      <c r="F12" s="18">
        <f>VLOOKUP(N12,Revistas!$B$2:$H$63996,2,FALSE)</f>
        <v>2.3220000000000001</v>
      </c>
      <c r="G12" s="18" t="str">
        <f>VLOOKUP(N12,Revistas!$B$2:$H$63996,3,FALSE)</f>
        <v>Q2</v>
      </c>
      <c r="H12" s="18" t="str">
        <f>VLOOKUP(N12,Revistas!$B$2:$H$63996,4,FALSE)</f>
        <v>PUBLIC, ENVIRONMENTAL &amp; OCCUPATIONAL HEALTH - SCIE;</v>
      </c>
      <c r="I12" s="18" t="str">
        <f>VLOOKUP(N12,Revistas!$B$2:$H$63996,5,FALSE)</f>
        <v>60/176</v>
      </c>
      <c r="J12" s="18" t="str">
        <f>VLOOKUP(N12,Revistas!$B$2:$H$63996,6,FALSE)</f>
        <v>NO</v>
      </c>
      <c r="K12" s="18" t="s">
        <v>4083</v>
      </c>
      <c r="L12" s="18"/>
      <c r="M12" s="18">
        <v>0</v>
      </c>
      <c r="N12" s="18" t="s">
        <v>4084</v>
      </c>
      <c r="O12" s="18">
        <v>2017</v>
      </c>
      <c r="P12" s="18">
        <v>26</v>
      </c>
      <c r="Q12" s="18">
        <v>4</v>
      </c>
      <c r="R12" s="18">
        <v>12</v>
      </c>
      <c r="S12" s="18" t="s">
        <v>4085</v>
      </c>
      <c r="T12" s="18" t="s">
        <v>4085</v>
      </c>
    </row>
    <row r="13" spans="1:51" ht="48.75" customHeight="1">
      <c r="A13" s="31" t="str">
        <f t="shared" si="0"/>
        <v>Bartha, JL; Martinez-Sanchez, N; Hueso-Zalvide, E. PREGNANCY OUTCOME IN WOMEN WITH INFLAMMATORY BOWEL DISEASE WITH OR WITHOUT BIOLOGICAL MEDICATION. JOURNAL OF WOMENS HEALTH. 26; 4(13):A6-A7.Meeting Abstract. IF -2,322</v>
      </c>
      <c r="B13" s="37" t="s">
        <v>4086</v>
      </c>
      <c r="C13" s="37" t="s">
        <v>4087</v>
      </c>
      <c r="D13" s="17" t="s">
        <v>4082</v>
      </c>
      <c r="E13" s="18" t="s">
        <v>26</v>
      </c>
      <c r="F13" s="18">
        <f>VLOOKUP(N13,Revistas!$B$2:$H$63996,2,FALSE)</f>
        <v>2.3220000000000001</v>
      </c>
      <c r="G13" s="18" t="str">
        <f>VLOOKUP(N13,Revistas!$B$2:$H$63996,3,FALSE)</f>
        <v>Q2</v>
      </c>
      <c r="H13" s="18" t="str">
        <f>VLOOKUP(N13,Revistas!$B$2:$H$63996,4,FALSE)</f>
        <v>PUBLIC, ENVIRONMENTAL &amp; OCCUPATIONAL HEALTH - SCIE;</v>
      </c>
      <c r="I13" s="18" t="str">
        <f>VLOOKUP(N13,Revistas!$B$2:$H$63996,5,FALSE)</f>
        <v>60/176</v>
      </c>
      <c r="J13" s="18" t="str">
        <f>VLOOKUP(N13,Revistas!$B$2:$H$63996,6,FALSE)</f>
        <v>NO</v>
      </c>
      <c r="K13" s="18" t="s">
        <v>4088</v>
      </c>
      <c r="L13" s="18"/>
      <c r="M13" s="18">
        <v>0</v>
      </c>
      <c r="N13" s="18" t="s">
        <v>4084</v>
      </c>
      <c r="O13" s="18">
        <v>2017</v>
      </c>
      <c r="P13" s="18">
        <v>26</v>
      </c>
      <c r="Q13" s="18">
        <v>4</v>
      </c>
      <c r="R13" s="18">
        <v>13</v>
      </c>
      <c r="S13" s="18" t="s">
        <v>4085</v>
      </c>
      <c r="T13" s="18" t="s">
        <v>4089</v>
      </c>
    </row>
    <row r="14" spans="1:51" ht="87.75" customHeight="1">
      <c r="A14" s="31" t="str">
        <f t="shared" si="0"/>
        <v>Suela, Javier; Lopez-Exposito, Isabel; Querejeta, Maria Eugenia; Martorell, Rosa; Cuatrecasas, Esther; Armengol, Lluis; Antolin, Eugenia; Dominguez Garrido, Elena; Trujillo-Tiebas, Maria Jose; Rosell, Jordi; Garcia Planells, Javier; Cigudosa, Juan Cruz. Recommendations for the use of microarrays in prenatal diagnosis.. Medicina clinica. 2017; 148(7):328.e1-328.e8.Article. IF -1,125</v>
      </c>
      <c r="B14" s="37" t="s">
        <v>4122</v>
      </c>
      <c r="C14" s="37" t="s">
        <v>4121</v>
      </c>
      <c r="D14" s="17" t="s">
        <v>367</v>
      </c>
      <c r="E14" s="18" t="s">
        <v>10</v>
      </c>
      <c r="F14" s="18">
        <f>VLOOKUP(N14,Revistas!$B$2:$H$63996,2,FALSE)</f>
        <v>1.125</v>
      </c>
      <c r="G14" s="18" t="str">
        <f>VLOOKUP(N14,Revistas!$B$2:$H$63996,3,FALSE)</f>
        <v>Q3</v>
      </c>
      <c r="H14" s="18" t="str">
        <f>VLOOKUP(N14,Revistas!$B$2:$H$63996,4,FALSE)</f>
        <v>MEDICINA, GENERAL &amp; INTERNAL</v>
      </c>
      <c r="I14" s="18" t="str">
        <f>VLOOKUP(N14,Revistas!$B$2:$H$63996,5,FALSE)</f>
        <v>91/154</v>
      </c>
      <c r="J14" s="18" t="str">
        <f>VLOOKUP(N14,Revistas!$B$2:$H$63996,6,FALSE)</f>
        <v>NO</v>
      </c>
      <c r="K14" s="18" t="s">
        <v>4124</v>
      </c>
      <c r="L14" s="18"/>
      <c r="M14" s="18" t="s">
        <v>587</v>
      </c>
      <c r="N14" s="18" t="s">
        <v>739</v>
      </c>
      <c r="O14" s="18" t="s">
        <v>4123</v>
      </c>
      <c r="P14" s="18">
        <v>2017</v>
      </c>
      <c r="Q14" s="18">
        <v>148</v>
      </c>
      <c r="R14" s="18">
        <v>7</v>
      </c>
      <c r="S14" s="18" t="s">
        <v>4133</v>
      </c>
      <c r="T14" s="18" t="s">
        <v>4134</v>
      </c>
      <c r="U14" s="23">
        <v>28233562</v>
      </c>
      <c r="AO14" s="20" t="s">
        <v>2923</v>
      </c>
      <c r="AR14" s="20" t="s">
        <v>2936</v>
      </c>
      <c r="AW14" s="20">
        <v>42787</v>
      </c>
      <c r="AY14" s="20" t="s">
        <v>7271</v>
      </c>
    </row>
    <row r="15" spans="1:51" ht="55.5" customHeight="1">
      <c r="A15" s="31" t="str">
        <f t="shared" si="0"/>
        <v>Palacio, M; Cobo, T; Antolin, E; Ramirez, M; Cabrera, F; de Rosales, FM; Bartha, JL; Juan, M; Marti, A; Oros, D; Rodriguez, A; Scazzocchio, E; Olivares, JM; Varea, S; Rios, J; Gratacos, E. Vaginal Progesterone as Maintenance Treatment After an Episode of Preterm Labour (PROMISE) Study: A Multicentre, Double-blind, Randomised, Placebo-Controlled Trial. OBSTETRICAL &amp; GYNECOLOGICAL SURVEY. 72; 3():151-153.Editorial Material. IF -1,565</v>
      </c>
      <c r="B15" s="37" t="s">
        <v>4090</v>
      </c>
      <c r="C15" s="37" t="s">
        <v>4091</v>
      </c>
      <c r="D15" s="17" t="s">
        <v>4092</v>
      </c>
      <c r="E15" s="18" t="s">
        <v>571</v>
      </c>
      <c r="F15" s="18">
        <f>VLOOKUP(N15,Revistas!$B$2:$H$63996,2,FALSE)</f>
        <v>1.5649999999999999</v>
      </c>
      <c r="G15" s="18" t="str">
        <f>VLOOKUP(N15,Revistas!$B$2:$H$63996,3,FALSE)</f>
        <v>Q3</v>
      </c>
      <c r="H15" s="18" t="str">
        <f>VLOOKUP(N15,Revistas!$B$2:$H$63996,4,FALSE)</f>
        <v>OBSTETRICS &amp; GYNECOLOGY - SCIE</v>
      </c>
      <c r="I15" s="18" t="str">
        <f>VLOOKUP(N15,Revistas!$B$2:$H$63996,5,FALSE)</f>
        <v>55/80</v>
      </c>
      <c r="J15" s="18" t="str">
        <f>VLOOKUP(N15,Revistas!$B$2:$H$63996,6,FALSE)</f>
        <v>NO</v>
      </c>
      <c r="K15" s="18" t="s">
        <v>4093</v>
      </c>
      <c r="L15" s="18" t="s">
        <v>4094</v>
      </c>
      <c r="M15" s="18">
        <v>0</v>
      </c>
      <c r="N15" s="18" t="s">
        <v>4095</v>
      </c>
      <c r="O15" s="18">
        <v>2017</v>
      </c>
      <c r="P15" s="18">
        <v>72</v>
      </c>
      <c r="Q15" s="18">
        <v>3</v>
      </c>
      <c r="R15" s="18"/>
      <c r="S15" s="18">
        <v>151</v>
      </c>
      <c r="T15" s="18">
        <v>153</v>
      </c>
    </row>
    <row r="16" spans="1:51" hidden="1">
      <c r="A16" s="31" t="str">
        <f t="shared" si="0"/>
        <v>. . . ; ():-.. IF -</v>
      </c>
      <c r="B16" s="17"/>
      <c r="C16" s="17"/>
      <c r="D16" s="17"/>
      <c r="E16" s="18"/>
      <c r="F16" s="18"/>
      <c r="G16" s="18"/>
      <c r="H16" s="18"/>
      <c r="I16" s="18"/>
      <c r="J16" s="18"/>
      <c r="K16" s="18"/>
      <c r="L16" s="18"/>
      <c r="M16" s="18"/>
      <c r="N16" s="18"/>
      <c r="O16" s="18"/>
      <c r="P16" s="18"/>
      <c r="Q16" s="18"/>
      <c r="R16" s="18"/>
      <c r="S16" s="18"/>
      <c r="T16" s="18"/>
      <c r="U16" s="33"/>
    </row>
    <row r="17" spans="1:49" hidden="1">
      <c r="A17" s="31" t="str">
        <f t="shared" si="0"/>
        <v>. . . ; ():-.. IF -</v>
      </c>
      <c r="B17" s="17"/>
      <c r="C17" s="17"/>
      <c r="D17" s="17"/>
      <c r="E17" s="18"/>
      <c r="F17" s="18"/>
      <c r="G17" s="18"/>
      <c r="H17" s="18"/>
      <c r="I17" s="18"/>
      <c r="J17" s="18"/>
      <c r="K17" s="18"/>
      <c r="L17" s="18"/>
      <c r="M17" s="18"/>
      <c r="N17" s="18"/>
      <c r="O17" s="28"/>
      <c r="P17" s="18"/>
      <c r="Q17" s="18"/>
      <c r="R17" s="18"/>
      <c r="S17" s="18"/>
      <c r="T17" s="18"/>
      <c r="U17" s="33"/>
    </row>
    <row r="18" spans="1:49" hidden="1">
      <c r="A18" s="31" t="str">
        <f t="shared" si="0"/>
        <v>. . . ; ():-.. IF -</v>
      </c>
      <c r="B18" s="17"/>
      <c r="C18" s="17"/>
      <c r="D18" s="17"/>
      <c r="E18" s="18"/>
      <c r="F18" s="18"/>
      <c r="G18" s="18"/>
      <c r="H18" s="18"/>
      <c r="I18" s="18"/>
      <c r="J18" s="18"/>
      <c r="K18" s="18"/>
      <c r="L18" s="18"/>
      <c r="M18" s="18"/>
      <c r="N18" s="18"/>
      <c r="O18" s="18"/>
      <c r="P18" s="18"/>
      <c r="Q18" s="18"/>
      <c r="R18" s="18"/>
      <c r="S18" s="18"/>
      <c r="T18" s="18"/>
    </row>
    <row r="19" spans="1:49" hidden="1">
      <c r="A19" s="31" t="str">
        <f t="shared" si="0"/>
        <v>. . . ; ():-.. IF -</v>
      </c>
      <c r="B19" s="17"/>
      <c r="C19" s="17"/>
      <c r="D19" s="17"/>
      <c r="E19" s="18"/>
      <c r="F19" s="18"/>
      <c r="G19" s="18"/>
      <c r="H19" s="18"/>
      <c r="I19" s="18"/>
      <c r="J19" s="18"/>
      <c r="K19" s="18"/>
      <c r="L19" s="18"/>
      <c r="M19" s="18"/>
      <c r="N19" s="18"/>
      <c r="O19" s="18"/>
      <c r="P19" s="18"/>
      <c r="Q19" s="18"/>
      <c r="R19" s="18"/>
      <c r="S19" s="18"/>
      <c r="T19" s="18"/>
      <c r="V19" s="32"/>
    </row>
    <row r="20" spans="1:49" hidden="1">
      <c r="A20" s="31" t="str">
        <f t="shared" si="0"/>
        <v>. . . ; ():-.. IF -</v>
      </c>
      <c r="B20" s="17"/>
      <c r="C20" s="17"/>
      <c r="D20" s="17"/>
      <c r="E20" s="18"/>
      <c r="F20" s="18"/>
      <c r="G20" s="18"/>
      <c r="H20" s="18"/>
      <c r="I20" s="18"/>
      <c r="J20" s="18"/>
      <c r="K20" s="18"/>
      <c r="L20" s="18"/>
      <c r="M20" s="18"/>
      <c r="N20" s="18"/>
      <c r="O20" s="18"/>
      <c r="P20" s="18"/>
      <c r="Q20" s="18"/>
      <c r="R20" s="18"/>
      <c r="S20" s="18"/>
      <c r="T20" s="18"/>
    </row>
    <row r="21" spans="1:49" hidden="1">
      <c r="A21" s="31" t="str">
        <f t="shared" si="0"/>
        <v>. . . ; ():-.. IF -</v>
      </c>
      <c r="B21" s="17"/>
      <c r="C21" s="17"/>
      <c r="D21" s="17"/>
      <c r="E21" s="18"/>
      <c r="F21" s="18"/>
      <c r="G21" s="18"/>
      <c r="H21" s="18"/>
      <c r="I21" s="18"/>
      <c r="J21" s="18"/>
      <c r="K21" s="18"/>
      <c r="L21" s="18"/>
      <c r="M21" s="18"/>
      <c r="N21" s="18"/>
      <c r="O21" s="18"/>
      <c r="P21" s="18"/>
      <c r="Q21" s="18"/>
      <c r="R21" s="18"/>
      <c r="S21" s="18"/>
      <c r="T21" s="18"/>
      <c r="AW21" s="25"/>
    </row>
    <row r="22" spans="1:49" hidden="1">
      <c r="A22" s="31" t="str">
        <f t="shared" si="0"/>
        <v>. . . ; ():-.. IF -</v>
      </c>
      <c r="B22" s="17"/>
      <c r="C22" s="17"/>
      <c r="D22" s="17"/>
      <c r="E22" s="18"/>
      <c r="F22" s="18"/>
      <c r="G22" s="18"/>
      <c r="H22" s="18"/>
      <c r="I22" s="18"/>
      <c r="J22" s="18"/>
      <c r="K22" s="18"/>
      <c r="L22" s="18"/>
      <c r="M22" s="18"/>
      <c r="N22" s="18"/>
      <c r="O22" s="28"/>
      <c r="P22" s="18"/>
      <c r="Q22" s="18"/>
      <c r="R22" s="18"/>
      <c r="S22" s="18"/>
      <c r="T22" s="18"/>
    </row>
    <row r="23" spans="1:49" hidden="1">
      <c r="A23" s="31" t="str">
        <f t="shared" si="0"/>
        <v>. . . ; ():-.. IF -</v>
      </c>
      <c r="B23" s="17"/>
      <c r="C23" s="17"/>
      <c r="D23" s="17"/>
      <c r="E23" s="18"/>
      <c r="F23" s="18"/>
      <c r="G23" s="18"/>
      <c r="H23" s="18"/>
      <c r="I23" s="18"/>
      <c r="J23" s="18"/>
      <c r="K23" s="18"/>
      <c r="L23" s="18"/>
      <c r="M23" s="18"/>
      <c r="N23" s="18"/>
      <c r="O23" s="18"/>
      <c r="P23" s="18"/>
      <c r="Q23" s="18"/>
      <c r="R23" s="18"/>
      <c r="S23" s="18"/>
      <c r="T23" s="18"/>
    </row>
    <row r="24" spans="1:49" hidden="1">
      <c r="A24" s="31" t="str">
        <f t="shared" si="0"/>
        <v>. . . ; ():-.. IF -</v>
      </c>
      <c r="B24" s="17"/>
      <c r="C24" s="17"/>
      <c r="D24" s="17"/>
      <c r="E24" s="18"/>
      <c r="F24" s="18"/>
      <c r="G24" s="18"/>
      <c r="H24" s="18"/>
      <c r="I24" s="18"/>
      <c r="J24" s="18"/>
      <c r="K24" s="18"/>
      <c r="L24" s="18"/>
      <c r="M24" s="18"/>
      <c r="N24" s="18"/>
      <c r="O24" s="18"/>
      <c r="P24" s="18"/>
      <c r="Q24" s="18"/>
      <c r="R24" s="18"/>
      <c r="S24" s="18"/>
      <c r="T24" s="18"/>
    </row>
    <row r="25" spans="1:49" hidden="1">
      <c r="A25" s="31" t="str">
        <f t="shared" si="0"/>
        <v>. . . ; ():-.. IF -</v>
      </c>
      <c r="B25" s="17"/>
      <c r="C25" s="17"/>
      <c r="D25" s="17"/>
      <c r="E25" s="18"/>
      <c r="F25" s="18"/>
      <c r="G25" s="18"/>
      <c r="H25" s="18"/>
      <c r="I25" s="18"/>
      <c r="J25" s="18"/>
      <c r="K25" s="18"/>
      <c r="L25" s="18"/>
      <c r="M25" s="18"/>
      <c r="N25" s="18"/>
      <c r="O25" s="18"/>
      <c r="P25" s="18"/>
      <c r="Q25" s="18"/>
      <c r="R25" s="18"/>
      <c r="S25" s="18"/>
      <c r="T25" s="18"/>
    </row>
    <row r="26" spans="1:49" hidden="1">
      <c r="A26" s="31" t="str">
        <f t="shared" si="0"/>
        <v>. . . ; ():-.. IF -</v>
      </c>
      <c r="B26" s="17"/>
      <c r="C26" s="17"/>
      <c r="D26" s="17"/>
      <c r="E26" s="18"/>
      <c r="F26" s="18"/>
      <c r="G26" s="18"/>
      <c r="H26" s="18"/>
      <c r="I26" s="18"/>
      <c r="J26" s="18"/>
      <c r="K26" s="18"/>
      <c r="L26" s="18"/>
      <c r="M26" s="18"/>
      <c r="N26" s="18"/>
      <c r="O26" s="18"/>
      <c r="P26" s="18"/>
      <c r="Q26" s="18"/>
      <c r="R26" s="18"/>
      <c r="S26" s="18"/>
      <c r="T26" s="18"/>
    </row>
    <row r="27" spans="1:49" hidden="1">
      <c r="A27" s="31" t="str">
        <f t="shared" si="0"/>
        <v>. . . ; ():-.. IF -</v>
      </c>
      <c r="B27" s="17"/>
      <c r="C27" s="17"/>
      <c r="D27" s="17"/>
      <c r="E27" s="18"/>
      <c r="F27" s="18"/>
      <c r="G27" s="18"/>
      <c r="H27" s="18"/>
      <c r="I27" s="18"/>
      <c r="J27" s="18"/>
      <c r="K27" s="18"/>
      <c r="L27" s="18"/>
      <c r="M27" s="18"/>
      <c r="N27" s="18"/>
      <c r="O27" s="18"/>
      <c r="P27" s="18"/>
      <c r="Q27" s="18"/>
      <c r="R27" s="18"/>
      <c r="S27" s="18"/>
      <c r="T27" s="18"/>
    </row>
    <row r="28" spans="1:49" hidden="1">
      <c r="A28" s="31" t="str">
        <f t="shared" si="0"/>
        <v>. . . ; ():-.. IF -</v>
      </c>
      <c r="B28" s="17"/>
      <c r="C28" s="17"/>
      <c r="D28" s="17"/>
      <c r="E28" s="18"/>
      <c r="F28" s="18"/>
      <c r="G28" s="18"/>
      <c r="H28" s="18"/>
      <c r="I28" s="18"/>
      <c r="J28" s="18"/>
      <c r="K28" s="18"/>
      <c r="L28" s="18"/>
      <c r="M28" s="18"/>
      <c r="N28" s="18"/>
      <c r="O28" s="18"/>
      <c r="P28" s="18"/>
      <c r="Q28" s="18"/>
      <c r="R28" s="18"/>
      <c r="S28" s="18"/>
      <c r="T28" s="18"/>
    </row>
    <row r="29" spans="1:49" hidden="1">
      <c r="A29" s="31" t="str">
        <f t="shared" si="0"/>
        <v>. . . ; ():-.. IF -</v>
      </c>
      <c r="B29" s="17"/>
      <c r="C29" s="17"/>
      <c r="D29" s="17"/>
      <c r="E29" s="18"/>
      <c r="F29" s="18"/>
      <c r="G29" s="18"/>
      <c r="H29" s="18"/>
      <c r="I29" s="18"/>
      <c r="J29" s="18"/>
      <c r="K29" s="18"/>
      <c r="L29" s="18"/>
      <c r="M29" s="18"/>
      <c r="N29" s="18"/>
      <c r="O29" s="18"/>
      <c r="P29" s="18"/>
      <c r="Q29" s="18"/>
      <c r="R29" s="18"/>
      <c r="S29" s="18"/>
      <c r="T29" s="18"/>
    </row>
    <row r="30" spans="1:49" hidden="1">
      <c r="A30" s="31" t="str">
        <f t="shared" si="0"/>
        <v>. . . ; ():-.. IF -</v>
      </c>
      <c r="B30" s="17"/>
      <c r="C30" s="17"/>
      <c r="D30" s="17"/>
      <c r="E30" s="18"/>
      <c r="F30" s="18"/>
      <c r="G30" s="18"/>
      <c r="H30" s="18"/>
      <c r="I30" s="18"/>
      <c r="J30" s="18"/>
      <c r="K30" s="18"/>
      <c r="L30" s="18"/>
      <c r="M30" s="18"/>
      <c r="N30" s="18"/>
      <c r="O30" s="18"/>
      <c r="P30" s="18"/>
      <c r="Q30" s="18"/>
      <c r="R30" s="18"/>
      <c r="S30" s="18"/>
      <c r="T30" s="18"/>
    </row>
    <row r="31" spans="1:49" hidden="1">
      <c r="A31" s="31" t="str">
        <f t="shared" si="0"/>
        <v>. . . ; ():-.. IF -</v>
      </c>
      <c r="B31" s="17"/>
      <c r="C31" s="17"/>
      <c r="D31" s="17"/>
      <c r="E31" s="18"/>
      <c r="F31" s="18"/>
      <c r="G31" s="18"/>
      <c r="H31" s="18"/>
      <c r="I31" s="18"/>
      <c r="J31" s="18"/>
      <c r="K31" s="18"/>
      <c r="L31" s="18"/>
      <c r="M31" s="18"/>
      <c r="N31" s="18"/>
      <c r="O31" s="18"/>
      <c r="P31" s="18"/>
      <c r="Q31" s="18"/>
      <c r="R31" s="18"/>
      <c r="S31" s="18"/>
      <c r="T31" s="18"/>
      <c r="AW31" s="25"/>
    </row>
    <row r="32" spans="1:49" hidden="1">
      <c r="A32" s="31" t="str">
        <f t="shared" si="0"/>
        <v>. . . ; ():-.. IF -</v>
      </c>
      <c r="B32" s="17"/>
      <c r="C32" s="17"/>
      <c r="D32" s="17"/>
      <c r="E32" s="18"/>
      <c r="F32" s="18"/>
      <c r="G32" s="18"/>
      <c r="H32" s="18"/>
      <c r="I32" s="18"/>
      <c r="J32" s="18"/>
      <c r="K32" s="18"/>
      <c r="L32" s="18"/>
      <c r="M32" s="18"/>
      <c r="N32" s="18"/>
      <c r="O32" s="18"/>
      <c r="P32" s="18"/>
      <c r="Q32" s="18"/>
      <c r="R32" s="18"/>
      <c r="S32" s="18"/>
      <c r="T32" s="18"/>
      <c r="AW32" s="25"/>
    </row>
    <row r="33" spans="1:20" hidden="1">
      <c r="A33" s="31" t="str">
        <f t="shared" si="0"/>
        <v>. . . ; ():-.. IF -</v>
      </c>
      <c r="B33" s="17"/>
      <c r="C33" s="17"/>
      <c r="D33" s="17"/>
      <c r="E33" s="18"/>
      <c r="F33" s="18"/>
      <c r="G33" s="18"/>
      <c r="H33" s="18"/>
      <c r="I33" s="18"/>
      <c r="J33" s="18"/>
      <c r="K33" s="18"/>
      <c r="L33" s="18"/>
      <c r="M33" s="18"/>
      <c r="N33" s="18"/>
      <c r="O33" s="18"/>
      <c r="P33" s="18"/>
      <c r="Q33" s="18"/>
      <c r="R33" s="18"/>
      <c r="S33" s="18"/>
      <c r="T33" s="18"/>
    </row>
    <row r="34" spans="1:20" hidden="1">
      <c r="A34" s="31" t="str">
        <f t="shared" si="0"/>
        <v>. . . ; ():-.. IF -</v>
      </c>
      <c r="B34" s="17"/>
      <c r="C34" s="17"/>
      <c r="D34" s="17"/>
      <c r="E34" s="18"/>
      <c r="F34" s="18"/>
      <c r="G34" s="18"/>
      <c r="H34" s="18"/>
      <c r="I34" s="18"/>
      <c r="J34" s="18"/>
      <c r="K34" s="18"/>
      <c r="L34" s="18"/>
      <c r="M34" s="18"/>
      <c r="N34" s="18"/>
      <c r="O34" s="18"/>
      <c r="P34" s="18"/>
      <c r="Q34" s="18"/>
      <c r="R34" s="18"/>
      <c r="S34" s="18"/>
      <c r="T34" s="18"/>
    </row>
    <row r="35" spans="1:20" hidden="1">
      <c r="A35" s="31" t="str">
        <f t="shared" si="0"/>
        <v>. . . ; ():-.. IF -</v>
      </c>
    </row>
    <row r="36" spans="1:20" hidden="1">
      <c r="A36" s="31" t="str">
        <f t="shared" si="0"/>
        <v>. . . ; ():-.. IF -</v>
      </c>
    </row>
    <row r="37" spans="1:20" hidden="1">
      <c r="A37" s="31" t="str">
        <f t="shared" si="0"/>
        <v>. . . ; ():-.. IF -</v>
      </c>
    </row>
    <row r="38" spans="1:20" hidden="1">
      <c r="A38" s="31" t="str">
        <f t="shared" si="0"/>
        <v>. . . ; ():-.. IF -</v>
      </c>
    </row>
    <row r="39" spans="1:20" hidden="1">
      <c r="A39" s="31" t="str">
        <f t="shared" si="0"/>
        <v>. . . ; ():-.. IF -</v>
      </c>
    </row>
    <row r="40" spans="1:20" hidden="1">
      <c r="A40" s="31" t="str">
        <f t="shared" si="0"/>
        <v>. . . ; ():-.. IF -</v>
      </c>
    </row>
    <row r="41" spans="1:20" hidden="1">
      <c r="A41" s="31" t="str">
        <f t="shared" si="0"/>
        <v>. . . ; ():-.. IF -</v>
      </c>
    </row>
    <row r="42" spans="1:20" hidden="1">
      <c r="A42" s="31" t="str">
        <f t="shared" si="0"/>
        <v>. . . ; ():-.. IF -</v>
      </c>
    </row>
    <row r="43" spans="1:20" hidden="1">
      <c r="A43" s="31" t="str">
        <f t="shared" si="0"/>
        <v>. . . ; ():-.. IF -</v>
      </c>
    </row>
    <row r="44" spans="1:20" hidden="1">
      <c r="A44" s="31" t="str">
        <f t="shared" si="0"/>
        <v>. . . ; ():-.. IF -</v>
      </c>
    </row>
    <row r="45" spans="1:20" hidden="1">
      <c r="A45" s="31" t="str">
        <f t="shared" si="0"/>
        <v>. . . ; ():-.. IF -</v>
      </c>
    </row>
    <row r="46" spans="1:20" hidden="1">
      <c r="A46" s="31" t="str">
        <f t="shared" si="0"/>
        <v>. . . ; ():-.. IF -</v>
      </c>
    </row>
    <row r="47" spans="1:20" hidden="1">
      <c r="A47" s="31" t="str">
        <f t="shared" si="0"/>
        <v>. . . ; ():-.. IF -</v>
      </c>
    </row>
    <row r="48" spans="1:20"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c r="A60" s="31" t="str">
        <f t="shared" si="0"/>
        <v>. . . ; ():-.. IF -</v>
      </c>
    </row>
    <row r="61" spans="1:1" hidden="1">
      <c r="A61" s="31" t="str">
        <f t="shared" si="0"/>
        <v>. . . ; ():-.. IF -</v>
      </c>
    </row>
    <row r="62" spans="1:1" hidden="1">
      <c r="A62" s="31" t="str">
        <f t="shared" si="0"/>
        <v>. . . ; ():-.. IF -</v>
      </c>
    </row>
    <row r="63" spans="1:1" hidden="1">
      <c r="A63" s="31" t="str">
        <f t="shared" si="0"/>
        <v>. . . ; ():-.. IF -</v>
      </c>
    </row>
    <row r="64" spans="1:1" hidden="1">
      <c r="A64" s="31" t="str">
        <f t="shared" si="0"/>
        <v>. . . ; ():-.. IF -</v>
      </c>
    </row>
    <row r="65" spans="1:1" hidden="1">
      <c r="A65" s="31" t="str">
        <f t="shared" si="0"/>
        <v>. . . ; ():-.. IF -</v>
      </c>
    </row>
    <row r="66" spans="1:1" hidden="1">
      <c r="A66" s="31" t="str">
        <f t="shared" si="0"/>
        <v>. . . ; ():-.. IF -</v>
      </c>
    </row>
    <row r="67" spans="1:1" hidden="1">
      <c r="A67" s="31" t="str">
        <f t="shared" ref="A67:A130" si="1">CONCATENATE(B67,". ",C67,". ",D67,". ",P67,"; ",Q67,"(",R67,"):",S67,"-",T67,".",E67,". ","IF -",F67)</f>
        <v>. . . ; ():-.. IF -</v>
      </c>
    </row>
    <row r="68" spans="1:1" hidden="1">
      <c r="A68" s="31" t="str">
        <f t="shared" si="1"/>
        <v>. . . ; ():-.. IF -</v>
      </c>
    </row>
    <row r="69" spans="1:1" hidden="1">
      <c r="A69" s="31" t="str">
        <f t="shared" si="1"/>
        <v>. . . ; ():-.. IF -</v>
      </c>
    </row>
    <row r="70" spans="1:1" hidden="1">
      <c r="A70" s="31" t="str">
        <f t="shared" si="1"/>
        <v>. . . ; ():-.. IF -</v>
      </c>
    </row>
    <row r="71" spans="1:1" hidden="1">
      <c r="A71" s="31" t="str">
        <f t="shared" si="1"/>
        <v>. . . ; ():-.. IF -</v>
      </c>
    </row>
    <row r="72" spans="1:1" hidden="1">
      <c r="A72" s="31" t="str">
        <f t="shared" si="1"/>
        <v>. . . ; ():-.. IF -</v>
      </c>
    </row>
    <row r="73" spans="1:1" hidden="1">
      <c r="A73" s="31" t="str">
        <f t="shared" si="1"/>
        <v>. . . ; ():-.. IF -</v>
      </c>
    </row>
    <row r="74" spans="1:1" hidden="1">
      <c r="A74" s="31" t="str">
        <f t="shared" si="1"/>
        <v>. . . ; ():-.. IF -</v>
      </c>
    </row>
    <row r="75" spans="1:1" hidden="1">
      <c r="A75" s="31" t="str">
        <f t="shared" si="1"/>
        <v>. . . ; ():-.. IF -</v>
      </c>
    </row>
    <row r="76" spans="1:1" hidden="1">
      <c r="A76" s="31" t="str">
        <f t="shared" si="1"/>
        <v>. . . ; ():-.. IF -</v>
      </c>
    </row>
    <row r="77" spans="1:1" hidden="1">
      <c r="A77" s="31" t="str">
        <f t="shared" si="1"/>
        <v>. . . ; ():-.. IF -</v>
      </c>
    </row>
    <row r="78" spans="1:1" hidden="1">
      <c r="A78" s="31" t="str">
        <f t="shared" si="1"/>
        <v>. . . ; ():-.. IF -</v>
      </c>
    </row>
    <row r="79" spans="1:1" hidden="1">
      <c r="A79" s="31" t="str">
        <f t="shared" si="1"/>
        <v>. . . ; ():-.. IF -</v>
      </c>
    </row>
    <row r="80" spans="1:1" hidden="1">
      <c r="A80" s="31" t="str">
        <f t="shared" si="1"/>
        <v>. . . ; ():-.. IF -</v>
      </c>
    </row>
    <row r="81" spans="1:1" hidden="1">
      <c r="A81" s="31" t="str">
        <f t="shared" si="1"/>
        <v>. . . ; ():-.. IF -</v>
      </c>
    </row>
    <row r="82" spans="1:1" hidden="1">
      <c r="A82" s="31" t="str">
        <f t="shared" si="1"/>
        <v>. . . ; ():-.. IF -</v>
      </c>
    </row>
    <row r="83" spans="1:1" hidden="1">
      <c r="A83" s="31" t="str">
        <f t="shared" si="1"/>
        <v>. . . ; ():-.. IF -</v>
      </c>
    </row>
    <row r="84" spans="1:1" hidden="1">
      <c r="A84" s="31" t="str">
        <f t="shared" si="1"/>
        <v>. . . ; ():-.. IF -</v>
      </c>
    </row>
    <row r="85" spans="1:1" hidden="1">
      <c r="A85" s="31" t="str">
        <f t="shared" si="1"/>
        <v>. . . ; ():-.. IF -</v>
      </c>
    </row>
    <row r="86" spans="1:1" hidden="1">
      <c r="A86" s="31" t="str">
        <f t="shared" si="1"/>
        <v>. . . ; ():-.. IF -</v>
      </c>
    </row>
    <row r="87" spans="1:1" hidden="1">
      <c r="A87" s="31" t="str">
        <f t="shared" si="1"/>
        <v>. . . ; ():-.. IF -</v>
      </c>
    </row>
    <row r="88" spans="1:1" hidden="1">
      <c r="A88" s="31" t="str">
        <f t="shared" si="1"/>
        <v>. . . ; ():-.. IF -</v>
      </c>
    </row>
    <row r="89" spans="1:1" hidden="1">
      <c r="A89" s="31" t="str">
        <f t="shared" si="1"/>
        <v>. . . ; ():-.. IF -</v>
      </c>
    </row>
    <row r="90" spans="1:1" hidden="1">
      <c r="A90" s="31" t="str">
        <f t="shared" si="1"/>
        <v>. . . ; ():-.. IF -</v>
      </c>
    </row>
    <row r="91" spans="1:1" hidden="1">
      <c r="A91" s="31" t="str">
        <f t="shared" si="1"/>
        <v>. . . ; ():-.. IF -</v>
      </c>
    </row>
    <row r="92" spans="1:1" hidden="1">
      <c r="A92" s="31" t="str">
        <f t="shared" si="1"/>
        <v>. . . ; ():-.. IF -</v>
      </c>
    </row>
    <row r="93" spans="1:1" hidden="1">
      <c r="A93" s="31" t="str">
        <f t="shared" si="1"/>
        <v>. . . ; ():-.. IF -</v>
      </c>
    </row>
    <row r="94" spans="1:1" hidden="1">
      <c r="A94" s="31" t="str">
        <f t="shared" si="1"/>
        <v>. . . ; ():-.. IF -</v>
      </c>
    </row>
    <row r="95" spans="1:1" hidden="1">
      <c r="A95" s="31" t="str">
        <f t="shared" si="1"/>
        <v>. . . ; ():-.. IF -</v>
      </c>
    </row>
    <row r="96" spans="1:1" hidden="1">
      <c r="A96" s="31" t="str">
        <f t="shared" si="1"/>
        <v>. . . ; ():-.. IF -</v>
      </c>
    </row>
    <row r="97" spans="1:1" hidden="1">
      <c r="A97" s="31" t="str">
        <f t="shared" si="1"/>
        <v>. . . ; ():-.. IF -</v>
      </c>
    </row>
    <row r="98" spans="1:1" hidden="1">
      <c r="A98" s="31" t="str">
        <f t="shared" si="1"/>
        <v>. . . ; ():-.. IF -</v>
      </c>
    </row>
    <row r="99" spans="1:1" hidden="1">
      <c r="A99" s="31" t="str">
        <f t="shared" si="1"/>
        <v>. . . ; ():-.. IF -</v>
      </c>
    </row>
    <row r="100" spans="1:1" hidden="1">
      <c r="A100" s="31" t="str">
        <f t="shared" si="1"/>
        <v>. . . ; ():-.. IF -</v>
      </c>
    </row>
    <row r="101" spans="1:1" hidden="1">
      <c r="A101" s="31" t="str">
        <f t="shared" si="1"/>
        <v>. . . ; ():-.. IF -</v>
      </c>
    </row>
    <row r="102" spans="1:1" hidden="1">
      <c r="A102" s="31" t="str">
        <f t="shared" si="1"/>
        <v>. . . ; ():-.. IF -</v>
      </c>
    </row>
    <row r="103" spans="1:1" hidden="1">
      <c r="A103" s="31" t="str">
        <f t="shared" si="1"/>
        <v>. . . ; ():-.. IF -</v>
      </c>
    </row>
    <row r="104" spans="1:1" hidden="1">
      <c r="A104" s="31" t="str">
        <f t="shared" si="1"/>
        <v>. . . ; ():-.. IF -</v>
      </c>
    </row>
    <row r="105" spans="1:1" hidden="1">
      <c r="A105" s="31" t="str">
        <f t="shared" si="1"/>
        <v>. . . ; ():-.. IF -</v>
      </c>
    </row>
    <row r="106" spans="1:1" hidden="1">
      <c r="A106" s="31" t="str">
        <f t="shared" si="1"/>
        <v>. . . ; ():-.. IF -</v>
      </c>
    </row>
    <row r="107" spans="1:1" hidden="1">
      <c r="A107" s="31" t="str">
        <f t="shared" si="1"/>
        <v>. . . ; ():-.. IF -</v>
      </c>
    </row>
    <row r="108" spans="1:1" hidden="1">
      <c r="A108" s="31" t="str">
        <f t="shared" si="1"/>
        <v>. . . ; ():-.. IF -</v>
      </c>
    </row>
    <row r="109" spans="1:1" hidden="1">
      <c r="A109" s="31" t="str">
        <f t="shared" si="1"/>
        <v>. . . ; ():-.. IF -</v>
      </c>
    </row>
    <row r="110" spans="1:1" hidden="1">
      <c r="A110" s="31" t="str">
        <f t="shared" si="1"/>
        <v>. . . ; ():-.. IF -</v>
      </c>
    </row>
    <row r="111" spans="1:1" hidden="1">
      <c r="A111" s="31" t="str">
        <f t="shared" si="1"/>
        <v>. . . ; ():-.. IF -</v>
      </c>
    </row>
    <row r="112" spans="1:1" hidden="1">
      <c r="A112" s="31" t="str">
        <f t="shared" si="1"/>
        <v>. . . ; ():-.. IF -</v>
      </c>
    </row>
    <row r="113" spans="1:1" hidden="1">
      <c r="A113" s="31" t="str">
        <f t="shared" si="1"/>
        <v>. . . ; ():-.. IF -</v>
      </c>
    </row>
    <row r="114" spans="1:1" hidden="1">
      <c r="A114" s="31" t="str">
        <f t="shared" si="1"/>
        <v>. . . ; ():-.. IF -</v>
      </c>
    </row>
    <row r="115" spans="1:1" hidden="1">
      <c r="A115" s="31" t="str">
        <f t="shared" si="1"/>
        <v>. . . ; ():-.. IF -</v>
      </c>
    </row>
    <row r="116" spans="1:1" hidden="1">
      <c r="A116" s="31" t="str">
        <f t="shared" si="1"/>
        <v>. . . ; ():-.. IF -</v>
      </c>
    </row>
    <row r="117" spans="1:1" hidden="1">
      <c r="A117" s="31" t="str">
        <f t="shared" si="1"/>
        <v>. . . ; ():-.. IF -</v>
      </c>
    </row>
    <row r="118" spans="1:1" hidden="1">
      <c r="A118" s="31" t="str">
        <f t="shared" si="1"/>
        <v>. . . ; ():-.. IF -</v>
      </c>
    </row>
    <row r="119" spans="1:1" hidden="1">
      <c r="A119" s="31" t="str">
        <f t="shared" si="1"/>
        <v>. . . ; ():-.. IF -</v>
      </c>
    </row>
    <row r="120" spans="1:1" hidden="1">
      <c r="A120" s="31" t="str">
        <f t="shared" si="1"/>
        <v>. . . ; ():-.. IF -</v>
      </c>
    </row>
    <row r="121" spans="1:1" hidden="1">
      <c r="A121" s="31" t="str">
        <f t="shared" si="1"/>
        <v>. . . ; ():-.. IF -</v>
      </c>
    </row>
    <row r="122" spans="1:1" hidden="1">
      <c r="A122" s="31" t="str">
        <f t="shared" si="1"/>
        <v>. . . ; ():-.. IF -</v>
      </c>
    </row>
    <row r="123" spans="1:1" hidden="1">
      <c r="A123" s="31" t="str">
        <f t="shared" si="1"/>
        <v>. . . ; ():-.. IF -</v>
      </c>
    </row>
    <row r="124" spans="1:1" hidden="1">
      <c r="A124" s="31" t="str">
        <f t="shared" si="1"/>
        <v>. . . ; ():-.. IF -</v>
      </c>
    </row>
    <row r="125" spans="1:1" hidden="1">
      <c r="A125" s="31" t="str">
        <f t="shared" si="1"/>
        <v>. . . ; ():-.. IF -</v>
      </c>
    </row>
    <row r="126" spans="1:1" hidden="1">
      <c r="A126" s="31" t="str">
        <f t="shared" si="1"/>
        <v>. . . ; ():-.. IF -</v>
      </c>
    </row>
    <row r="127" spans="1:1" hidden="1">
      <c r="A127" s="31" t="str">
        <f t="shared" si="1"/>
        <v>. . . ; ():-.. IF -</v>
      </c>
    </row>
    <row r="128" spans="1:1" hidden="1">
      <c r="A128" s="31" t="str">
        <f t="shared" si="1"/>
        <v>. . . ; ():-.. IF -</v>
      </c>
    </row>
    <row r="129" spans="1:1" hidden="1">
      <c r="A129" s="31" t="str">
        <f t="shared" si="1"/>
        <v>. . . ; ():-.. IF -</v>
      </c>
    </row>
    <row r="130" spans="1:1" hidden="1">
      <c r="A130" s="31" t="str">
        <f t="shared" si="1"/>
        <v>. . . ; ():-.. IF -</v>
      </c>
    </row>
    <row r="131" spans="1:1" hidden="1">
      <c r="A131" s="31" t="str">
        <f t="shared" ref="A131:A194" si="2">CONCATENATE(B131,". ",C131,". ",D131,". ",P131,"; ",Q131,"(",R131,"):",S131,"-",T131,".",E131,". ","IF -",F131)</f>
        <v>. . . ; ():-.. IF -</v>
      </c>
    </row>
    <row r="132" spans="1:1" hidden="1">
      <c r="A132" s="31" t="str">
        <f t="shared" si="2"/>
        <v>. . . ; ():-.. IF -</v>
      </c>
    </row>
    <row r="133" spans="1:1" hidden="1">
      <c r="A133" s="31" t="str">
        <f t="shared" si="2"/>
        <v>. . . ; ():-.. IF -</v>
      </c>
    </row>
    <row r="134" spans="1:1" hidden="1">
      <c r="A134" s="31" t="str">
        <f t="shared" si="2"/>
        <v>. . . ; ():-.. IF -</v>
      </c>
    </row>
    <row r="135" spans="1:1" hidden="1">
      <c r="A135" s="31" t="str">
        <f t="shared" si="2"/>
        <v>. . . ; ():-.. IF -</v>
      </c>
    </row>
    <row r="136" spans="1:1" hidden="1">
      <c r="A136" s="31" t="str">
        <f t="shared" si="2"/>
        <v>. . . ; ():-.. IF -</v>
      </c>
    </row>
    <row r="137" spans="1:1" hidden="1">
      <c r="A137" s="31" t="str">
        <f t="shared" si="2"/>
        <v>. . . ; ():-.. IF -</v>
      </c>
    </row>
    <row r="138" spans="1:1" hidden="1">
      <c r="A138" s="31" t="str">
        <f t="shared" si="2"/>
        <v>. . . ; ():-.. IF -</v>
      </c>
    </row>
    <row r="139" spans="1:1" hidden="1">
      <c r="A139" s="31" t="str">
        <f t="shared" si="2"/>
        <v>. . . ; ():-.. IF -</v>
      </c>
    </row>
    <row r="140" spans="1:1" hidden="1">
      <c r="A140" s="31" t="str">
        <f t="shared" si="2"/>
        <v>. . . ; ():-.. IF -</v>
      </c>
    </row>
    <row r="141" spans="1:1" hidden="1">
      <c r="A141" s="31" t="str">
        <f t="shared" si="2"/>
        <v>. . . ; ():-.. IF -</v>
      </c>
    </row>
    <row r="142" spans="1:1" hidden="1">
      <c r="A142" s="31" t="str">
        <f t="shared" si="2"/>
        <v>. . . ; ():-.. IF -</v>
      </c>
    </row>
    <row r="143" spans="1:1" hidden="1">
      <c r="A143" s="31" t="str">
        <f t="shared" si="2"/>
        <v>. . . ; ():-.. IF -</v>
      </c>
    </row>
    <row r="144" spans="1:1" hidden="1">
      <c r="A144" s="31" t="str">
        <f t="shared" si="2"/>
        <v>. . . ; ():-.. IF -</v>
      </c>
    </row>
    <row r="145" spans="1:1" hidden="1">
      <c r="A145" s="31" t="str">
        <f t="shared" si="2"/>
        <v>. . . ; ():-.. IF -</v>
      </c>
    </row>
    <row r="146" spans="1:1" hidden="1">
      <c r="A146" s="31" t="str">
        <f t="shared" si="2"/>
        <v>. . . ; ():-.. IF -</v>
      </c>
    </row>
    <row r="147" spans="1:1" hidden="1">
      <c r="A147" s="31" t="str">
        <f t="shared" si="2"/>
        <v>. . . ; ():-.. IF -</v>
      </c>
    </row>
    <row r="148" spans="1:1" hidden="1">
      <c r="A148" s="31" t="str">
        <f t="shared" si="2"/>
        <v>. . . ; ():-.. IF -</v>
      </c>
    </row>
    <row r="149" spans="1:1" hidden="1">
      <c r="A149" s="31" t="str">
        <f t="shared" si="2"/>
        <v>. . . ; ():-.. IF -</v>
      </c>
    </row>
    <row r="150" spans="1:1" hidden="1">
      <c r="A150" s="31" t="str">
        <f t="shared" si="2"/>
        <v>. . . ; ():-.. IF -</v>
      </c>
    </row>
    <row r="151" spans="1:1" hidden="1">
      <c r="A151" s="31" t="str">
        <f t="shared" si="2"/>
        <v>. . . ; ():-.. IF -</v>
      </c>
    </row>
    <row r="152" spans="1:1" hidden="1">
      <c r="A152" s="31" t="str">
        <f t="shared" si="2"/>
        <v>. . . ; ():-.. IF -</v>
      </c>
    </row>
    <row r="153" spans="1:1" hidden="1">
      <c r="A153" s="31" t="str">
        <f t="shared" si="2"/>
        <v>. . . ; ():-.. IF -</v>
      </c>
    </row>
    <row r="154" spans="1:1" hidden="1">
      <c r="A154" s="31" t="str">
        <f t="shared" si="2"/>
        <v>. . . ; ():-.. IF -</v>
      </c>
    </row>
    <row r="155" spans="1:1" hidden="1">
      <c r="A155" s="31" t="str">
        <f t="shared" si="2"/>
        <v>. . . ; ():-.. IF -</v>
      </c>
    </row>
    <row r="156" spans="1:1" hidden="1">
      <c r="A156" s="31" t="str">
        <f t="shared" si="2"/>
        <v>. . . ; ():-.. IF -</v>
      </c>
    </row>
    <row r="157" spans="1:1" hidden="1">
      <c r="A157" s="31" t="str">
        <f t="shared" si="2"/>
        <v>. . . ; ():-.. IF -</v>
      </c>
    </row>
    <row r="158" spans="1:1" hidden="1">
      <c r="A158" s="31" t="str">
        <f t="shared" si="2"/>
        <v>. . . ; ():-.. IF -</v>
      </c>
    </row>
    <row r="159" spans="1:1" hidden="1">
      <c r="A159" s="31" t="str">
        <f t="shared" si="2"/>
        <v>. . . ; ():-.. IF -</v>
      </c>
    </row>
    <row r="160" spans="1:1" hidden="1">
      <c r="A160" s="31" t="str">
        <f t="shared" si="2"/>
        <v>. . . ; ():-.. IF -</v>
      </c>
    </row>
    <row r="161" spans="1:1" hidden="1">
      <c r="A161" s="31" t="str">
        <f t="shared" si="2"/>
        <v>. . . ; ():-.. IF -</v>
      </c>
    </row>
    <row r="162" spans="1:1" hidden="1">
      <c r="A162" s="31" t="str">
        <f t="shared" si="2"/>
        <v>. . . ; ():-.. IF -</v>
      </c>
    </row>
    <row r="163" spans="1:1" hidden="1">
      <c r="A163" s="31" t="str">
        <f t="shared" si="2"/>
        <v>. . . ; ():-.. IF -</v>
      </c>
    </row>
    <row r="164" spans="1:1" hidden="1">
      <c r="A164" s="31" t="str">
        <f t="shared" si="2"/>
        <v>. . . ; ():-.. IF -</v>
      </c>
    </row>
    <row r="165" spans="1:1" hidden="1">
      <c r="A165" s="31" t="str">
        <f t="shared" si="2"/>
        <v>. . . ; ():-.. IF -</v>
      </c>
    </row>
    <row r="166" spans="1:1" hidden="1">
      <c r="A166" s="31" t="str">
        <f t="shared" si="2"/>
        <v>. . . ; ():-.. IF -</v>
      </c>
    </row>
    <row r="167" spans="1:1" hidden="1">
      <c r="A167" s="31" t="str">
        <f t="shared" si="2"/>
        <v>. . . ; ():-.. IF -</v>
      </c>
    </row>
    <row r="168" spans="1:1" hidden="1">
      <c r="A168" s="31" t="str">
        <f t="shared" si="2"/>
        <v>. . . ; ():-.. IF -</v>
      </c>
    </row>
    <row r="169" spans="1:1" hidden="1">
      <c r="A169" s="31" t="str">
        <f t="shared" si="2"/>
        <v>. . . ; ():-.. IF -</v>
      </c>
    </row>
    <row r="170" spans="1:1" hidden="1">
      <c r="A170" s="31" t="str">
        <f t="shared" si="2"/>
        <v>. . . ; ():-.. IF -</v>
      </c>
    </row>
    <row r="171" spans="1:1" hidden="1">
      <c r="A171" s="31" t="str">
        <f t="shared" si="2"/>
        <v>. . . ; ():-.. IF -</v>
      </c>
    </row>
    <row r="172" spans="1:1" hidden="1">
      <c r="A172" s="31" t="str">
        <f t="shared" si="2"/>
        <v>. . . ; ():-.. IF -</v>
      </c>
    </row>
    <row r="173" spans="1:1" hidden="1">
      <c r="A173" s="31" t="str">
        <f t="shared" si="2"/>
        <v>. . . ; ():-.. IF -</v>
      </c>
    </row>
    <row r="174" spans="1:1" hidden="1">
      <c r="A174" s="31" t="str">
        <f t="shared" si="2"/>
        <v>. . . ; ():-.. IF -</v>
      </c>
    </row>
    <row r="175" spans="1:1" hidden="1">
      <c r="A175" s="31" t="str">
        <f t="shared" si="2"/>
        <v>. . . ; ():-.. IF -</v>
      </c>
    </row>
    <row r="176" spans="1:1" hidden="1">
      <c r="A176" s="31" t="str">
        <f t="shared" si="2"/>
        <v>. . . ; ():-.. IF -</v>
      </c>
    </row>
    <row r="177" spans="1:1" hidden="1">
      <c r="A177" s="31" t="str">
        <f t="shared" si="2"/>
        <v>. . . ; ():-.. IF -</v>
      </c>
    </row>
    <row r="178" spans="1:1" hidden="1">
      <c r="A178" s="31" t="str">
        <f t="shared" si="2"/>
        <v>. . . ; ():-.. IF -</v>
      </c>
    </row>
    <row r="179" spans="1:1" hidden="1">
      <c r="A179" s="31" t="str">
        <f t="shared" si="2"/>
        <v>. . . ; ():-.. IF -</v>
      </c>
    </row>
    <row r="180" spans="1:1" hidden="1">
      <c r="A180" s="31" t="str">
        <f t="shared" si="2"/>
        <v>. . . ; ():-.. IF -</v>
      </c>
    </row>
    <row r="181" spans="1:1" hidden="1">
      <c r="A181" s="31" t="str">
        <f t="shared" si="2"/>
        <v>. . . ; ():-.. IF -</v>
      </c>
    </row>
    <row r="182" spans="1:1" hidden="1">
      <c r="A182" s="31" t="str">
        <f t="shared" si="2"/>
        <v>. . . ; ():-.. IF -</v>
      </c>
    </row>
    <row r="183" spans="1:1" hidden="1">
      <c r="A183" s="31" t="str">
        <f t="shared" si="2"/>
        <v>. . . ; ():-.. IF -</v>
      </c>
    </row>
    <row r="184" spans="1:1" hidden="1">
      <c r="A184" s="31" t="str">
        <f t="shared" si="2"/>
        <v>. . . ; ():-.. IF -</v>
      </c>
    </row>
    <row r="185" spans="1:1" hidden="1">
      <c r="A185" s="31" t="str">
        <f t="shared" si="2"/>
        <v>. . . ; ():-.. IF -</v>
      </c>
    </row>
    <row r="186" spans="1:1" hidden="1">
      <c r="A186" s="31" t="str">
        <f t="shared" si="2"/>
        <v>. . . ; ():-.. IF -</v>
      </c>
    </row>
    <row r="187" spans="1:1" hidden="1">
      <c r="A187" s="31" t="str">
        <f t="shared" si="2"/>
        <v>. . . ; ():-.. IF -</v>
      </c>
    </row>
    <row r="188" spans="1:1" hidden="1">
      <c r="A188" s="31" t="str">
        <f t="shared" si="2"/>
        <v>. . . ; ():-.. IF -</v>
      </c>
    </row>
    <row r="189" spans="1:1" hidden="1">
      <c r="A189" s="31" t="str">
        <f t="shared" si="2"/>
        <v>. . . ; ():-.. IF -</v>
      </c>
    </row>
    <row r="190" spans="1:1" hidden="1">
      <c r="A190" s="31" t="str">
        <f t="shared" si="2"/>
        <v>. . . ; ():-.. IF -</v>
      </c>
    </row>
    <row r="191" spans="1:1" hidden="1">
      <c r="A191" s="31" t="str">
        <f t="shared" si="2"/>
        <v>. . . ; ():-.. IF -</v>
      </c>
    </row>
    <row r="192" spans="1:1" hidden="1">
      <c r="A192" s="31" t="str">
        <f t="shared" si="2"/>
        <v>. . . ; ():-.. IF -</v>
      </c>
    </row>
    <row r="193" spans="1:1" hidden="1">
      <c r="A193" s="31" t="str">
        <f t="shared" si="2"/>
        <v>. . . ; ():-.. IF -</v>
      </c>
    </row>
    <row r="194" spans="1:1" hidden="1">
      <c r="A194" s="31" t="str">
        <f t="shared" si="2"/>
        <v>. . . ; ():-.. IF -</v>
      </c>
    </row>
    <row r="195" spans="1:1" hidden="1">
      <c r="A195" s="31" t="str">
        <f t="shared" ref="A195:A258" si="3">CONCATENATE(B195,". ",C195,". ",D195,". ",P195,"; ",Q195,"(",R195,"):",S195,"-",T195,".",E195,". ","IF -",F195)</f>
        <v>. . . ; ():-.. IF -</v>
      </c>
    </row>
    <row r="196" spans="1:1" hidden="1">
      <c r="A196" s="31" t="str">
        <f t="shared" si="3"/>
        <v>. . . ; ():-.. IF -</v>
      </c>
    </row>
    <row r="197" spans="1:1" hidden="1">
      <c r="A197" s="31" t="str">
        <f t="shared" si="3"/>
        <v>. . . ; ():-.. IF -</v>
      </c>
    </row>
    <row r="198" spans="1:1" hidden="1">
      <c r="A198" s="31" t="str">
        <f t="shared" si="3"/>
        <v>. . . ; ():-.. IF -</v>
      </c>
    </row>
    <row r="199" spans="1:1" hidden="1">
      <c r="A199" s="31" t="str">
        <f t="shared" si="3"/>
        <v>. . . ; ():-.. IF -</v>
      </c>
    </row>
    <row r="200" spans="1:1" hidden="1">
      <c r="A200" s="31" t="str">
        <f t="shared" si="3"/>
        <v>. . . ; ():-.. IF -</v>
      </c>
    </row>
    <row r="201" spans="1:1" hidden="1">
      <c r="A201" s="31" t="str">
        <f t="shared" si="3"/>
        <v>. . . ; ():-.. IF -</v>
      </c>
    </row>
    <row r="202" spans="1:1" hidden="1">
      <c r="A202" s="31" t="str">
        <f t="shared" si="3"/>
        <v>. . . ; ():-.. IF -</v>
      </c>
    </row>
    <row r="203" spans="1:1" hidden="1">
      <c r="A203" s="31" t="str">
        <f t="shared" si="3"/>
        <v>. . . ; ():-.. IF -</v>
      </c>
    </row>
    <row r="204" spans="1:1" hidden="1">
      <c r="A204" s="31" t="str">
        <f t="shared" si="3"/>
        <v>. . . ; ():-.. IF -</v>
      </c>
    </row>
    <row r="205" spans="1:1" hidden="1">
      <c r="A205" s="31" t="str">
        <f t="shared" si="3"/>
        <v>. . . ; ():-.. IF -</v>
      </c>
    </row>
    <row r="206" spans="1:1" hidden="1">
      <c r="A206" s="31" t="str">
        <f t="shared" si="3"/>
        <v>. . . ; ():-.. IF -</v>
      </c>
    </row>
    <row r="207" spans="1:1" hidden="1">
      <c r="A207" s="31" t="str">
        <f t="shared" si="3"/>
        <v>. . . ; ():-.. IF -</v>
      </c>
    </row>
    <row r="208" spans="1:1" hidden="1">
      <c r="A208" s="31" t="str">
        <f t="shared" si="3"/>
        <v>. . . ; ():-.. IF -</v>
      </c>
    </row>
    <row r="209" spans="1:1" hidden="1">
      <c r="A209" s="31" t="str">
        <f t="shared" si="3"/>
        <v>. . . ; ():-.. IF -</v>
      </c>
    </row>
    <row r="210" spans="1:1" hidden="1">
      <c r="A210" s="31" t="str">
        <f t="shared" si="3"/>
        <v>. . . ; ():-.. IF -</v>
      </c>
    </row>
    <row r="211" spans="1:1" hidden="1">
      <c r="A211" s="31" t="str">
        <f t="shared" si="3"/>
        <v>. . . ; ():-.. IF -</v>
      </c>
    </row>
    <row r="212" spans="1:1" hidden="1">
      <c r="A212" s="31" t="str">
        <f t="shared" si="3"/>
        <v>. . . ; ():-.. IF -</v>
      </c>
    </row>
    <row r="213" spans="1:1" hidden="1">
      <c r="A213" s="31" t="str">
        <f t="shared" si="3"/>
        <v>. . . ; ():-.. IF -</v>
      </c>
    </row>
    <row r="214" spans="1:1" hidden="1">
      <c r="A214" s="31" t="str">
        <f t="shared" si="3"/>
        <v>. . . ; ():-.. IF -</v>
      </c>
    </row>
    <row r="215" spans="1:1" hidden="1">
      <c r="A215" s="31" t="str">
        <f t="shared" si="3"/>
        <v>. . . ; ():-.. IF -</v>
      </c>
    </row>
    <row r="216" spans="1:1" hidden="1">
      <c r="A216" s="31" t="str">
        <f t="shared" si="3"/>
        <v>. . . ; ():-.. IF -</v>
      </c>
    </row>
    <row r="217" spans="1:1" hidden="1">
      <c r="A217" s="31" t="str">
        <f t="shared" si="3"/>
        <v>. . . ; ():-.. IF -</v>
      </c>
    </row>
    <row r="218" spans="1:1" hidden="1">
      <c r="A218" s="31" t="str">
        <f t="shared" si="3"/>
        <v>. . . ; ():-.. IF -</v>
      </c>
    </row>
    <row r="219" spans="1:1" hidden="1">
      <c r="A219" s="31" t="str">
        <f t="shared" si="3"/>
        <v>. . . ; ():-.. IF -</v>
      </c>
    </row>
    <row r="220" spans="1:1" hidden="1">
      <c r="A220" s="31" t="str">
        <f t="shared" si="3"/>
        <v>. . . ; ():-.. IF -</v>
      </c>
    </row>
    <row r="221" spans="1:1" hidden="1">
      <c r="A221" s="31" t="str">
        <f t="shared" si="3"/>
        <v>. . . ; ():-.. IF -</v>
      </c>
    </row>
    <row r="222" spans="1:1" hidden="1">
      <c r="A222" s="31" t="str">
        <f t="shared" si="3"/>
        <v>. . . ; ():-.. IF -</v>
      </c>
    </row>
    <row r="223" spans="1:1" hidden="1">
      <c r="A223" s="31" t="str">
        <f t="shared" si="3"/>
        <v>. . . ; ():-.. IF -</v>
      </c>
    </row>
    <row r="224" spans="1:1" hidden="1">
      <c r="A224" s="31" t="str">
        <f t="shared" si="3"/>
        <v>. . . ; ():-.. IF -</v>
      </c>
    </row>
    <row r="225" spans="1:1" hidden="1">
      <c r="A225" s="31" t="str">
        <f t="shared" si="3"/>
        <v>. . . ; ():-.. IF -</v>
      </c>
    </row>
    <row r="226" spans="1:1" hidden="1">
      <c r="A226" s="31" t="str">
        <f t="shared" si="3"/>
        <v>. . . ; ():-.. IF -</v>
      </c>
    </row>
    <row r="227" spans="1:1" hidden="1">
      <c r="A227" s="31" t="str">
        <f t="shared" si="3"/>
        <v>. . . ; ():-.. IF -</v>
      </c>
    </row>
    <row r="228" spans="1:1" hidden="1">
      <c r="A228" s="31" t="str">
        <f t="shared" si="3"/>
        <v>. . . ; ():-.. IF -</v>
      </c>
    </row>
    <row r="229" spans="1:1" hidden="1">
      <c r="A229" s="31" t="str">
        <f t="shared" si="3"/>
        <v>. . . ; ():-.. IF -</v>
      </c>
    </row>
    <row r="230" spans="1:1" hidden="1">
      <c r="A230" s="31" t="str">
        <f t="shared" si="3"/>
        <v>. . . ; ():-.. IF -</v>
      </c>
    </row>
    <row r="231" spans="1:1" hidden="1">
      <c r="A231" s="31" t="str">
        <f t="shared" si="3"/>
        <v>. . . ; ():-.. IF -</v>
      </c>
    </row>
    <row r="232" spans="1:1" hidden="1">
      <c r="A232" s="31" t="str">
        <f t="shared" si="3"/>
        <v>. . . ; ():-.. IF -</v>
      </c>
    </row>
    <row r="233" spans="1:1" hidden="1">
      <c r="A233" s="31" t="str">
        <f t="shared" si="3"/>
        <v>. . . ; ():-.. IF -</v>
      </c>
    </row>
    <row r="234" spans="1:1" hidden="1">
      <c r="A234" s="31" t="str">
        <f t="shared" si="3"/>
        <v>. . . ; ():-.. IF -</v>
      </c>
    </row>
    <row r="235" spans="1:1" hidden="1">
      <c r="A235" s="31" t="str">
        <f t="shared" si="3"/>
        <v>. . . ; ():-.. IF -</v>
      </c>
    </row>
    <row r="236" spans="1:1" hidden="1">
      <c r="A236" s="31" t="str">
        <f t="shared" si="3"/>
        <v>. . . ; ():-.. IF -</v>
      </c>
    </row>
    <row r="237" spans="1:1" hidden="1">
      <c r="A237" s="31" t="str">
        <f t="shared" si="3"/>
        <v>. . . ; ():-.. IF -</v>
      </c>
    </row>
    <row r="238" spans="1:1" hidden="1">
      <c r="A238" s="31" t="str">
        <f t="shared" si="3"/>
        <v>. . . ; ():-.. IF -</v>
      </c>
    </row>
    <row r="239" spans="1:1" hidden="1">
      <c r="A239" s="31" t="str">
        <f t="shared" si="3"/>
        <v>. . . ; ():-.. IF -</v>
      </c>
    </row>
    <row r="240" spans="1:1" hidden="1">
      <c r="A240" s="31" t="str">
        <f t="shared" si="3"/>
        <v>. . . ; ():-.. IF -</v>
      </c>
    </row>
    <row r="241" spans="1:1" hidden="1">
      <c r="A241" s="31" t="str">
        <f t="shared" si="3"/>
        <v>. . . ; ():-.. IF -</v>
      </c>
    </row>
    <row r="242" spans="1:1" hidden="1">
      <c r="A242" s="31" t="str">
        <f t="shared" si="3"/>
        <v>. . . ; ():-.. IF -</v>
      </c>
    </row>
    <row r="243" spans="1:1" hidden="1">
      <c r="A243" s="31" t="str">
        <f t="shared" si="3"/>
        <v>. . . ; ():-.. IF -</v>
      </c>
    </row>
    <row r="244" spans="1:1" hidden="1">
      <c r="A244" s="31" t="str">
        <f t="shared" si="3"/>
        <v>. . . ; ():-.. IF -</v>
      </c>
    </row>
    <row r="245" spans="1:1" hidden="1">
      <c r="A245" s="31" t="str">
        <f t="shared" si="3"/>
        <v>. . . ; ():-.. IF -</v>
      </c>
    </row>
    <row r="246" spans="1:1" hidden="1">
      <c r="A246" s="31" t="str">
        <f t="shared" si="3"/>
        <v>. . . ; ():-.. IF -</v>
      </c>
    </row>
    <row r="247" spans="1:1" hidden="1">
      <c r="A247" s="31" t="str">
        <f t="shared" si="3"/>
        <v>. . . ; ():-.. IF -</v>
      </c>
    </row>
    <row r="248" spans="1:1" hidden="1">
      <c r="A248" s="31" t="str">
        <f t="shared" si="3"/>
        <v>. . . ; ():-.. IF -</v>
      </c>
    </row>
    <row r="249" spans="1:1" hidden="1">
      <c r="A249" s="31" t="str">
        <f t="shared" si="3"/>
        <v>. . . ; ():-.. IF -</v>
      </c>
    </row>
    <row r="250" spans="1:1" hidden="1">
      <c r="A250" s="31" t="str">
        <f t="shared" si="3"/>
        <v>. . . ; ():-.. IF -</v>
      </c>
    </row>
    <row r="251" spans="1:1" hidden="1">
      <c r="A251" s="31" t="str">
        <f t="shared" si="3"/>
        <v>. . . ; ():-.. IF -</v>
      </c>
    </row>
    <row r="252" spans="1:1" hidden="1">
      <c r="A252" s="31" t="str">
        <f t="shared" si="3"/>
        <v>. . . ; ():-.. IF -</v>
      </c>
    </row>
    <row r="253" spans="1:1" hidden="1">
      <c r="A253" s="31" t="str">
        <f t="shared" si="3"/>
        <v>. . . ; ():-.. IF -</v>
      </c>
    </row>
    <row r="254" spans="1:1" hidden="1">
      <c r="A254" s="31" t="str">
        <f t="shared" si="3"/>
        <v>. . . ; ():-.. IF -</v>
      </c>
    </row>
    <row r="255" spans="1:1" hidden="1">
      <c r="A255" s="31" t="str">
        <f t="shared" si="3"/>
        <v>. . . ; ():-.. IF -</v>
      </c>
    </row>
    <row r="256" spans="1:1" hidden="1">
      <c r="A256" s="31" t="str">
        <f t="shared" si="3"/>
        <v>. . . ; ():-.. IF -</v>
      </c>
    </row>
    <row r="257" spans="1:1" hidden="1">
      <c r="A257" s="31" t="str">
        <f t="shared" si="3"/>
        <v>. . . ; ():-.. IF -</v>
      </c>
    </row>
    <row r="258" spans="1:1" hidden="1">
      <c r="A258" s="31" t="str">
        <f t="shared" si="3"/>
        <v>. . . ; ():-.. IF -</v>
      </c>
    </row>
    <row r="259" spans="1:1" hidden="1">
      <c r="A259" s="31" t="str">
        <f t="shared" ref="A259:A322" si="4">CONCATENATE(B259,". ",C259,". ",D259,". ",P259,"; ",Q259,"(",R259,"):",S259,"-",T259,".",E259,". ","IF -",F259)</f>
        <v>. . . ; ():-.. IF -</v>
      </c>
    </row>
    <row r="260" spans="1:1" hidden="1">
      <c r="A260" s="31" t="str">
        <f t="shared" si="4"/>
        <v>. . . ; ():-.. IF -</v>
      </c>
    </row>
    <row r="261" spans="1:1" hidden="1">
      <c r="A261" s="31" t="str">
        <f t="shared" si="4"/>
        <v>. . . ; ():-.. IF -</v>
      </c>
    </row>
    <row r="262" spans="1:1" hidden="1">
      <c r="A262" s="31" t="str">
        <f t="shared" si="4"/>
        <v>. . . ; ():-.. IF -</v>
      </c>
    </row>
    <row r="263" spans="1:1" hidden="1">
      <c r="A263" s="31" t="str">
        <f t="shared" si="4"/>
        <v>. . . ; ():-.. IF -</v>
      </c>
    </row>
    <row r="264" spans="1:1" hidden="1">
      <c r="A264" s="31" t="str">
        <f t="shared" si="4"/>
        <v>. . . ; ():-.. IF -</v>
      </c>
    </row>
    <row r="265" spans="1:1" hidden="1">
      <c r="A265" s="31" t="str">
        <f t="shared" si="4"/>
        <v>. . . ; ():-.. IF -</v>
      </c>
    </row>
    <row r="266" spans="1:1" hidden="1">
      <c r="A266" s="31" t="str">
        <f t="shared" si="4"/>
        <v>. . . ; ():-.. IF -</v>
      </c>
    </row>
    <row r="267" spans="1:1" hidden="1">
      <c r="A267" s="31" t="str">
        <f t="shared" si="4"/>
        <v>. . . ; ():-.. IF -</v>
      </c>
    </row>
    <row r="268" spans="1:1" hidden="1">
      <c r="A268" s="31" t="str">
        <f t="shared" si="4"/>
        <v>. . . ; ():-.. IF -</v>
      </c>
    </row>
    <row r="269" spans="1:1" hidden="1">
      <c r="A269" s="31" t="str">
        <f t="shared" si="4"/>
        <v>. . . ; ():-.. IF -</v>
      </c>
    </row>
    <row r="270" spans="1:1" hidden="1">
      <c r="A270" s="31" t="str">
        <f t="shared" si="4"/>
        <v>. . . ; ():-.. IF -</v>
      </c>
    </row>
    <row r="271" spans="1:1" hidden="1">
      <c r="A271" s="31" t="str">
        <f t="shared" si="4"/>
        <v>. . . ; ():-.. IF -</v>
      </c>
    </row>
    <row r="272" spans="1:1" hidden="1">
      <c r="A272" s="31" t="str">
        <f t="shared" si="4"/>
        <v>. . . ; ():-.. IF -</v>
      </c>
    </row>
    <row r="273" spans="1:1" hidden="1">
      <c r="A273" s="31" t="str">
        <f t="shared" si="4"/>
        <v>. . . ; ():-.. IF -</v>
      </c>
    </row>
    <row r="274" spans="1:1" hidden="1">
      <c r="A274" s="31" t="str">
        <f t="shared" si="4"/>
        <v>. . . ; ():-.. IF -</v>
      </c>
    </row>
    <row r="275" spans="1:1" hidden="1">
      <c r="A275" s="31" t="str">
        <f t="shared" si="4"/>
        <v>. . . ; ():-.. IF -</v>
      </c>
    </row>
    <row r="276" spans="1:1" hidden="1">
      <c r="A276" s="31" t="str">
        <f t="shared" si="4"/>
        <v>. . . ; ():-.. IF -</v>
      </c>
    </row>
    <row r="277" spans="1:1" hidden="1">
      <c r="A277" s="31" t="str">
        <f t="shared" si="4"/>
        <v>. . . ; ():-.. IF -</v>
      </c>
    </row>
    <row r="278" spans="1:1" hidden="1">
      <c r="A278" s="31" t="str">
        <f t="shared" si="4"/>
        <v>. . . ; ():-.. IF -</v>
      </c>
    </row>
    <row r="279" spans="1:1" hidden="1">
      <c r="A279" s="31" t="str">
        <f t="shared" si="4"/>
        <v>. . . ; ():-.. IF -</v>
      </c>
    </row>
    <row r="280" spans="1:1" hidden="1">
      <c r="A280" s="31" t="str">
        <f t="shared" si="4"/>
        <v>. . . ; ():-.. IF -</v>
      </c>
    </row>
    <row r="281" spans="1:1" hidden="1">
      <c r="A281" s="31" t="str">
        <f t="shared" si="4"/>
        <v>. . . ; ():-.. IF -</v>
      </c>
    </row>
    <row r="282" spans="1:1" hidden="1">
      <c r="A282" s="31" t="str">
        <f t="shared" si="4"/>
        <v>. . . ; ():-.. IF -</v>
      </c>
    </row>
    <row r="283" spans="1:1" hidden="1">
      <c r="A283" s="31" t="str">
        <f t="shared" si="4"/>
        <v>. . . ; ():-.. IF -</v>
      </c>
    </row>
    <row r="284" spans="1:1" hidden="1">
      <c r="A284" s="31" t="str">
        <f t="shared" si="4"/>
        <v>. . . ; ():-.. IF -</v>
      </c>
    </row>
    <row r="285" spans="1:1" hidden="1">
      <c r="A285" s="31" t="str">
        <f t="shared" si="4"/>
        <v>. . . ; ():-.. IF -</v>
      </c>
    </row>
    <row r="286" spans="1:1" hidden="1">
      <c r="A286" s="31" t="str">
        <f t="shared" si="4"/>
        <v>. . . ; ():-.. IF -</v>
      </c>
    </row>
    <row r="287" spans="1:1" hidden="1">
      <c r="A287" s="31" t="str">
        <f t="shared" si="4"/>
        <v>. . . ; ():-.. IF -</v>
      </c>
    </row>
    <row r="288" spans="1:1" hidden="1">
      <c r="A288" s="31" t="str">
        <f t="shared" si="4"/>
        <v>. . . ; ():-.. IF -</v>
      </c>
    </row>
    <row r="289" spans="1:1" hidden="1">
      <c r="A289" s="31" t="str">
        <f t="shared" si="4"/>
        <v>. . . ; ():-.. IF -</v>
      </c>
    </row>
    <row r="290" spans="1:1" hidden="1">
      <c r="A290" s="31" t="str">
        <f t="shared" si="4"/>
        <v>. . . ; ():-.. IF -</v>
      </c>
    </row>
    <row r="291" spans="1:1" hidden="1">
      <c r="A291" s="31" t="str">
        <f t="shared" si="4"/>
        <v>. . . ; ():-.. IF -</v>
      </c>
    </row>
    <row r="292" spans="1:1" hidden="1">
      <c r="A292" s="31" t="str">
        <f t="shared" si="4"/>
        <v>. . . ; ():-.. IF -</v>
      </c>
    </row>
    <row r="293" spans="1:1" hidden="1">
      <c r="A293" s="31" t="str">
        <f t="shared" si="4"/>
        <v>. . . ; ():-.. IF -</v>
      </c>
    </row>
    <row r="294" spans="1:1" hidden="1">
      <c r="A294" s="31" t="str">
        <f t="shared" si="4"/>
        <v>. . . ; ():-.. IF -</v>
      </c>
    </row>
    <row r="295" spans="1:1" hidden="1">
      <c r="A295" s="31" t="str">
        <f t="shared" si="4"/>
        <v>. . . ; ():-.. IF -</v>
      </c>
    </row>
    <row r="296" spans="1:1" hidden="1">
      <c r="A296" s="31" t="str">
        <f t="shared" si="4"/>
        <v>. . . ; ():-.. IF -</v>
      </c>
    </row>
    <row r="297" spans="1:1" hidden="1">
      <c r="A297" s="31" t="str">
        <f t="shared" si="4"/>
        <v>. . . ; ():-.. IF -</v>
      </c>
    </row>
    <row r="298" spans="1:1" hidden="1">
      <c r="A298" s="31" t="str">
        <f t="shared" si="4"/>
        <v>. . . ; ():-.. IF -</v>
      </c>
    </row>
    <row r="299" spans="1:1" hidden="1">
      <c r="A299" s="31" t="str">
        <f t="shared" si="4"/>
        <v>. . . ; ():-.. IF -</v>
      </c>
    </row>
    <row r="300" spans="1:1" hidden="1">
      <c r="A300" s="31" t="str">
        <f t="shared" si="4"/>
        <v>. . . ; ():-.. IF -</v>
      </c>
    </row>
    <row r="301" spans="1:1" hidden="1">
      <c r="A301" s="31" t="str">
        <f t="shared" si="4"/>
        <v>. . . ; ():-.. IF -</v>
      </c>
    </row>
    <row r="302" spans="1:1" hidden="1">
      <c r="A302" s="31" t="str">
        <f t="shared" si="4"/>
        <v>. . . ; ():-.. IF -</v>
      </c>
    </row>
    <row r="303" spans="1:1" hidden="1">
      <c r="A303" s="31" t="str">
        <f t="shared" si="4"/>
        <v>. . . ; ():-.. IF -</v>
      </c>
    </row>
    <row r="304" spans="1:1" hidden="1">
      <c r="A304" s="31" t="str">
        <f t="shared" si="4"/>
        <v>. . . ; ():-.. IF -</v>
      </c>
    </row>
    <row r="305" spans="1:1" hidden="1">
      <c r="A305" s="31" t="str">
        <f t="shared" si="4"/>
        <v>. . . ; ():-.. IF -</v>
      </c>
    </row>
    <row r="306" spans="1:1" hidden="1">
      <c r="A306" s="31" t="str">
        <f t="shared" si="4"/>
        <v>. . . ; ():-.. IF -</v>
      </c>
    </row>
    <row r="307" spans="1:1" hidden="1">
      <c r="A307" s="31" t="str">
        <f t="shared" si="4"/>
        <v>. . . ; ():-.. IF -</v>
      </c>
    </row>
    <row r="308" spans="1:1" hidden="1">
      <c r="A308" s="31" t="str">
        <f t="shared" si="4"/>
        <v>. . . ; ():-.. IF -</v>
      </c>
    </row>
    <row r="309" spans="1:1" hidden="1">
      <c r="A309" s="31" t="str">
        <f t="shared" si="4"/>
        <v>. . . ; ():-.. IF -</v>
      </c>
    </row>
    <row r="310" spans="1:1" hidden="1">
      <c r="A310" s="31" t="str">
        <f t="shared" si="4"/>
        <v>. . . ; ():-.. IF -</v>
      </c>
    </row>
    <row r="311" spans="1:1" hidden="1">
      <c r="A311" s="31" t="str">
        <f t="shared" si="4"/>
        <v>. . . ; ():-.. IF -</v>
      </c>
    </row>
    <row r="312" spans="1:1" hidden="1">
      <c r="A312" s="31" t="str">
        <f t="shared" si="4"/>
        <v>. . . ; ():-.. IF -</v>
      </c>
    </row>
    <row r="313" spans="1:1" hidden="1">
      <c r="A313" s="31" t="str">
        <f t="shared" si="4"/>
        <v>. . . ; ():-.. IF -</v>
      </c>
    </row>
    <row r="314" spans="1:1" hidden="1">
      <c r="A314" s="31" t="str">
        <f t="shared" si="4"/>
        <v>. . . ; ():-.. IF -</v>
      </c>
    </row>
    <row r="315" spans="1:1" hidden="1">
      <c r="A315" s="31" t="str">
        <f t="shared" si="4"/>
        <v>. . . ; ():-.. IF -</v>
      </c>
    </row>
    <row r="316" spans="1:1" hidden="1">
      <c r="A316" s="31" t="str">
        <f t="shared" si="4"/>
        <v>. . . ; ():-.. IF -</v>
      </c>
    </row>
    <row r="317" spans="1:1" hidden="1">
      <c r="A317" s="31" t="str">
        <f t="shared" si="4"/>
        <v>. . . ; ():-.. IF -</v>
      </c>
    </row>
    <row r="318" spans="1:1" hidden="1">
      <c r="A318" s="31" t="str">
        <f t="shared" si="4"/>
        <v>. . . ; ():-.. IF -</v>
      </c>
    </row>
    <row r="319" spans="1:1" hidden="1">
      <c r="A319" s="31" t="str">
        <f t="shared" si="4"/>
        <v>. . . ; ():-.. IF -</v>
      </c>
    </row>
    <row r="320" spans="1:1" hidden="1">
      <c r="A320" s="31" t="str">
        <f t="shared" si="4"/>
        <v>. . . ; ():-.. IF -</v>
      </c>
    </row>
    <row r="321" spans="1:1" hidden="1">
      <c r="A321" s="31" t="str">
        <f t="shared" si="4"/>
        <v>. . . ; ():-.. IF -</v>
      </c>
    </row>
    <row r="322" spans="1:1" hidden="1">
      <c r="A322" s="31" t="str">
        <f t="shared" si="4"/>
        <v>. . . ; ():-.. IF -</v>
      </c>
    </row>
    <row r="323" spans="1:1" hidden="1">
      <c r="A323" s="31" t="str">
        <f t="shared" ref="A323:A386" si="5">CONCATENATE(B323,". ",C323,". ",D323,". ",P323,"; ",Q323,"(",R323,"):",S323,"-",T323,".",E323,". ","IF -",F323)</f>
        <v>. . . ; ():-.. IF -</v>
      </c>
    </row>
    <row r="324" spans="1:1" hidden="1">
      <c r="A324" s="31" t="str">
        <f t="shared" si="5"/>
        <v>. . . ; ():-.. IF -</v>
      </c>
    </row>
    <row r="325" spans="1:1" hidden="1">
      <c r="A325" s="31" t="str">
        <f t="shared" si="5"/>
        <v>. . . ; ():-.. IF -</v>
      </c>
    </row>
    <row r="326" spans="1:1" hidden="1">
      <c r="A326" s="31" t="str">
        <f t="shared" si="5"/>
        <v>. . . ; ():-.. IF -</v>
      </c>
    </row>
    <row r="327" spans="1:1" hidden="1">
      <c r="A327" s="31" t="str">
        <f t="shared" si="5"/>
        <v>. . . ; ():-.. IF -</v>
      </c>
    </row>
    <row r="328" spans="1:1" hidden="1">
      <c r="A328" s="31" t="str">
        <f t="shared" si="5"/>
        <v>. . . ; ():-.. IF -</v>
      </c>
    </row>
    <row r="329" spans="1:1" hidden="1">
      <c r="A329" s="31" t="str">
        <f t="shared" si="5"/>
        <v>. . . ; ():-.. IF -</v>
      </c>
    </row>
    <row r="330" spans="1:1" hidden="1">
      <c r="A330" s="31" t="str">
        <f t="shared" si="5"/>
        <v>. . . ; ():-.. IF -</v>
      </c>
    </row>
    <row r="331" spans="1:1" hidden="1">
      <c r="A331" s="31" t="str">
        <f t="shared" si="5"/>
        <v>. . . ; ():-.. IF -</v>
      </c>
    </row>
    <row r="332" spans="1:1" hidden="1">
      <c r="A332" s="31" t="str">
        <f t="shared" si="5"/>
        <v>. . . ; ():-.. IF -</v>
      </c>
    </row>
    <row r="333" spans="1:1" hidden="1">
      <c r="A333" s="31" t="str">
        <f t="shared" si="5"/>
        <v>. . . ; ():-.. IF -</v>
      </c>
    </row>
    <row r="334" spans="1:1" hidden="1">
      <c r="A334" s="31" t="str">
        <f t="shared" si="5"/>
        <v>. . . ; ():-.. IF -</v>
      </c>
    </row>
    <row r="335" spans="1:1" hidden="1">
      <c r="A335" s="31" t="str">
        <f t="shared" si="5"/>
        <v>. . . ; ():-.. IF -</v>
      </c>
    </row>
    <row r="336" spans="1:1" hidden="1">
      <c r="A336" s="31" t="str">
        <f t="shared" si="5"/>
        <v>. . . ; ():-.. IF -</v>
      </c>
    </row>
    <row r="337" spans="1:1" hidden="1">
      <c r="A337" s="31" t="str">
        <f t="shared" si="5"/>
        <v>. . . ; ():-.. IF -</v>
      </c>
    </row>
    <row r="338" spans="1:1" hidden="1">
      <c r="A338" s="31" t="str">
        <f t="shared" si="5"/>
        <v>. . . ; ():-.. IF -</v>
      </c>
    </row>
    <row r="339" spans="1:1" hidden="1">
      <c r="A339" s="31" t="str">
        <f t="shared" si="5"/>
        <v>. . . ; ():-.. IF -</v>
      </c>
    </row>
    <row r="340" spans="1:1" hidden="1">
      <c r="A340" s="31" t="str">
        <f t="shared" si="5"/>
        <v>. . . ; ():-.. IF -</v>
      </c>
    </row>
    <row r="341" spans="1:1" hidden="1">
      <c r="A341" s="31" t="str">
        <f t="shared" si="5"/>
        <v>. . . ; ():-.. IF -</v>
      </c>
    </row>
    <row r="342" spans="1:1" hidden="1">
      <c r="A342" s="31" t="str">
        <f t="shared" si="5"/>
        <v>. . . ; ():-.. IF -</v>
      </c>
    </row>
    <row r="343" spans="1:1" hidden="1">
      <c r="A343" s="31" t="str">
        <f t="shared" si="5"/>
        <v>. . . ; ():-.. IF -</v>
      </c>
    </row>
    <row r="344" spans="1:1" hidden="1">
      <c r="A344" s="31" t="str">
        <f t="shared" si="5"/>
        <v>. . . ; ():-.. IF -</v>
      </c>
    </row>
    <row r="345" spans="1:1" hidden="1">
      <c r="A345" s="31" t="str">
        <f t="shared" si="5"/>
        <v>. . . ; ():-.. IF -</v>
      </c>
    </row>
    <row r="346" spans="1:1" hidden="1">
      <c r="A346" s="31" t="str">
        <f t="shared" si="5"/>
        <v>. . . ; ():-.. IF -</v>
      </c>
    </row>
    <row r="347" spans="1:1" hidden="1">
      <c r="A347" s="31" t="str">
        <f t="shared" si="5"/>
        <v>. . . ; ():-.. IF -</v>
      </c>
    </row>
    <row r="348" spans="1:1" hidden="1">
      <c r="A348" s="31" t="str">
        <f t="shared" si="5"/>
        <v>. . . ; ():-.. IF -</v>
      </c>
    </row>
    <row r="349" spans="1:1" hidden="1">
      <c r="A349" s="31" t="str">
        <f t="shared" si="5"/>
        <v>. . . ; ():-.. IF -</v>
      </c>
    </row>
    <row r="350" spans="1:1" hidden="1">
      <c r="A350" s="31" t="str">
        <f t="shared" si="5"/>
        <v>. . . ; ():-.. IF -</v>
      </c>
    </row>
    <row r="351" spans="1:1" hidden="1">
      <c r="A351" s="31" t="str">
        <f t="shared" si="5"/>
        <v>. . . ; ():-.. IF -</v>
      </c>
    </row>
    <row r="352" spans="1:1" hidden="1">
      <c r="A352" s="31" t="str">
        <f t="shared" si="5"/>
        <v>. . . ; ():-.. IF -</v>
      </c>
    </row>
    <row r="353" spans="1:1" hidden="1">
      <c r="A353" s="31" t="str">
        <f t="shared" si="5"/>
        <v>. . . ; ():-.. IF -</v>
      </c>
    </row>
    <row r="354" spans="1:1" hidden="1">
      <c r="A354" s="31" t="str">
        <f t="shared" si="5"/>
        <v>. . . ; ():-.. IF -</v>
      </c>
    </row>
    <row r="355" spans="1:1" hidden="1">
      <c r="A355" s="31" t="str">
        <f t="shared" si="5"/>
        <v>. . . ; ():-.. IF -</v>
      </c>
    </row>
    <row r="356" spans="1:1" hidden="1">
      <c r="A356" s="31" t="str">
        <f t="shared" si="5"/>
        <v>. . . ; ():-.. IF -</v>
      </c>
    </row>
    <row r="357" spans="1:1" hidden="1">
      <c r="A357" s="31" t="str">
        <f t="shared" si="5"/>
        <v>. . . ; ():-.. IF -</v>
      </c>
    </row>
    <row r="358" spans="1:1" hidden="1">
      <c r="A358" s="31" t="str">
        <f t="shared" si="5"/>
        <v>. . . ; ():-.. IF -</v>
      </c>
    </row>
    <row r="359" spans="1:1" hidden="1">
      <c r="A359" s="31" t="str">
        <f t="shared" si="5"/>
        <v>. . . ; ():-.. IF -</v>
      </c>
    </row>
    <row r="360" spans="1:1" hidden="1">
      <c r="A360" s="31" t="str">
        <f t="shared" si="5"/>
        <v>. . . ; ():-.. IF -</v>
      </c>
    </row>
    <row r="361" spans="1:1" hidden="1">
      <c r="A361" s="31" t="str">
        <f t="shared" si="5"/>
        <v>. . . ; ():-.. IF -</v>
      </c>
    </row>
    <row r="362" spans="1:1" hidden="1">
      <c r="A362" s="31" t="str">
        <f t="shared" si="5"/>
        <v>. . . ; ():-.. IF -</v>
      </c>
    </row>
    <row r="363" spans="1:1" hidden="1">
      <c r="A363" s="31" t="str">
        <f t="shared" si="5"/>
        <v>. . . ; ():-.. IF -</v>
      </c>
    </row>
    <row r="364" spans="1:1" hidden="1">
      <c r="A364" s="31" t="str">
        <f t="shared" si="5"/>
        <v>. . . ; ():-.. IF -</v>
      </c>
    </row>
    <row r="365" spans="1:1" hidden="1">
      <c r="A365" s="31" t="str">
        <f t="shared" si="5"/>
        <v>. . . ; ():-.. IF -</v>
      </c>
    </row>
    <row r="366" spans="1:1" hidden="1">
      <c r="A366" s="31" t="str">
        <f t="shared" si="5"/>
        <v>. . . ; ():-.. IF -</v>
      </c>
    </row>
    <row r="367" spans="1:1" hidden="1">
      <c r="A367" s="31" t="str">
        <f t="shared" si="5"/>
        <v>. . . ; ():-.. IF -</v>
      </c>
    </row>
    <row r="368" spans="1:1" hidden="1">
      <c r="A368" s="31" t="str">
        <f t="shared" si="5"/>
        <v>. . . ; ():-.. IF -</v>
      </c>
    </row>
    <row r="369" spans="1:1" hidden="1">
      <c r="A369" s="31" t="str">
        <f t="shared" si="5"/>
        <v>. . . ; ():-.. IF -</v>
      </c>
    </row>
    <row r="370" spans="1:1" hidden="1">
      <c r="A370" s="31" t="str">
        <f t="shared" si="5"/>
        <v>. . . ; ():-.. IF -</v>
      </c>
    </row>
    <row r="371" spans="1:1" hidden="1">
      <c r="A371" s="31" t="str">
        <f t="shared" si="5"/>
        <v>. . . ; ():-.. IF -</v>
      </c>
    </row>
    <row r="372" spans="1:1" hidden="1">
      <c r="A372" s="31" t="str">
        <f t="shared" si="5"/>
        <v>. . . ; ():-.. IF -</v>
      </c>
    </row>
    <row r="373" spans="1:1" hidden="1">
      <c r="A373" s="31" t="str">
        <f t="shared" si="5"/>
        <v>. . . ; ():-.. IF -</v>
      </c>
    </row>
    <row r="374" spans="1:1" hidden="1">
      <c r="A374" s="31" t="str">
        <f t="shared" si="5"/>
        <v>. . . ; ():-.. IF -</v>
      </c>
    </row>
    <row r="375" spans="1:1" hidden="1">
      <c r="A375" s="31" t="str">
        <f t="shared" si="5"/>
        <v>. . . ; ():-.. IF -</v>
      </c>
    </row>
    <row r="376" spans="1:1" hidden="1">
      <c r="A376" s="31" t="str">
        <f t="shared" si="5"/>
        <v>. . . ; ():-.. IF -</v>
      </c>
    </row>
    <row r="377" spans="1:1" hidden="1">
      <c r="A377" s="31" t="str">
        <f t="shared" si="5"/>
        <v>. . . ; ():-.. IF -</v>
      </c>
    </row>
    <row r="378" spans="1:1" hidden="1">
      <c r="A378" s="31" t="str">
        <f t="shared" si="5"/>
        <v>. . . ; ():-.. IF -</v>
      </c>
    </row>
    <row r="379" spans="1:1" hidden="1">
      <c r="A379" s="31" t="str">
        <f t="shared" si="5"/>
        <v>. . . ; ():-.. IF -</v>
      </c>
    </row>
    <row r="380" spans="1:1" hidden="1">
      <c r="A380" s="31" t="str">
        <f t="shared" si="5"/>
        <v>. . . ; ():-.. IF -</v>
      </c>
    </row>
    <row r="381" spans="1:1" hidden="1">
      <c r="A381" s="31" t="str">
        <f t="shared" si="5"/>
        <v>. . . ; ():-.. IF -</v>
      </c>
    </row>
    <row r="382" spans="1:1" hidden="1">
      <c r="A382" s="31" t="str">
        <f t="shared" si="5"/>
        <v>. . . ; ():-.. IF -</v>
      </c>
    </row>
    <row r="383" spans="1:1" hidden="1">
      <c r="A383" s="31" t="str">
        <f t="shared" si="5"/>
        <v>. . . ; ():-.. IF -</v>
      </c>
    </row>
    <row r="384" spans="1:1" hidden="1">
      <c r="A384" s="31" t="str">
        <f t="shared" si="5"/>
        <v>. . . ; ():-.. IF -</v>
      </c>
    </row>
    <row r="385" spans="1:1" hidden="1">
      <c r="A385" s="31" t="str">
        <f t="shared" si="5"/>
        <v>. . . ; ():-.. IF -</v>
      </c>
    </row>
    <row r="386" spans="1:1" hidden="1">
      <c r="A386" s="31" t="str">
        <f t="shared" si="5"/>
        <v>. . . ; ():-.. IF -</v>
      </c>
    </row>
    <row r="387" spans="1:1" hidden="1">
      <c r="A387" s="31" t="str">
        <f t="shared" ref="A387:A450" si="6">CONCATENATE(B387,". ",C387,". ",D387,". ",P387,"; ",Q387,"(",R387,"):",S387,"-",T387,".",E387,". ","IF -",F387)</f>
        <v>. . . ; ():-.. IF -</v>
      </c>
    </row>
    <row r="388" spans="1:1" hidden="1">
      <c r="A388" s="31" t="str">
        <f t="shared" si="6"/>
        <v>. . . ; ():-.. IF -</v>
      </c>
    </row>
    <row r="389" spans="1:1" hidden="1">
      <c r="A389" s="31" t="str">
        <f t="shared" si="6"/>
        <v>. . . ; ():-.. IF -</v>
      </c>
    </row>
    <row r="390" spans="1:1" hidden="1">
      <c r="A390" s="31" t="str">
        <f t="shared" si="6"/>
        <v>. . . ; ():-.. IF -</v>
      </c>
    </row>
    <row r="391" spans="1:1" hidden="1">
      <c r="A391" s="31" t="str">
        <f t="shared" si="6"/>
        <v>. . . ; ():-.. IF -</v>
      </c>
    </row>
    <row r="392" spans="1:1" hidden="1">
      <c r="A392" s="31" t="str">
        <f t="shared" si="6"/>
        <v>. . . ; ():-.. IF -</v>
      </c>
    </row>
    <row r="393" spans="1:1" hidden="1">
      <c r="A393" s="31" t="str">
        <f t="shared" si="6"/>
        <v>. . . ; ():-.. IF -</v>
      </c>
    </row>
    <row r="394" spans="1:1" hidden="1">
      <c r="A394" s="31" t="str">
        <f t="shared" si="6"/>
        <v>. . . ; ():-.. IF -</v>
      </c>
    </row>
    <row r="395" spans="1:1" hidden="1">
      <c r="A395" s="31" t="str">
        <f t="shared" si="6"/>
        <v>. . . ; ():-.. IF -</v>
      </c>
    </row>
    <row r="396" spans="1:1" hidden="1">
      <c r="A396" s="31" t="str">
        <f t="shared" si="6"/>
        <v>. . . ; ():-.. IF -</v>
      </c>
    </row>
    <row r="397" spans="1:1" hidden="1">
      <c r="A397" s="31" t="str">
        <f t="shared" si="6"/>
        <v>. . . ; ():-.. IF -</v>
      </c>
    </row>
    <row r="398" spans="1:1" hidden="1">
      <c r="A398" s="31" t="str">
        <f t="shared" si="6"/>
        <v>. . . ; ():-.. IF -</v>
      </c>
    </row>
    <row r="399" spans="1:1" hidden="1">
      <c r="A399" s="31" t="str">
        <f t="shared" si="6"/>
        <v>. . . ; ():-.. IF -</v>
      </c>
    </row>
    <row r="400" spans="1:1" hidden="1">
      <c r="A400" s="31" t="str">
        <f t="shared" si="6"/>
        <v>. . . ; ():-.. IF -</v>
      </c>
    </row>
    <row r="401" spans="1:1" hidden="1">
      <c r="A401" s="31" t="str">
        <f t="shared" si="6"/>
        <v>. . . ; ():-.. IF -</v>
      </c>
    </row>
    <row r="402" spans="1:1" hidden="1">
      <c r="A402" s="31" t="str">
        <f t="shared" si="6"/>
        <v>. . . ; ():-.. IF -</v>
      </c>
    </row>
    <row r="403" spans="1:1" hidden="1">
      <c r="A403" s="31" t="str">
        <f t="shared" si="6"/>
        <v>. . . ; ():-.. IF -</v>
      </c>
    </row>
    <row r="404" spans="1:1" hidden="1">
      <c r="A404" s="31" t="str">
        <f t="shared" si="6"/>
        <v>. . . ; ():-.. IF -</v>
      </c>
    </row>
    <row r="405" spans="1:1" hidden="1">
      <c r="A405" s="31" t="str">
        <f t="shared" si="6"/>
        <v>. . . ; ():-.. IF -</v>
      </c>
    </row>
    <row r="406" spans="1:1" hidden="1">
      <c r="A406" s="31" t="str">
        <f t="shared" si="6"/>
        <v>. . . ; ():-.. IF -</v>
      </c>
    </row>
    <row r="407" spans="1:1" hidden="1">
      <c r="A407" s="31" t="str">
        <f t="shared" si="6"/>
        <v>. . . ; ():-.. IF -</v>
      </c>
    </row>
    <row r="408" spans="1:1" hidden="1">
      <c r="A408" s="31" t="str">
        <f t="shared" si="6"/>
        <v>. . . ; ():-.. IF -</v>
      </c>
    </row>
    <row r="409" spans="1:1" hidden="1">
      <c r="A409" s="31" t="str">
        <f t="shared" si="6"/>
        <v>. . . ; ():-.. IF -</v>
      </c>
    </row>
    <row r="410" spans="1:1" hidden="1">
      <c r="A410" s="31" t="str">
        <f t="shared" si="6"/>
        <v>. . . ; ():-.. IF -</v>
      </c>
    </row>
    <row r="411" spans="1:1" hidden="1">
      <c r="A411" s="31" t="str">
        <f t="shared" si="6"/>
        <v>. . . ; ():-.. IF -</v>
      </c>
    </row>
    <row r="412" spans="1:1" hidden="1">
      <c r="A412" s="31" t="str">
        <f t="shared" si="6"/>
        <v>. . . ; ():-.. IF -</v>
      </c>
    </row>
    <row r="413" spans="1:1" hidden="1">
      <c r="A413" s="31" t="str">
        <f t="shared" si="6"/>
        <v>. . . ; ():-.. IF -</v>
      </c>
    </row>
    <row r="414" spans="1:1" hidden="1">
      <c r="A414" s="31" t="str">
        <f t="shared" si="6"/>
        <v>. . . ; ():-.. IF -</v>
      </c>
    </row>
    <row r="415" spans="1:1" hidden="1">
      <c r="A415" s="31" t="str">
        <f t="shared" si="6"/>
        <v>. . . ; ():-.. IF -</v>
      </c>
    </row>
    <row r="416" spans="1:1" hidden="1">
      <c r="A416" s="31" t="str">
        <f t="shared" si="6"/>
        <v>. . . ; ():-.. IF -</v>
      </c>
    </row>
    <row r="417" spans="1:1" hidden="1">
      <c r="A417" s="31" t="str">
        <f t="shared" si="6"/>
        <v>. . . ; ():-.. IF -</v>
      </c>
    </row>
    <row r="418" spans="1:1" hidden="1">
      <c r="A418" s="31" t="str">
        <f t="shared" si="6"/>
        <v>. . . ; ():-.. IF -</v>
      </c>
    </row>
    <row r="419" spans="1:1" hidden="1">
      <c r="A419" s="31" t="str">
        <f t="shared" si="6"/>
        <v>. . . ; ():-.. IF -</v>
      </c>
    </row>
    <row r="420" spans="1:1" hidden="1">
      <c r="A420" s="31" t="str">
        <f t="shared" si="6"/>
        <v>. . . ; ():-.. IF -</v>
      </c>
    </row>
    <row r="421" spans="1:1" hidden="1">
      <c r="A421" s="31" t="str">
        <f t="shared" si="6"/>
        <v>. . . ; ():-.. IF -</v>
      </c>
    </row>
    <row r="422" spans="1:1" hidden="1">
      <c r="A422" s="31" t="str">
        <f t="shared" si="6"/>
        <v>. . . ; ():-.. IF -</v>
      </c>
    </row>
    <row r="423" spans="1:1" hidden="1">
      <c r="A423" s="31" t="str">
        <f t="shared" si="6"/>
        <v>. . . ; ():-.. IF -</v>
      </c>
    </row>
    <row r="424" spans="1:1" hidden="1">
      <c r="A424" s="31" t="str">
        <f t="shared" si="6"/>
        <v>. . . ; ():-.. IF -</v>
      </c>
    </row>
    <row r="425" spans="1:1" hidden="1">
      <c r="A425" s="31" t="str">
        <f t="shared" si="6"/>
        <v>. . . ; ():-.. IF -</v>
      </c>
    </row>
    <row r="426" spans="1:1" hidden="1">
      <c r="A426" s="31" t="str">
        <f t="shared" si="6"/>
        <v>. . . ; ():-.. IF -</v>
      </c>
    </row>
    <row r="427" spans="1:1" hidden="1">
      <c r="A427" s="31" t="str">
        <f t="shared" si="6"/>
        <v>. . . ; ():-.. IF -</v>
      </c>
    </row>
    <row r="428" spans="1:1" hidden="1">
      <c r="A428" s="31" t="str">
        <f t="shared" si="6"/>
        <v>. . . ; ():-.. IF -</v>
      </c>
    </row>
    <row r="429" spans="1:1" hidden="1">
      <c r="A429" s="31" t="str">
        <f t="shared" si="6"/>
        <v>. . . ; ():-.. IF -</v>
      </c>
    </row>
    <row r="430" spans="1:1" hidden="1">
      <c r="A430" s="31" t="str">
        <f t="shared" si="6"/>
        <v>. . . ; ():-.. IF -</v>
      </c>
    </row>
    <row r="431" spans="1:1" hidden="1">
      <c r="A431" s="31" t="str">
        <f t="shared" si="6"/>
        <v>. . . ; ():-.. IF -</v>
      </c>
    </row>
    <row r="432" spans="1:1" hidden="1">
      <c r="A432" s="31" t="str">
        <f t="shared" si="6"/>
        <v>. . . ; ():-.. IF -</v>
      </c>
    </row>
    <row r="433" spans="1:1" hidden="1">
      <c r="A433" s="31" t="str">
        <f t="shared" si="6"/>
        <v>. . . ; ():-.. IF -</v>
      </c>
    </row>
    <row r="434" spans="1:1" hidden="1">
      <c r="A434" s="31" t="str">
        <f t="shared" si="6"/>
        <v>. . . ; ():-.. IF -</v>
      </c>
    </row>
    <row r="435" spans="1:1" hidden="1">
      <c r="A435" s="31" t="str">
        <f t="shared" si="6"/>
        <v>. . . ; ():-.. IF -</v>
      </c>
    </row>
    <row r="436" spans="1:1" hidden="1">
      <c r="A436" s="31" t="str">
        <f t="shared" si="6"/>
        <v>. . . ; ():-.. IF -</v>
      </c>
    </row>
    <row r="437" spans="1:1" hidden="1">
      <c r="A437" s="31" t="str">
        <f t="shared" si="6"/>
        <v>. . . ; ():-.. IF -</v>
      </c>
    </row>
    <row r="438" spans="1:1" hidden="1">
      <c r="A438" s="31" t="str">
        <f t="shared" si="6"/>
        <v>. . . ; ():-.. IF -</v>
      </c>
    </row>
    <row r="439" spans="1:1" hidden="1">
      <c r="A439" s="31" t="str">
        <f t="shared" si="6"/>
        <v>. . . ; ():-.. IF -</v>
      </c>
    </row>
    <row r="440" spans="1:1" hidden="1">
      <c r="A440" s="31" t="str">
        <f t="shared" si="6"/>
        <v>. . . ; ():-.. IF -</v>
      </c>
    </row>
    <row r="441" spans="1:1" hidden="1">
      <c r="A441" s="31" t="str">
        <f t="shared" si="6"/>
        <v>. . . ; ():-.. IF -</v>
      </c>
    </row>
    <row r="442" spans="1:1" hidden="1">
      <c r="A442" s="31" t="str">
        <f t="shared" si="6"/>
        <v>. . . ; ():-.. IF -</v>
      </c>
    </row>
    <row r="443" spans="1:1" hidden="1">
      <c r="A443" s="31" t="str">
        <f t="shared" si="6"/>
        <v>. . . ; ():-.. IF -</v>
      </c>
    </row>
    <row r="444" spans="1:1" hidden="1">
      <c r="A444" s="31" t="str">
        <f t="shared" si="6"/>
        <v>. . . ; ():-.. IF -</v>
      </c>
    </row>
    <row r="445" spans="1:1" hidden="1">
      <c r="A445" s="31" t="str">
        <f t="shared" si="6"/>
        <v>. . . ; ():-.. IF -</v>
      </c>
    </row>
    <row r="446" spans="1:1" hidden="1">
      <c r="A446" s="31" t="str">
        <f t="shared" si="6"/>
        <v>. . . ; ():-.. IF -</v>
      </c>
    </row>
    <row r="447" spans="1:1" hidden="1">
      <c r="A447" s="31" t="str">
        <f t="shared" si="6"/>
        <v>. . . ; ():-.. IF -</v>
      </c>
    </row>
    <row r="448" spans="1:1" hidden="1">
      <c r="A448" s="31" t="str">
        <f t="shared" si="6"/>
        <v>. . . ; ():-.. IF -</v>
      </c>
    </row>
    <row r="449" spans="1:1" hidden="1">
      <c r="A449" s="31" t="str">
        <f t="shared" si="6"/>
        <v>. . . ; ():-.. IF -</v>
      </c>
    </row>
    <row r="450" spans="1:1" hidden="1">
      <c r="A450" s="31" t="str">
        <f t="shared" si="6"/>
        <v>. . . ; ():-.. IF -</v>
      </c>
    </row>
    <row r="451" spans="1:1" hidden="1">
      <c r="A451" s="31" t="str">
        <f t="shared" ref="A451:A514" si="7">CONCATENATE(B451,". ",C451,". ",D451,". ",P451,"; ",Q451,"(",R451,"):",S451,"-",T451,".",E451,". ","IF -",F451)</f>
        <v>. . . ; ():-.. IF -</v>
      </c>
    </row>
    <row r="452" spans="1:1" hidden="1">
      <c r="A452" s="31" t="str">
        <f t="shared" si="7"/>
        <v>. . . ; ():-.. IF -</v>
      </c>
    </row>
    <row r="453" spans="1:1" hidden="1">
      <c r="A453" s="31" t="str">
        <f t="shared" si="7"/>
        <v>. . . ; ():-.. IF -</v>
      </c>
    </row>
    <row r="454" spans="1:1" hidden="1">
      <c r="A454" s="31" t="str">
        <f t="shared" si="7"/>
        <v>. . . ; ():-.. IF -</v>
      </c>
    </row>
    <row r="455" spans="1:1" hidden="1">
      <c r="A455" s="31" t="str">
        <f t="shared" si="7"/>
        <v>. . . ; ():-.. IF -</v>
      </c>
    </row>
    <row r="456" spans="1:1" hidden="1">
      <c r="A456" s="31" t="str">
        <f t="shared" si="7"/>
        <v>. . . ; ():-.. IF -</v>
      </c>
    </row>
    <row r="457" spans="1:1" hidden="1">
      <c r="A457" s="31" t="str">
        <f t="shared" si="7"/>
        <v>. . . ; ():-.. IF -</v>
      </c>
    </row>
    <row r="458" spans="1:1" hidden="1">
      <c r="A458" s="31" t="str">
        <f t="shared" si="7"/>
        <v>. . . ; ():-.. IF -</v>
      </c>
    </row>
    <row r="459" spans="1:1" hidden="1">
      <c r="A459" s="31" t="str">
        <f t="shared" si="7"/>
        <v>. . . ; ():-.. IF -</v>
      </c>
    </row>
    <row r="460" spans="1:1" hidden="1">
      <c r="A460" s="31" t="str">
        <f t="shared" si="7"/>
        <v>. . . ; ():-.. IF -</v>
      </c>
    </row>
    <row r="461" spans="1:1" hidden="1">
      <c r="A461" s="31" t="str">
        <f t="shared" si="7"/>
        <v>. . . ; ():-.. IF -</v>
      </c>
    </row>
    <row r="462" spans="1:1" hidden="1">
      <c r="A462" s="31" t="str">
        <f t="shared" si="7"/>
        <v>. . . ; ():-.. IF -</v>
      </c>
    </row>
    <row r="463" spans="1:1" hidden="1">
      <c r="A463" s="31" t="str">
        <f t="shared" si="7"/>
        <v>. . . ; ():-.. IF -</v>
      </c>
    </row>
    <row r="464" spans="1:1" hidden="1">
      <c r="A464" s="31" t="str">
        <f t="shared" si="7"/>
        <v>. . . ; ():-.. IF -</v>
      </c>
    </row>
    <row r="465" spans="1:1" hidden="1">
      <c r="A465" s="31" t="str">
        <f t="shared" si="7"/>
        <v>. . . ; ():-.. IF -</v>
      </c>
    </row>
    <row r="466" spans="1:1" hidden="1">
      <c r="A466" s="31" t="str">
        <f t="shared" si="7"/>
        <v>. . . ; ():-.. IF -</v>
      </c>
    </row>
    <row r="467" spans="1:1" hidden="1">
      <c r="A467" s="31" t="str">
        <f t="shared" si="7"/>
        <v>. . . ; ():-.. IF -</v>
      </c>
    </row>
    <row r="468" spans="1:1" hidden="1">
      <c r="A468" s="31" t="str">
        <f t="shared" si="7"/>
        <v>. . . ; ():-.. IF -</v>
      </c>
    </row>
    <row r="469" spans="1:1" hidden="1">
      <c r="A469" s="31" t="str">
        <f t="shared" si="7"/>
        <v>. . . ; ():-.. IF -</v>
      </c>
    </row>
    <row r="470" spans="1:1" hidden="1">
      <c r="A470" s="31" t="str">
        <f t="shared" si="7"/>
        <v>. . . ; ():-.. IF -</v>
      </c>
    </row>
    <row r="471" spans="1:1" hidden="1">
      <c r="A471" s="31" t="str">
        <f t="shared" si="7"/>
        <v>. . . ; ():-.. IF -</v>
      </c>
    </row>
    <row r="472" spans="1:1" hidden="1">
      <c r="A472" s="31" t="str">
        <f t="shared" si="7"/>
        <v>. . . ; ():-.. IF -</v>
      </c>
    </row>
    <row r="473" spans="1:1" hidden="1">
      <c r="A473" s="31" t="str">
        <f t="shared" si="7"/>
        <v>. . . ; ():-.. IF -</v>
      </c>
    </row>
    <row r="474" spans="1:1" hidden="1">
      <c r="A474" s="31" t="str">
        <f t="shared" si="7"/>
        <v>. . . ; ():-.. IF -</v>
      </c>
    </row>
    <row r="475" spans="1:1" hidden="1">
      <c r="A475" s="31" t="str">
        <f t="shared" si="7"/>
        <v>. . . ; ():-.. IF -</v>
      </c>
    </row>
    <row r="476" spans="1:1" hidden="1">
      <c r="A476" s="31" t="str">
        <f t="shared" si="7"/>
        <v>. . . ; ():-.. IF -</v>
      </c>
    </row>
    <row r="477" spans="1:1" hidden="1">
      <c r="A477" s="31" t="str">
        <f t="shared" si="7"/>
        <v>. . . ; ():-.. IF -</v>
      </c>
    </row>
    <row r="478" spans="1:1" hidden="1">
      <c r="A478" s="31" t="str">
        <f t="shared" si="7"/>
        <v>. . . ; ():-.. IF -</v>
      </c>
    </row>
    <row r="479" spans="1:1" hidden="1">
      <c r="A479" s="31" t="str">
        <f t="shared" si="7"/>
        <v>. . . ; ():-.. IF -</v>
      </c>
    </row>
    <row r="480" spans="1:1" hidden="1">
      <c r="A480" s="31" t="str">
        <f t="shared" si="7"/>
        <v>. . . ; ():-.. IF -</v>
      </c>
    </row>
    <row r="481" spans="1:1" hidden="1">
      <c r="A481" s="31" t="str">
        <f t="shared" si="7"/>
        <v>. . . ; ():-.. IF -</v>
      </c>
    </row>
    <row r="482" spans="1:1" hidden="1">
      <c r="A482" s="31" t="str">
        <f t="shared" si="7"/>
        <v>. . . ; ():-.. IF -</v>
      </c>
    </row>
    <row r="483" spans="1:1" hidden="1">
      <c r="A483" s="31" t="str">
        <f t="shared" si="7"/>
        <v>. . . ; ():-.. IF -</v>
      </c>
    </row>
    <row r="484" spans="1:1" hidden="1">
      <c r="A484" s="31" t="str">
        <f t="shared" si="7"/>
        <v>. . . ; ():-.. IF -</v>
      </c>
    </row>
    <row r="485" spans="1:1" hidden="1">
      <c r="A485" s="31" t="str">
        <f t="shared" si="7"/>
        <v>. . . ; ():-.. IF -</v>
      </c>
    </row>
    <row r="486" spans="1:1" hidden="1">
      <c r="A486" s="31" t="str">
        <f t="shared" si="7"/>
        <v>. . . ; ():-.. IF -</v>
      </c>
    </row>
    <row r="487" spans="1:1" hidden="1">
      <c r="A487" s="31" t="str">
        <f t="shared" si="7"/>
        <v>. . . ; ():-.. IF -</v>
      </c>
    </row>
    <row r="488" spans="1:1" hidden="1">
      <c r="A488" s="31" t="str">
        <f t="shared" si="7"/>
        <v>. . . ; ():-.. IF -</v>
      </c>
    </row>
    <row r="489" spans="1:1" hidden="1">
      <c r="A489" s="31" t="str">
        <f t="shared" si="7"/>
        <v>. . . ; ():-.. IF -</v>
      </c>
    </row>
    <row r="490" spans="1:1" hidden="1">
      <c r="A490" s="31" t="str">
        <f t="shared" si="7"/>
        <v>. . . ; ():-.. IF -</v>
      </c>
    </row>
    <row r="491" spans="1:1" hidden="1">
      <c r="A491" s="31" t="str">
        <f t="shared" si="7"/>
        <v>. . . ; ():-.. IF -</v>
      </c>
    </row>
    <row r="492" spans="1:1" hidden="1">
      <c r="A492" s="31" t="str">
        <f t="shared" si="7"/>
        <v>. . . ; ():-.. IF -</v>
      </c>
    </row>
    <row r="493" spans="1:1" hidden="1">
      <c r="A493" s="31" t="str">
        <f t="shared" si="7"/>
        <v>. . . ; ():-.. IF -</v>
      </c>
    </row>
    <row r="494" spans="1:1" hidden="1">
      <c r="A494" s="31" t="str">
        <f t="shared" si="7"/>
        <v>. . . ; ():-.. IF -</v>
      </c>
    </row>
    <row r="495" spans="1:1" hidden="1">
      <c r="A495" s="31" t="str">
        <f t="shared" si="7"/>
        <v>. . . ; ():-.. IF -</v>
      </c>
    </row>
    <row r="496" spans="1:1" hidden="1">
      <c r="A496" s="31" t="str">
        <f t="shared" si="7"/>
        <v>. . . ; ():-.. IF -</v>
      </c>
    </row>
    <row r="497" spans="1:1" hidden="1">
      <c r="A497" s="31" t="str">
        <f t="shared" si="7"/>
        <v>. . . ; ():-.. IF -</v>
      </c>
    </row>
    <row r="498" spans="1:1" hidden="1">
      <c r="A498" s="31" t="str">
        <f t="shared" si="7"/>
        <v>. . . ; ():-.. IF -</v>
      </c>
    </row>
    <row r="499" spans="1:1" hidden="1">
      <c r="A499" s="31" t="str">
        <f t="shared" si="7"/>
        <v>. . . ; ():-.. IF -</v>
      </c>
    </row>
    <row r="500" spans="1:1" hidden="1">
      <c r="A500" s="31" t="str">
        <f t="shared" si="7"/>
        <v>. . . ; ():-.. IF -</v>
      </c>
    </row>
    <row r="501" spans="1:1" hidden="1">
      <c r="A501" s="31" t="str">
        <f t="shared" si="7"/>
        <v>. . . ; ():-.. IF -</v>
      </c>
    </row>
    <row r="502" spans="1:1" hidden="1">
      <c r="A502" s="31" t="str">
        <f t="shared" si="7"/>
        <v>. . . ; ():-.. IF -</v>
      </c>
    </row>
    <row r="503" spans="1:1" hidden="1">
      <c r="A503" s="31" t="str">
        <f t="shared" si="7"/>
        <v>. . . ; ():-.. IF -</v>
      </c>
    </row>
    <row r="504" spans="1:1" hidden="1">
      <c r="A504" s="31" t="str">
        <f t="shared" si="7"/>
        <v>. . . ; ():-.. IF -</v>
      </c>
    </row>
    <row r="505" spans="1:1" hidden="1">
      <c r="A505" s="31" t="str">
        <f t="shared" si="7"/>
        <v>. . . ; ():-.. IF -</v>
      </c>
    </row>
    <row r="506" spans="1:1" hidden="1">
      <c r="A506" s="31" t="str">
        <f t="shared" si="7"/>
        <v>. . . ; ():-.. IF -</v>
      </c>
    </row>
    <row r="507" spans="1:1" hidden="1">
      <c r="A507" s="31" t="str">
        <f t="shared" si="7"/>
        <v>. . . ; ():-.. IF -</v>
      </c>
    </row>
    <row r="508" spans="1:1" hidden="1">
      <c r="A508" s="31" t="str">
        <f t="shared" si="7"/>
        <v>. . . ; ():-.. IF -</v>
      </c>
    </row>
    <row r="509" spans="1:1" hidden="1">
      <c r="A509" s="31" t="str">
        <f t="shared" si="7"/>
        <v>. . . ; ():-.. IF -</v>
      </c>
    </row>
    <row r="510" spans="1:1" hidden="1">
      <c r="A510" s="31" t="str">
        <f t="shared" si="7"/>
        <v>. . . ; ():-.. IF -</v>
      </c>
    </row>
    <row r="511" spans="1:1" hidden="1">
      <c r="A511" s="31" t="str">
        <f t="shared" si="7"/>
        <v>. . . ; ():-.. IF -</v>
      </c>
    </row>
    <row r="512" spans="1:1" hidden="1">
      <c r="A512" s="31" t="str">
        <f t="shared" si="7"/>
        <v>. . . ; ():-.. IF -</v>
      </c>
    </row>
    <row r="513" spans="1:1" hidden="1">
      <c r="A513" s="31" t="str">
        <f t="shared" si="7"/>
        <v>. . . ; ():-.. IF -</v>
      </c>
    </row>
    <row r="514" spans="1:1" hidden="1">
      <c r="A514" s="31" t="str">
        <f t="shared" si="7"/>
        <v>. . . ; ():-.. IF -</v>
      </c>
    </row>
    <row r="515" spans="1:1" hidden="1">
      <c r="A515" s="31" t="str">
        <f t="shared" ref="A515:A578" si="8">CONCATENATE(B515,". ",C515,". ",D515,". ",P515,"; ",Q515,"(",R515,"):",S515,"-",T515,".",E515,". ","IF -",F515)</f>
        <v>. . . ; ():-.. IF -</v>
      </c>
    </row>
    <row r="516" spans="1:1" hidden="1">
      <c r="A516" s="31" t="str">
        <f t="shared" si="8"/>
        <v>. . . ; ():-.. IF -</v>
      </c>
    </row>
    <row r="517" spans="1:1" hidden="1">
      <c r="A517" s="31" t="str">
        <f t="shared" si="8"/>
        <v>. . . ; ():-.. IF -</v>
      </c>
    </row>
    <row r="518" spans="1:1" hidden="1">
      <c r="A518" s="31" t="str">
        <f t="shared" si="8"/>
        <v>. . . ; ():-.. IF -</v>
      </c>
    </row>
    <row r="519" spans="1:1" hidden="1">
      <c r="A519" s="31" t="str">
        <f t="shared" si="8"/>
        <v>. . . ; ():-.. IF -</v>
      </c>
    </row>
    <row r="520" spans="1:1" hidden="1">
      <c r="A520" s="31" t="str">
        <f t="shared" si="8"/>
        <v>. . . ; ():-.. IF -</v>
      </c>
    </row>
    <row r="521" spans="1:1" hidden="1">
      <c r="A521" s="31" t="str">
        <f t="shared" si="8"/>
        <v>. . . ; ():-.. IF -</v>
      </c>
    </row>
    <row r="522" spans="1:1" hidden="1">
      <c r="A522" s="31" t="str">
        <f t="shared" si="8"/>
        <v>. . . ; ():-.. IF -</v>
      </c>
    </row>
    <row r="523" spans="1:1" hidden="1">
      <c r="A523" s="31" t="str">
        <f t="shared" si="8"/>
        <v>. . . ; ():-.. IF -</v>
      </c>
    </row>
    <row r="524" spans="1:1" hidden="1">
      <c r="A524" s="31" t="str">
        <f t="shared" si="8"/>
        <v>. . . ; ():-.. IF -</v>
      </c>
    </row>
    <row r="525" spans="1:1" hidden="1">
      <c r="A525" s="31" t="str">
        <f t="shared" si="8"/>
        <v>. . . ; ():-.. IF -</v>
      </c>
    </row>
    <row r="526" spans="1:1" hidden="1">
      <c r="A526" s="31" t="str">
        <f t="shared" si="8"/>
        <v>. . . ; ():-.. IF -</v>
      </c>
    </row>
    <row r="527" spans="1:1" hidden="1">
      <c r="A527" s="31" t="str">
        <f t="shared" si="8"/>
        <v>. . . ; ():-.. IF -</v>
      </c>
    </row>
    <row r="528" spans="1:1" hidden="1">
      <c r="A528" s="31" t="str">
        <f t="shared" si="8"/>
        <v>. . . ; ():-.. IF -</v>
      </c>
    </row>
    <row r="529" spans="1:1" hidden="1">
      <c r="A529" s="31" t="str">
        <f t="shared" si="8"/>
        <v>. . . ; ():-.. IF -</v>
      </c>
    </row>
    <row r="530" spans="1:1" hidden="1">
      <c r="A530" s="31" t="str">
        <f t="shared" si="8"/>
        <v>. . . ; ():-.. IF -</v>
      </c>
    </row>
    <row r="531" spans="1:1" hidden="1">
      <c r="A531" s="31" t="str">
        <f t="shared" si="8"/>
        <v>. . . ; ():-.. IF -</v>
      </c>
    </row>
    <row r="532" spans="1:1" hidden="1">
      <c r="A532" s="31" t="str">
        <f t="shared" si="8"/>
        <v>. . . ; ():-.. IF -</v>
      </c>
    </row>
    <row r="533" spans="1:1" hidden="1">
      <c r="A533" s="31" t="str">
        <f t="shared" si="8"/>
        <v>. . . ; ():-.. IF -</v>
      </c>
    </row>
    <row r="534" spans="1:1" hidden="1">
      <c r="A534" s="31" t="str">
        <f t="shared" si="8"/>
        <v>. . . ; ():-.. IF -</v>
      </c>
    </row>
    <row r="535" spans="1:1" hidden="1">
      <c r="A535" s="31" t="str">
        <f t="shared" si="8"/>
        <v>. . . ; ():-.. IF -</v>
      </c>
    </row>
    <row r="536" spans="1:1" hidden="1">
      <c r="A536" s="31" t="str">
        <f t="shared" si="8"/>
        <v>. . . ; ():-.. IF -</v>
      </c>
    </row>
    <row r="537" spans="1:1" hidden="1">
      <c r="A537" s="31" t="str">
        <f t="shared" si="8"/>
        <v>. . . ; ():-.. IF -</v>
      </c>
    </row>
    <row r="538" spans="1:1" hidden="1">
      <c r="A538" s="31" t="str">
        <f t="shared" si="8"/>
        <v>. . . ; ():-.. IF -</v>
      </c>
    </row>
    <row r="539" spans="1:1" hidden="1">
      <c r="A539" s="31" t="str">
        <f t="shared" si="8"/>
        <v>. . . ; ():-.. IF -</v>
      </c>
    </row>
    <row r="540" spans="1:1" hidden="1">
      <c r="A540" s="31" t="str">
        <f t="shared" si="8"/>
        <v>. . . ; ():-.. IF -</v>
      </c>
    </row>
    <row r="541" spans="1:1" hidden="1">
      <c r="A541" s="31" t="str">
        <f t="shared" si="8"/>
        <v>. . . ; ():-.. IF -</v>
      </c>
    </row>
    <row r="542" spans="1:1" hidden="1">
      <c r="A542" s="31" t="str">
        <f t="shared" si="8"/>
        <v>. . . ; ():-.. IF -</v>
      </c>
    </row>
    <row r="543" spans="1:1" hidden="1">
      <c r="A543" s="31" t="str">
        <f t="shared" si="8"/>
        <v>. . . ; ():-.. IF -</v>
      </c>
    </row>
    <row r="544" spans="1:1" hidden="1">
      <c r="A544" s="31" t="str">
        <f t="shared" si="8"/>
        <v>. . . ; ():-.. IF -</v>
      </c>
    </row>
    <row r="545" spans="1:1" hidden="1">
      <c r="A545" s="31" t="str">
        <f t="shared" si="8"/>
        <v>. . . ; ():-.. IF -</v>
      </c>
    </row>
    <row r="546" spans="1:1" hidden="1">
      <c r="A546" s="31" t="str">
        <f t="shared" si="8"/>
        <v>. . . ; ():-.. IF -</v>
      </c>
    </row>
    <row r="547" spans="1:1" hidden="1">
      <c r="A547" s="31" t="str">
        <f t="shared" si="8"/>
        <v>. . . ; ():-.. IF -</v>
      </c>
    </row>
    <row r="548" spans="1:1" hidden="1">
      <c r="A548" s="31" t="str">
        <f t="shared" si="8"/>
        <v>. . . ; ():-.. IF -</v>
      </c>
    </row>
    <row r="549" spans="1:1" hidden="1">
      <c r="A549" s="31" t="str">
        <f t="shared" si="8"/>
        <v>. . . ; ():-.. IF -</v>
      </c>
    </row>
    <row r="550" spans="1:1" hidden="1">
      <c r="A550" s="31" t="str">
        <f t="shared" si="8"/>
        <v>. . . ; ():-.. IF -</v>
      </c>
    </row>
    <row r="551" spans="1:1" hidden="1">
      <c r="A551" s="31" t="str">
        <f t="shared" si="8"/>
        <v>. . . ; ():-.. IF -</v>
      </c>
    </row>
    <row r="552" spans="1:1" hidden="1">
      <c r="A552" s="31" t="str">
        <f t="shared" si="8"/>
        <v>. . . ; ():-.. IF -</v>
      </c>
    </row>
    <row r="553" spans="1:1" hidden="1">
      <c r="A553" s="31" t="str">
        <f t="shared" si="8"/>
        <v>. . . ; ():-.. IF -</v>
      </c>
    </row>
    <row r="554" spans="1:1" hidden="1">
      <c r="A554" s="31" t="str">
        <f t="shared" si="8"/>
        <v>. . . ; ():-.. IF -</v>
      </c>
    </row>
    <row r="555" spans="1:1" hidden="1">
      <c r="A555" s="31" t="str">
        <f t="shared" si="8"/>
        <v>. . . ; ():-.. IF -</v>
      </c>
    </row>
    <row r="556" spans="1:1" hidden="1">
      <c r="A556" s="31" t="str">
        <f t="shared" si="8"/>
        <v>. . . ; ():-.. IF -</v>
      </c>
    </row>
    <row r="557" spans="1:1" hidden="1">
      <c r="A557" s="31" t="str">
        <f t="shared" si="8"/>
        <v>. . . ; ():-.. IF -</v>
      </c>
    </row>
    <row r="558" spans="1:1" hidden="1">
      <c r="A558" s="31" t="str">
        <f t="shared" si="8"/>
        <v>. . . ; ():-.. IF -</v>
      </c>
    </row>
    <row r="559" spans="1:1" hidden="1">
      <c r="A559" s="31" t="str">
        <f t="shared" si="8"/>
        <v>. . . ; ():-.. IF -</v>
      </c>
    </row>
    <row r="560" spans="1:1" hidden="1">
      <c r="A560" s="31" t="str">
        <f t="shared" si="8"/>
        <v>. . . ; ():-.. IF -</v>
      </c>
    </row>
    <row r="561" spans="1:1" hidden="1">
      <c r="A561" s="31" t="str">
        <f t="shared" si="8"/>
        <v>. . . ; ():-.. IF -</v>
      </c>
    </row>
    <row r="562" spans="1:1" hidden="1">
      <c r="A562" s="31" t="str">
        <f t="shared" si="8"/>
        <v>. . . ; ():-.. IF -</v>
      </c>
    </row>
    <row r="563" spans="1:1" hidden="1">
      <c r="A563" s="31" t="str">
        <f t="shared" si="8"/>
        <v>. . . ; ():-.. IF -</v>
      </c>
    </row>
    <row r="564" spans="1:1" hidden="1">
      <c r="A564" s="31" t="str">
        <f t="shared" si="8"/>
        <v>. . . ; ():-.. IF -</v>
      </c>
    </row>
    <row r="565" spans="1:1" hidden="1">
      <c r="A565" s="31" t="str">
        <f t="shared" si="8"/>
        <v>. . . ; ():-.. IF -</v>
      </c>
    </row>
    <row r="566" spans="1:1" hidden="1">
      <c r="A566" s="31" t="str">
        <f t="shared" si="8"/>
        <v>. . . ; ():-.. IF -</v>
      </c>
    </row>
    <row r="567" spans="1:1" hidden="1">
      <c r="A567" s="31" t="str">
        <f t="shared" si="8"/>
        <v>. . . ; ():-.. IF -</v>
      </c>
    </row>
    <row r="568" spans="1:1" hidden="1">
      <c r="A568" s="31" t="str">
        <f t="shared" si="8"/>
        <v>. . . ; ():-.. IF -</v>
      </c>
    </row>
    <row r="569" spans="1:1" hidden="1">
      <c r="A569" s="31" t="str">
        <f t="shared" si="8"/>
        <v>. . . ; ():-.. IF -</v>
      </c>
    </row>
    <row r="570" spans="1:1" hidden="1">
      <c r="A570" s="31" t="str">
        <f t="shared" si="8"/>
        <v>. . . ; ():-.. IF -</v>
      </c>
    </row>
    <row r="571" spans="1:1" hidden="1">
      <c r="A571" s="31" t="str">
        <f t="shared" si="8"/>
        <v>. . . ; ():-.. IF -</v>
      </c>
    </row>
    <row r="572" spans="1:1" hidden="1">
      <c r="A572" s="31" t="str">
        <f t="shared" si="8"/>
        <v>. . . ; ():-.. IF -</v>
      </c>
    </row>
    <row r="573" spans="1:1" hidden="1">
      <c r="A573" s="31" t="str">
        <f t="shared" si="8"/>
        <v>. . . ; ():-.. IF -</v>
      </c>
    </row>
    <row r="574" spans="1:1" hidden="1">
      <c r="A574" s="31" t="str">
        <f t="shared" si="8"/>
        <v>. . . ; ():-.. IF -</v>
      </c>
    </row>
    <row r="575" spans="1:1" hidden="1">
      <c r="A575" s="31" t="str">
        <f t="shared" si="8"/>
        <v>. . . ; ():-.. IF -</v>
      </c>
    </row>
    <row r="576" spans="1:1" hidden="1">
      <c r="A576" s="31" t="str">
        <f t="shared" si="8"/>
        <v>. . . ; ():-.. IF -</v>
      </c>
    </row>
    <row r="577" spans="1:1" hidden="1">
      <c r="A577" s="31" t="str">
        <f t="shared" si="8"/>
        <v>. . . ; ():-.. IF -</v>
      </c>
    </row>
    <row r="578" spans="1:1" hidden="1">
      <c r="A578" s="31" t="str">
        <f t="shared" si="8"/>
        <v>. . . ; ():-.. IF -</v>
      </c>
    </row>
    <row r="579" spans="1:1" hidden="1">
      <c r="A579" s="31" t="str">
        <f t="shared" ref="A579:A642" si="9">CONCATENATE(B579,". ",C579,". ",D579,". ",P579,"; ",Q579,"(",R579,"):",S579,"-",T579,".",E579,". ","IF -",F579)</f>
        <v>. . . ; ():-.. IF -</v>
      </c>
    </row>
    <row r="580" spans="1:1" hidden="1">
      <c r="A580" s="31" t="str">
        <f t="shared" si="9"/>
        <v>. . . ; ():-.. IF -</v>
      </c>
    </row>
    <row r="581" spans="1:1" hidden="1">
      <c r="A581" s="31" t="str">
        <f t="shared" si="9"/>
        <v>. . . ; ():-.. IF -</v>
      </c>
    </row>
    <row r="582" spans="1:1" hidden="1">
      <c r="A582" s="31" t="str">
        <f t="shared" si="9"/>
        <v>. . . ; ():-.. IF -</v>
      </c>
    </row>
    <row r="583" spans="1:1" hidden="1">
      <c r="A583" s="31" t="str">
        <f t="shared" si="9"/>
        <v>. . . ; ():-.. IF -</v>
      </c>
    </row>
    <row r="584" spans="1:1" hidden="1">
      <c r="A584" s="31" t="str">
        <f t="shared" si="9"/>
        <v>. . . ; ():-.. IF -</v>
      </c>
    </row>
    <row r="585" spans="1:1" hidden="1">
      <c r="A585" s="31" t="str">
        <f t="shared" si="9"/>
        <v>. . . ; ():-.. IF -</v>
      </c>
    </row>
    <row r="586" spans="1:1" hidden="1">
      <c r="A586" s="31" t="str">
        <f t="shared" si="9"/>
        <v>. . . ; ():-.. IF -</v>
      </c>
    </row>
    <row r="587" spans="1:1" hidden="1">
      <c r="A587" s="31" t="str">
        <f t="shared" si="9"/>
        <v>. . . ; ():-.. IF -</v>
      </c>
    </row>
    <row r="588" spans="1:1" hidden="1">
      <c r="A588" s="31" t="str">
        <f t="shared" si="9"/>
        <v>. . . ; ():-.. IF -</v>
      </c>
    </row>
    <row r="589" spans="1:1" hidden="1">
      <c r="A589" s="31" t="str">
        <f t="shared" si="9"/>
        <v>. . . ; ():-.. IF -</v>
      </c>
    </row>
    <row r="590" spans="1:1" hidden="1">
      <c r="A590" s="31" t="str">
        <f t="shared" si="9"/>
        <v>. . . ; ():-.. IF -</v>
      </c>
    </row>
    <row r="591" spans="1:1" hidden="1">
      <c r="A591" s="31" t="str">
        <f t="shared" si="9"/>
        <v>. . . ; ():-.. IF -</v>
      </c>
    </row>
    <row r="592" spans="1:1" hidden="1">
      <c r="A592" s="31" t="str">
        <f t="shared" si="9"/>
        <v>. . . ; ():-.. IF -</v>
      </c>
    </row>
    <row r="593" spans="1:1" hidden="1">
      <c r="A593" s="31" t="str">
        <f t="shared" si="9"/>
        <v>. . . ; ():-.. IF -</v>
      </c>
    </row>
    <row r="594" spans="1:1" hidden="1">
      <c r="A594" s="31" t="str">
        <f t="shared" si="9"/>
        <v>. . . ; ():-.. IF -</v>
      </c>
    </row>
    <row r="595" spans="1:1" hidden="1">
      <c r="A595" s="31" t="str">
        <f t="shared" si="9"/>
        <v>. . . ; ():-.. IF -</v>
      </c>
    </row>
    <row r="596" spans="1:1" hidden="1">
      <c r="A596" s="31" t="str">
        <f t="shared" si="9"/>
        <v>. . . ; ():-.. IF -</v>
      </c>
    </row>
    <row r="597" spans="1:1" hidden="1">
      <c r="A597" s="31" t="str">
        <f t="shared" si="9"/>
        <v>. . . ; ():-.. IF -</v>
      </c>
    </row>
    <row r="598" spans="1:1" hidden="1">
      <c r="A598" s="31" t="str">
        <f t="shared" si="9"/>
        <v>. . . ; ():-.. IF -</v>
      </c>
    </row>
    <row r="599" spans="1:1" hidden="1">
      <c r="A599" s="31" t="str">
        <f t="shared" si="9"/>
        <v>. . . ; ():-.. IF -</v>
      </c>
    </row>
    <row r="600" spans="1:1" hidden="1">
      <c r="A600" s="31" t="str">
        <f t="shared" si="9"/>
        <v>. . . ; ():-.. IF -</v>
      </c>
    </row>
    <row r="601" spans="1:1" hidden="1">
      <c r="A601" s="31" t="str">
        <f t="shared" si="9"/>
        <v>. . . ; ():-.. IF -</v>
      </c>
    </row>
    <row r="602" spans="1:1" hidden="1">
      <c r="A602" s="31" t="str">
        <f t="shared" si="9"/>
        <v>. . . ; ():-.. IF -</v>
      </c>
    </row>
    <row r="603" spans="1:1" hidden="1">
      <c r="A603" s="31" t="str">
        <f t="shared" si="9"/>
        <v>. . . ; ():-.. IF -</v>
      </c>
    </row>
    <row r="604" spans="1:1" hidden="1">
      <c r="A604" s="31" t="str">
        <f t="shared" si="9"/>
        <v>. . . ; ():-.. IF -</v>
      </c>
    </row>
    <row r="605" spans="1:1" hidden="1">
      <c r="A605" s="31" t="str">
        <f t="shared" si="9"/>
        <v>. . . ; ():-.. IF -</v>
      </c>
    </row>
    <row r="606" spans="1:1" hidden="1">
      <c r="A606" s="31" t="str">
        <f t="shared" si="9"/>
        <v>. . . ; ():-.. IF -</v>
      </c>
    </row>
    <row r="607" spans="1:1" hidden="1">
      <c r="A607" s="31" t="str">
        <f t="shared" si="9"/>
        <v>. . . ; ():-.. IF -</v>
      </c>
    </row>
    <row r="608" spans="1:1" hidden="1">
      <c r="A608" s="31" t="str">
        <f t="shared" si="9"/>
        <v>. . . ; ():-.. IF -</v>
      </c>
    </row>
    <row r="609" spans="1:1" hidden="1">
      <c r="A609" s="31" t="str">
        <f t="shared" si="9"/>
        <v>. . . ; ():-.. IF -</v>
      </c>
    </row>
    <row r="610" spans="1:1" hidden="1">
      <c r="A610" s="31" t="str">
        <f t="shared" si="9"/>
        <v>. . . ; ():-.. IF -</v>
      </c>
    </row>
    <row r="611" spans="1:1" hidden="1">
      <c r="A611" s="31" t="str">
        <f t="shared" si="9"/>
        <v>. . . ; ():-.. IF -</v>
      </c>
    </row>
    <row r="612" spans="1:1" hidden="1">
      <c r="A612" s="31" t="str">
        <f t="shared" si="9"/>
        <v>. . . ; ():-.. IF -</v>
      </c>
    </row>
    <row r="613" spans="1:1" hidden="1">
      <c r="A613" s="31" t="str">
        <f t="shared" si="9"/>
        <v>. . . ; ():-.. IF -</v>
      </c>
    </row>
    <row r="614" spans="1:1" hidden="1">
      <c r="A614" s="31" t="str">
        <f t="shared" si="9"/>
        <v>. . . ; ():-.. IF -</v>
      </c>
    </row>
    <row r="615" spans="1:1" hidden="1">
      <c r="A615" s="31" t="str">
        <f t="shared" si="9"/>
        <v>. . . ; ():-.. IF -</v>
      </c>
    </row>
    <row r="616" spans="1:1" hidden="1">
      <c r="A616" s="31" t="str">
        <f t="shared" si="9"/>
        <v>. . . ; ():-.. IF -</v>
      </c>
    </row>
    <row r="617" spans="1:1" hidden="1">
      <c r="A617" s="31" t="str">
        <f t="shared" si="9"/>
        <v>. . . ; ():-.. IF -</v>
      </c>
    </row>
    <row r="618" spans="1:1" hidden="1">
      <c r="A618" s="31" t="str">
        <f t="shared" si="9"/>
        <v>. . . ; ():-.. IF -</v>
      </c>
    </row>
    <row r="619" spans="1:1" hidden="1">
      <c r="A619" s="31" t="str">
        <f t="shared" si="9"/>
        <v>. . . ; ():-.. IF -</v>
      </c>
    </row>
    <row r="620" spans="1:1" hidden="1">
      <c r="A620" s="31" t="str">
        <f t="shared" si="9"/>
        <v>. . . ; ():-.. IF -</v>
      </c>
    </row>
    <row r="621" spans="1:1" hidden="1">
      <c r="A621" s="31" t="str">
        <f t="shared" si="9"/>
        <v>. . . ; ():-.. IF -</v>
      </c>
    </row>
    <row r="622" spans="1:1" hidden="1">
      <c r="A622" s="31" t="str">
        <f t="shared" si="9"/>
        <v>. . . ; ():-.. IF -</v>
      </c>
    </row>
    <row r="623" spans="1:1" hidden="1">
      <c r="A623" s="31" t="str">
        <f t="shared" si="9"/>
        <v>. . . ; ():-.. IF -</v>
      </c>
    </row>
    <row r="624" spans="1:1" hidden="1">
      <c r="A624" s="31" t="str">
        <f t="shared" si="9"/>
        <v>. . . ; ():-.. IF -</v>
      </c>
    </row>
    <row r="625" spans="1:1" hidden="1">
      <c r="A625" s="31" t="str">
        <f t="shared" si="9"/>
        <v>. . . ; ():-.. IF -</v>
      </c>
    </row>
    <row r="626" spans="1:1" hidden="1">
      <c r="A626" s="31" t="str">
        <f t="shared" si="9"/>
        <v>. . . ; ():-.. IF -</v>
      </c>
    </row>
    <row r="627" spans="1:1" hidden="1">
      <c r="A627" s="31" t="str">
        <f t="shared" si="9"/>
        <v>. . . ; ():-.. IF -</v>
      </c>
    </row>
    <row r="628" spans="1:1" hidden="1">
      <c r="A628" s="31" t="str">
        <f t="shared" si="9"/>
        <v>. . . ; ():-.. IF -</v>
      </c>
    </row>
    <row r="629" spans="1:1" hidden="1">
      <c r="A629" s="31" t="str">
        <f t="shared" si="9"/>
        <v>. . . ; ():-.. IF -</v>
      </c>
    </row>
    <row r="630" spans="1:1" hidden="1">
      <c r="A630" s="31" t="str">
        <f t="shared" si="9"/>
        <v>. . . ; ():-.. IF -</v>
      </c>
    </row>
    <row r="631" spans="1:1" hidden="1">
      <c r="A631" s="31" t="str">
        <f t="shared" si="9"/>
        <v>. . . ; ():-.. IF -</v>
      </c>
    </row>
    <row r="632" spans="1:1" hidden="1">
      <c r="A632" s="31" t="str">
        <f t="shared" si="9"/>
        <v>. . . ; ():-.. IF -</v>
      </c>
    </row>
    <row r="633" spans="1:1" hidden="1">
      <c r="A633" s="31" t="str">
        <f t="shared" si="9"/>
        <v>. . . ; ():-.. IF -</v>
      </c>
    </row>
    <row r="634" spans="1:1" hidden="1">
      <c r="A634" s="31" t="str">
        <f t="shared" si="9"/>
        <v>. . . ; ():-.. IF -</v>
      </c>
    </row>
    <row r="635" spans="1:1" hidden="1">
      <c r="A635" s="31" t="str">
        <f t="shared" si="9"/>
        <v>. . . ; ():-.. IF -</v>
      </c>
    </row>
    <row r="636" spans="1:1" hidden="1">
      <c r="A636" s="31" t="str">
        <f t="shared" si="9"/>
        <v>. . . ; ():-.. IF -</v>
      </c>
    </row>
    <row r="637" spans="1:1" hidden="1">
      <c r="A637" s="31" t="str">
        <f t="shared" si="9"/>
        <v>. . . ; ():-.. IF -</v>
      </c>
    </row>
    <row r="638" spans="1:1" hidden="1">
      <c r="A638" s="31" t="str">
        <f t="shared" si="9"/>
        <v>. . . ; ():-.. IF -</v>
      </c>
    </row>
    <row r="639" spans="1:1" hidden="1">
      <c r="A639" s="31" t="str">
        <f t="shared" si="9"/>
        <v>. . . ; ():-.. IF -</v>
      </c>
    </row>
    <row r="640" spans="1:1" hidden="1">
      <c r="A640" s="31" t="str">
        <f t="shared" si="9"/>
        <v>. . . ; ():-.. IF -</v>
      </c>
    </row>
    <row r="641" spans="1:1" hidden="1">
      <c r="A641" s="31" t="str">
        <f t="shared" si="9"/>
        <v>. . . ; ():-.. IF -</v>
      </c>
    </row>
    <row r="642" spans="1:1" hidden="1">
      <c r="A642" s="31" t="str">
        <f t="shared" si="9"/>
        <v>. . . ; ():-.. IF -</v>
      </c>
    </row>
    <row r="643" spans="1:1" hidden="1">
      <c r="A643" s="31" t="str">
        <f t="shared" ref="A643:A706" si="10">CONCATENATE(B643,". ",C643,". ",D643,". ",P643,"; ",Q643,"(",R643,"):",S643,"-",T643,".",E643,". ","IF -",F643)</f>
        <v>. . . ; ():-.. IF -</v>
      </c>
    </row>
    <row r="644" spans="1:1" hidden="1">
      <c r="A644" s="31" t="str">
        <f t="shared" si="10"/>
        <v>. . . ; ():-.. IF -</v>
      </c>
    </row>
    <row r="645" spans="1:1" hidden="1">
      <c r="A645" s="31" t="str">
        <f t="shared" si="10"/>
        <v>. . . ; ():-.. IF -</v>
      </c>
    </row>
    <row r="646" spans="1:1" hidden="1">
      <c r="A646" s="31" t="str">
        <f t="shared" si="10"/>
        <v>. . . ; ():-.. IF -</v>
      </c>
    </row>
    <row r="647" spans="1:1" hidden="1">
      <c r="A647" s="31" t="str">
        <f t="shared" si="10"/>
        <v>. . . ; ():-.. IF -</v>
      </c>
    </row>
    <row r="648" spans="1:1" hidden="1">
      <c r="A648" s="31" t="str">
        <f t="shared" si="10"/>
        <v>. . . ; ():-.. IF -</v>
      </c>
    </row>
    <row r="649" spans="1:1" hidden="1">
      <c r="A649" s="31" t="str">
        <f t="shared" si="10"/>
        <v>. . . ; ():-.. IF -</v>
      </c>
    </row>
    <row r="650" spans="1:1" hidden="1">
      <c r="A650" s="31" t="str">
        <f t="shared" si="10"/>
        <v>. . . ; ():-.. IF -</v>
      </c>
    </row>
    <row r="651" spans="1:1" hidden="1">
      <c r="A651" s="31" t="str">
        <f t="shared" si="10"/>
        <v>. . . ; ():-.. IF -</v>
      </c>
    </row>
    <row r="652" spans="1:1" hidden="1">
      <c r="A652" s="31" t="str">
        <f t="shared" si="10"/>
        <v>. . . ; ():-.. IF -</v>
      </c>
    </row>
    <row r="653" spans="1:1" hidden="1">
      <c r="A653" s="31" t="str">
        <f t="shared" si="10"/>
        <v>. . . ; ():-.. IF -</v>
      </c>
    </row>
    <row r="654" spans="1:1" hidden="1">
      <c r="A654" s="31" t="str">
        <f t="shared" si="10"/>
        <v>. . . ; ():-.. IF -</v>
      </c>
    </row>
    <row r="655" spans="1:1" hidden="1">
      <c r="A655" s="31" t="str">
        <f t="shared" si="10"/>
        <v>. . . ; ():-.. IF -</v>
      </c>
    </row>
    <row r="656" spans="1:1" hidden="1">
      <c r="A656" s="31" t="str">
        <f t="shared" si="10"/>
        <v>. . . ; ():-.. IF -</v>
      </c>
    </row>
    <row r="657" spans="1:1" hidden="1">
      <c r="A657" s="31" t="str">
        <f t="shared" si="10"/>
        <v>. . . ; ():-.. IF -</v>
      </c>
    </row>
    <row r="658" spans="1:1" hidden="1">
      <c r="A658" s="31" t="str">
        <f t="shared" si="10"/>
        <v>. . . ; ():-.. IF -</v>
      </c>
    </row>
    <row r="659" spans="1:1" hidden="1">
      <c r="A659" s="31" t="str">
        <f t="shared" si="10"/>
        <v>. . . ; ():-.. IF -</v>
      </c>
    </row>
    <row r="660" spans="1:1" hidden="1">
      <c r="A660" s="31" t="str">
        <f t="shared" si="10"/>
        <v>. . . ; ():-.. IF -</v>
      </c>
    </row>
    <row r="661" spans="1:1" hidden="1">
      <c r="A661" s="31" t="str">
        <f t="shared" si="10"/>
        <v>. . . ; ():-.. IF -</v>
      </c>
    </row>
    <row r="662" spans="1:1" hidden="1">
      <c r="A662" s="31" t="str">
        <f t="shared" si="10"/>
        <v>. . . ; ():-.. IF -</v>
      </c>
    </row>
    <row r="663" spans="1:1" hidden="1">
      <c r="A663" s="31" t="str">
        <f t="shared" si="10"/>
        <v>. . . ; ():-.. IF -</v>
      </c>
    </row>
    <row r="664" spans="1:1" hidden="1">
      <c r="A664" s="31" t="str">
        <f t="shared" si="10"/>
        <v>. . . ; ():-.. IF -</v>
      </c>
    </row>
    <row r="665" spans="1:1" hidden="1">
      <c r="A665" s="31" t="str">
        <f t="shared" si="10"/>
        <v>. . . ; ():-.. IF -</v>
      </c>
    </row>
    <row r="666" spans="1:1" hidden="1">
      <c r="A666" s="31" t="str">
        <f t="shared" si="10"/>
        <v>. . . ; ():-.. IF -</v>
      </c>
    </row>
    <row r="667" spans="1:1" hidden="1">
      <c r="A667" s="31" t="str">
        <f t="shared" si="10"/>
        <v>. . . ; ():-.. IF -</v>
      </c>
    </row>
    <row r="668" spans="1:1" hidden="1">
      <c r="A668" s="31" t="str">
        <f t="shared" si="10"/>
        <v>. . . ; ():-.. IF -</v>
      </c>
    </row>
    <row r="669" spans="1:1" hidden="1">
      <c r="A669" s="31" t="str">
        <f t="shared" si="10"/>
        <v>. . . ; ():-.. IF -</v>
      </c>
    </row>
    <row r="670" spans="1:1" hidden="1">
      <c r="A670" s="31" t="str">
        <f t="shared" si="10"/>
        <v>. . . ; ():-.. IF -</v>
      </c>
    </row>
    <row r="671" spans="1:1" hidden="1">
      <c r="A671" s="31" t="str">
        <f t="shared" si="10"/>
        <v>. . . ; ():-.. IF -</v>
      </c>
    </row>
    <row r="672" spans="1:1" hidden="1">
      <c r="A672" s="31" t="str">
        <f t="shared" si="10"/>
        <v>. . . ; ():-.. IF -</v>
      </c>
    </row>
    <row r="673" spans="1:1" hidden="1">
      <c r="A673" s="31" t="str">
        <f t="shared" si="10"/>
        <v>. . . ; ():-.. IF -</v>
      </c>
    </row>
    <row r="674" spans="1:1" hidden="1">
      <c r="A674" s="31" t="str">
        <f t="shared" si="10"/>
        <v>. . . ; ():-.. IF -</v>
      </c>
    </row>
    <row r="675" spans="1:1" hidden="1">
      <c r="A675" s="31" t="str">
        <f t="shared" si="10"/>
        <v>. . . ; ():-.. IF -</v>
      </c>
    </row>
    <row r="676" spans="1:1" hidden="1">
      <c r="A676" s="31" t="str">
        <f t="shared" si="10"/>
        <v>. . . ; ():-.. IF -</v>
      </c>
    </row>
    <row r="677" spans="1:1" hidden="1">
      <c r="A677" s="31" t="str">
        <f t="shared" si="10"/>
        <v>. . . ; ():-.. IF -</v>
      </c>
    </row>
    <row r="678" spans="1:1" hidden="1">
      <c r="A678" s="31" t="str">
        <f t="shared" si="10"/>
        <v>. . . ; ():-.. IF -</v>
      </c>
    </row>
    <row r="679" spans="1:1" hidden="1">
      <c r="A679" s="31" t="str">
        <f t="shared" si="10"/>
        <v>. . . ; ():-.. IF -</v>
      </c>
    </row>
    <row r="680" spans="1:1" hidden="1">
      <c r="A680" s="31" t="str">
        <f t="shared" si="10"/>
        <v>. . . ; ():-.. IF -</v>
      </c>
    </row>
    <row r="681" spans="1:1" hidden="1">
      <c r="A681" s="31" t="str">
        <f t="shared" si="10"/>
        <v>. . . ; ():-.. IF -</v>
      </c>
    </row>
    <row r="682" spans="1:1" hidden="1">
      <c r="A682" s="31" t="str">
        <f t="shared" si="10"/>
        <v>. . . ; ():-.. IF -</v>
      </c>
    </row>
    <row r="683" spans="1:1" hidden="1">
      <c r="A683" s="31" t="str">
        <f t="shared" si="10"/>
        <v>. . . ; ():-.. IF -</v>
      </c>
    </row>
    <row r="684" spans="1:1" hidden="1">
      <c r="A684" s="31" t="str">
        <f t="shared" si="10"/>
        <v>. . . ; ():-.. IF -</v>
      </c>
    </row>
    <row r="685" spans="1:1" hidden="1">
      <c r="A685" s="31" t="str">
        <f t="shared" si="10"/>
        <v>. . . ; ():-.. IF -</v>
      </c>
    </row>
    <row r="686" spans="1:1" hidden="1">
      <c r="A686" s="31" t="str">
        <f t="shared" si="10"/>
        <v>. . . ; ():-.. IF -</v>
      </c>
    </row>
    <row r="687" spans="1:1" hidden="1">
      <c r="A687" s="31" t="str">
        <f t="shared" si="10"/>
        <v>. . . ; ():-.. IF -</v>
      </c>
    </row>
    <row r="688" spans="1:1" hidden="1">
      <c r="A688" s="31" t="str">
        <f t="shared" si="10"/>
        <v>. . . ; ():-.. IF -</v>
      </c>
    </row>
    <row r="689" spans="1:1" hidden="1">
      <c r="A689" s="31" t="str">
        <f t="shared" si="10"/>
        <v>. . . ; ():-.. IF -</v>
      </c>
    </row>
    <row r="690" spans="1:1" hidden="1">
      <c r="A690" s="31" t="str">
        <f t="shared" si="10"/>
        <v>. . . ; ():-.. IF -</v>
      </c>
    </row>
    <row r="691" spans="1:1" hidden="1">
      <c r="A691" s="31" t="str">
        <f t="shared" si="10"/>
        <v>. . . ; ():-.. IF -</v>
      </c>
    </row>
    <row r="692" spans="1:1" hidden="1">
      <c r="A692" s="31" t="str">
        <f t="shared" si="10"/>
        <v>. . . ; ():-.. IF -</v>
      </c>
    </row>
    <row r="693" spans="1:1" hidden="1">
      <c r="A693" s="31" t="str">
        <f t="shared" si="10"/>
        <v>. . . ; ():-.. IF -</v>
      </c>
    </row>
    <row r="694" spans="1:1" hidden="1">
      <c r="A694" s="31" t="str">
        <f t="shared" si="10"/>
        <v>. . . ; ():-.. IF -</v>
      </c>
    </row>
    <row r="695" spans="1:1" hidden="1">
      <c r="A695" s="31" t="str">
        <f t="shared" si="10"/>
        <v>. . . ; ():-.. IF -</v>
      </c>
    </row>
    <row r="696" spans="1:1" hidden="1">
      <c r="A696" s="31" t="str">
        <f t="shared" si="10"/>
        <v>. . . ; ():-.. IF -</v>
      </c>
    </row>
    <row r="697" spans="1:1" hidden="1">
      <c r="A697" s="31" t="str">
        <f t="shared" si="10"/>
        <v>. . . ; ():-.. IF -</v>
      </c>
    </row>
    <row r="698" spans="1:1" hidden="1">
      <c r="A698" s="31" t="str">
        <f t="shared" si="10"/>
        <v>. . . ; ():-.. IF -</v>
      </c>
    </row>
    <row r="699" spans="1:1" hidden="1">
      <c r="A699" s="31" t="str">
        <f t="shared" si="10"/>
        <v>. . . ; ():-.. IF -</v>
      </c>
    </row>
    <row r="700" spans="1:1" hidden="1">
      <c r="A700" s="31" t="str">
        <f t="shared" si="10"/>
        <v>. . . ; ():-.. IF -</v>
      </c>
    </row>
    <row r="701" spans="1:1" hidden="1">
      <c r="A701" s="31" t="str">
        <f t="shared" si="10"/>
        <v>. . . ; ():-.. IF -</v>
      </c>
    </row>
    <row r="702" spans="1:1" hidden="1">
      <c r="A702" s="31" t="str">
        <f t="shared" si="10"/>
        <v>. . . ; ():-.. IF -</v>
      </c>
    </row>
    <row r="703" spans="1:1" hidden="1">
      <c r="A703" s="31" t="str">
        <f t="shared" si="10"/>
        <v>. . . ; ():-.. IF -</v>
      </c>
    </row>
    <row r="704" spans="1:1" hidden="1">
      <c r="A704" s="31" t="str">
        <f t="shared" si="10"/>
        <v>. . . ; ():-.. IF -</v>
      </c>
    </row>
    <row r="705" spans="1:1" hidden="1">
      <c r="A705" s="31" t="str">
        <f t="shared" si="10"/>
        <v>. . . ; ():-.. IF -</v>
      </c>
    </row>
    <row r="706" spans="1:1" hidden="1">
      <c r="A706" s="31" t="str">
        <f t="shared" si="10"/>
        <v>. . . ; ():-.. IF -</v>
      </c>
    </row>
    <row r="707" spans="1:1" hidden="1">
      <c r="A707" s="31" t="str">
        <f t="shared" ref="A707:A770" si="11">CONCATENATE(B707,". ",C707,". ",D707,". ",P707,"; ",Q707,"(",R707,"):",S707,"-",T707,".",E707,". ","IF -",F707)</f>
        <v>. . . ; ():-.. IF -</v>
      </c>
    </row>
    <row r="708" spans="1:1" hidden="1">
      <c r="A708" s="31" t="str">
        <f t="shared" si="11"/>
        <v>. . . ; ():-.. IF -</v>
      </c>
    </row>
    <row r="709" spans="1:1" hidden="1">
      <c r="A709" s="31" t="str">
        <f t="shared" si="11"/>
        <v>. . . ; ():-.. IF -</v>
      </c>
    </row>
    <row r="710" spans="1:1" hidden="1">
      <c r="A710" s="31" t="str">
        <f t="shared" si="11"/>
        <v>. . . ; ():-.. IF -</v>
      </c>
    </row>
    <row r="711" spans="1:1" hidden="1">
      <c r="A711" s="31" t="str">
        <f t="shared" si="11"/>
        <v>. . . ; ():-.. IF -</v>
      </c>
    </row>
    <row r="712" spans="1:1" hidden="1">
      <c r="A712" s="31" t="str">
        <f t="shared" si="11"/>
        <v>. . . ; ():-.. IF -</v>
      </c>
    </row>
    <row r="713" spans="1:1" hidden="1">
      <c r="A713" s="31" t="str">
        <f t="shared" si="11"/>
        <v>. . . ; ():-.. IF -</v>
      </c>
    </row>
    <row r="714" spans="1:1" hidden="1">
      <c r="A714" s="31" t="str">
        <f t="shared" si="11"/>
        <v>. . . ; ():-.. IF -</v>
      </c>
    </row>
    <row r="715" spans="1:1" hidden="1">
      <c r="A715" s="31" t="str">
        <f t="shared" si="11"/>
        <v>. . . ; ():-.. IF -</v>
      </c>
    </row>
    <row r="716" spans="1:1" hidden="1">
      <c r="A716" s="31" t="str">
        <f t="shared" si="11"/>
        <v>. . . ; ():-.. IF -</v>
      </c>
    </row>
    <row r="717" spans="1:1" hidden="1">
      <c r="A717" s="31" t="str">
        <f t="shared" si="11"/>
        <v>. . . ; ():-.. IF -</v>
      </c>
    </row>
    <row r="718" spans="1:1" hidden="1">
      <c r="A718" s="31" t="str">
        <f t="shared" si="11"/>
        <v>. . . ; ():-.. IF -</v>
      </c>
    </row>
    <row r="719" spans="1:1" hidden="1">
      <c r="A719" s="31" t="str">
        <f t="shared" si="11"/>
        <v>. . . ; ():-.. IF -</v>
      </c>
    </row>
    <row r="720" spans="1:1" hidden="1">
      <c r="A720" s="31" t="str">
        <f t="shared" si="11"/>
        <v>. . . ; ():-.. IF -</v>
      </c>
    </row>
    <row r="721" spans="1:1" hidden="1">
      <c r="A721" s="31" t="str">
        <f t="shared" si="11"/>
        <v>. . . ; ():-.. IF -</v>
      </c>
    </row>
    <row r="722" spans="1:1" hidden="1">
      <c r="A722" s="31" t="str">
        <f t="shared" si="11"/>
        <v>. . . ; ():-.. IF -</v>
      </c>
    </row>
    <row r="723" spans="1:1" hidden="1">
      <c r="A723" s="31" t="str">
        <f t="shared" si="11"/>
        <v>. . . ; ():-.. IF -</v>
      </c>
    </row>
    <row r="724" spans="1:1" hidden="1">
      <c r="A724" s="31" t="str">
        <f t="shared" si="11"/>
        <v>. . . ; ():-.. IF -</v>
      </c>
    </row>
    <row r="725" spans="1:1" hidden="1">
      <c r="A725" s="31" t="str">
        <f t="shared" si="11"/>
        <v>. . . ; ():-.. IF -</v>
      </c>
    </row>
    <row r="726" spans="1:1" hidden="1">
      <c r="A726" s="31" t="str">
        <f t="shared" si="11"/>
        <v>. . . ; ():-.. IF -</v>
      </c>
    </row>
    <row r="727" spans="1:1" hidden="1">
      <c r="A727" s="31" t="str">
        <f t="shared" si="11"/>
        <v>. . . ; ():-.. IF -</v>
      </c>
    </row>
    <row r="728" spans="1:1" hidden="1">
      <c r="A728" s="31" t="str">
        <f t="shared" si="11"/>
        <v>. . . ; ():-.. IF -</v>
      </c>
    </row>
    <row r="729" spans="1:1" hidden="1">
      <c r="A729" s="31" t="str">
        <f t="shared" si="11"/>
        <v>. . . ; ():-.. IF -</v>
      </c>
    </row>
    <row r="730" spans="1:1" hidden="1">
      <c r="A730" s="31" t="str">
        <f t="shared" si="11"/>
        <v>. . . ; ():-.. IF -</v>
      </c>
    </row>
    <row r="731" spans="1:1" hidden="1">
      <c r="A731" s="31" t="str">
        <f t="shared" si="11"/>
        <v>. . . ; ():-.. IF -</v>
      </c>
    </row>
    <row r="732" spans="1:1" hidden="1">
      <c r="A732" s="31" t="str">
        <f t="shared" si="11"/>
        <v>. . . ; ():-.. IF -</v>
      </c>
    </row>
    <row r="733" spans="1:1" hidden="1">
      <c r="A733" s="31" t="str">
        <f t="shared" si="11"/>
        <v>. . . ; ():-.. IF -</v>
      </c>
    </row>
    <row r="734" spans="1:1" hidden="1">
      <c r="A734" s="31" t="str">
        <f t="shared" si="11"/>
        <v>. . . ; ():-.. IF -</v>
      </c>
    </row>
    <row r="735" spans="1:1" hidden="1">
      <c r="A735" s="31" t="str">
        <f t="shared" si="11"/>
        <v>. . . ; ():-.. IF -</v>
      </c>
    </row>
    <row r="736" spans="1:1" hidden="1">
      <c r="A736" s="31" t="str">
        <f t="shared" si="11"/>
        <v>. . . ; ():-.. IF -</v>
      </c>
    </row>
    <row r="737" spans="1:1" hidden="1">
      <c r="A737" s="31" t="str">
        <f t="shared" si="11"/>
        <v>. . . ; ():-.. IF -</v>
      </c>
    </row>
    <row r="738" spans="1:1" hidden="1">
      <c r="A738" s="31" t="str">
        <f t="shared" si="11"/>
        <v>. . . ; ():-.. IF -</v>
      </c>
    </row>
    <row r="739" spans="1:1" hidden="1">
      <c r="A739" s="31" t="str">
        <f t="shared" si="11"/>
        <v>. . . ; ():-.. IF -</v>
      </c>
    </row>
    <row r="740" spans="1:1" hidden="1">
      <c r="A740" s="31" t="str">
        <f t="shared" si="11"/>
        <v>. . . ; ():-.. IF -</v>
      </c>
    </row>
    <row r="741" spans="1:1" hidden="1">
      <c r="A741" s="31" t="str">
        <f t="shared" si="11"/>
        <v>. . . ; ():-.. IF -</v>
      </c>
    </row>
    <row r="742" spans="1:1" hidden="1">
      <c r="A742" s="31" t="str">
        <f t="shared" si="11"/>
        <v>. . . ; ():-.. IF -</v>
      </c>
    </row>
    <row r="743" spans="1:1" hidden="1">
      <c r="A743" s="31" t="str">
        <f t="shared" si="11"/>
        <v>. . . ; ():-.. IF -</v>
      </c>
    </row>
    <row r="744" spans="1:1" hidden="1">
      <c r="A744" s="31" t="str">
        <f t="shared" si="11"/>
        <v>. . . ; ():-.. IF -</v>
      </c>
    </row>
    <row r="745" spans="1:1" hidden="1">
      <c r="A745" s="31" t="str">
        <f t="shared" si="11"/>
        <v>. . . ; ():-.. IF -</v>
      </c>
    </row>
    <row r="746" spans="1:1" hidden="1">
      <c r="A746" s="31" t="str">
        <f t="shared" si="11"/>
        <v>. . . ; ():-.. IF -</v>
      </c>
    </row>
    <row r="747" spans="1:1" hidden="1">
      <c r="A747" s="31" t="str">
        <f t="shared" si="11"/>
        <v>. . . ; ():-.. IF -</v>
      </c>
    </row>
    <row r="748" spans="1:1" hidden="1">
      <c r="A748" s="31" t="str">
        <f t="shared" si="11"/>
        <v>. . . ; ():-.. IF -</v>
      </c>
    </row>
    <row r="749" spans="1:1" hidden="1">
      <c r="A749" s="31" t="str">
        <f t="shared" si="11"/>
        <v>. . . ; ():-.. IF -</v>
      </c>
    </row>
    <row r="750" spans="1:1" hidden="1">
      <c r="A750" s="31" t="str">
        <f t="shared" si="11"/>
        <v>. . . ; ():-.. IF -</v>
      </c>
    </row>
    <row r="751" spans="1:1" hidden="1">
      <c r="A751" s="31" t="str">
        <f t="shared" si="11"/>
        <v>. . . ; ():-.. IF -</v>
      </c>
    </row>
    <row r="752" spans="1:1" hidden="1">
      <c r="A752" s="31" t="str">
        <f t="shared" si="11"/>
        <v>. . . ; ():-.. IF -</v>
      </c>
    </row>
    <row r="753" spans="1:1" hidden="1">
      <c r="A753" s="31" t="str">
        <f t="shared" si="11"/>
        <v>. . . ; ():-.. IF -</v>
      </c>
    </row>
    <row r="754" spans="1:1" hidden="1">
      <c r="A754" s="31" t="str">
        <f t="shared" si="11"/>
        <v>. . . ; ():-.. IF -</v>
      </c>
    </row>
    <row r="755" spans="1:1" hidden="1">
      <c r="A755" s="31" t="str">
        <f t="shared" si="11"/>
        <v>. . . ; ():-.. IF -</v>
      </c>
    </row>
    <row r="756" spans="1:1" hidden="1">
      <c r="A756" s="31" t="str">
        <f t="shared" si="11"/>
        <v>. . . ; ():-.. IF -</v>
      </c>
    </row>
    <row r="757" spans="1:1" hidden="1">
      <c r="A757" s="31" t="str">
        <f t="shared" si="11"/>
        <v>. . . ; ():-.. IF -</v>
      </c>
    </row>
    <row r="758" spans="1:1" hidden="1">
      <c r="A758" s="31" t="str">
        <f t="shared" si="11"/>
        <v>. . . ; ():-.. IF -</v>
      </c>
    </row>
    <row r="759" spans="1:1" hidden="1">
      <c r="A759" s="31" t="str">
        <f t="shared" si="11"/>
        <v>. . . ; ():-.. IF -</v>
      </c>
    </row>
    <row r="760" spans="1:1" hidden="1">
      <c r="A760" s="31" t="str">
        <f t="shared" si="11"/>
        <v>. . . ; ():-.. IF -</v>
      </c>
    </row>
    <row r="761" spans="1:1" hidden="1">
      <c r="A761" s="31" t="str">
        <f t="shared" si="11"/>
        <v>. . . ; ():-.. IF -</v>
      </c>
    </row>
    <row r="762" spans="1:1" hidden="1">
      <c r="A762" s="31" t="str">
        <f t="shared" si="11"/>
        <v>. . . ; ():-.. IF -</v>
      </c>
    </row>
    <row r="763" spans="1:1" hidden="1">
      <c r="A763" s="31" t="str">
        <f t="shared" si="11"/>
        <v>. . . ; ():-.. IF -</v>
      </c>
    </row>
    <row r="764" spans="1:1" hidden="1">
      <c r="A764" s="31" t="str">
        <f t="shared" si="11"/>
        <v>. . . ; ():-.. IF -</v>
      </c>
    </row>
    <row r="765" spans="1:1" hidden="1">
      <c r="A765" s="31" t="str">
        <f t="shared" si="11"/>
        <v>. . . ; ():-.. IF -</v>
      </c>
    </row>
    <row r="766" spans="1:1" hidden="1">
      <c r="A766" s="31" t="str">
        <f t="shared" si="11"/>
        <v>. . . ; ():-.. IF -</v>
      </c>
    </row>
    <row r="767" spans="1:1" hidden="1">
      <c r="A767" s="31" t="str">
        <f t="shared" si="11"/>
        <v>. . . ; ():-.. IF -</v>
      </c>
    </row>
    <row r="768" spans="1:1" hidden="1">
      <c r="A768" s="31" t="str">
        <f t="shared" si="11"/>
        <v>. . . ; ():-.. IF -</v>
      </c>
    </row>
    <row r="769" spans="1:1" hidden="1">
      <c r="A769" s="31" t="str">
        <f t="shared" si="11"/>
        <v>. . . ; ():-.. IF -</v>
      </c>
    </row>
    <row r="770" spans="1:1" hidden="1">
      <c r="A770" s="31" t="str">
        <f t="shared" si="11"/>
        <v>. . . ; ():-.. IF -</v>
      </c>
    </row>
    <row r="771" spans="1:1" hidden="1">
      <c r="A771" s="31" t="str">
        <f t="shared" ref="A771:A834" si="12">CONCATENATE(B771,". ",C771,". ",D771,". ",P771,"; ",Q771,"(",R771,"):",S771,"-",T771,".",E771,". ","IF -",F771)</f>
        <v>. . . ; ():-.. IF -</v>
      </c>
    </row>
    <row r="772" spans="1:1" hidden="1">
      <c r="A772" s="31" t="str">
        <f t="shared" si="12"/>
        <v>. . . ; ():-.. IF -</v>
      </c>
    </row>
    <row r="773" spans="1:1" hidden="1">
      <c r="A773" s="31" t="str">
        <f t="shared" si="12"/>
        <v>. . . ; ():-.. IF -</v>
      </c>
    </row>
    <row r="774" spans="1:1" hidden="1">
      <c r="A774" s="31" t="str">
        <f t="shared" si="12"/>
        <v>. . . ; ():-.. IF -</v>
      </c>
    </row>
    <row r="775" spans="1:1" hidden="1">
      <c r="A775" s="31" t="str">
        <f t="shared" si="12"/>
        <v>. . . ; ():-.. IF -</v>
      </c>
    </row>
    <row r="776" spans="1:1" hidden="1">
      <c r="A776" s="31" t="str">
        <f t="shared" si="12"/>
        <v>. . . ; ():-.. IF -</v>
      </c>
    </row>
    <row r="777" spans="1:1" hidden="1">
      <c r="A777" s="31" t="str">
        <f t="shared" si="12"/>
        <v>. . . ; ():-.. IF -</v>
      </c>
    </row>
    <row r="778" spans="1:1" hidden="1">
      <c r="A778" s="31" t="str">
        <f t="shared" si="12"/>
        <v>. . . ; ():-.. IF -</v>
      </c>
    </row>
    <row r="779" spans="1:1" hidden="1">
      <c r="A779" s="31" t="str">
        <f t="shared" si="12"/>
        <v>. . . ; ():-.. IF -</v>
      </c>
    </row>
    <row r="780" spans="1:1" hidden="1">
      <c r="A780" s="31" t="str">
        <f t="shared" si="12"/>
        <v>. . . ; ():-.. IF -</v>
      </c>
    </row>
    <row r="781" spans="1:1" hidden="1">
      <c r="A781" s="31" t="str">
        <f t="shared" si="12"/>
        <v>. . . ; ():-.. IF -</v>
      </c>
    </row>
    <row r="782" spans="1:1" hidden="1">
      <c r="A782" s="31" t="str">
        <f t="shared" si="12"/>
        <v>. . . ; ():-.. IF -</v>
      </c>
    </row>
    <row r="783" spans="1:1" hidden="1">
      <c r="A783" s="31" t="str">
        <f t="shared" si="12"/>
        <v>. . . ; ():-.. IF -</v>
      </c>
    </row>
    <row r="784" spans="1:1" hidden="1">
      <c r="A784" s="31" t="str">
        <f t="shared" si="12"/>
        <v>. . . ; ():-.. IF -</v>
      </c>
    </row>
    <row r="785" spans="1:1" hidden="1">
      <c r="A785" s="31" t="str">
        <f t="shared" si="12"/>
        <v>. . . ; ():-.. IF -</v>
      </c>
    </row>
    <row r="786" spans="1:1" hidden="1">
      <c r="A786" s="31" t="str">
        <f t="shared" si="12"/>
        <v>. . . ; ():-.. IF -</v>
      </c>
    </row>
    <row r="787" spans="1:1" hidden="1">
      <c r="A787" s="31" t="str">
        <f t="shared" si="12"/>
        <v>. . . ; ():-.. IF -</v>
      </c>
    </row>
    <row r="788" spans="1:1" hidden="1">
      <c r="A788" s="31" t="str">
        <f t="shared" si="12"/>
        <v>. . . ; ():-.. IF -</v>
      </c>
    </row>
    <row r="789" spans="1:1" hidden="1">
      <c r="A789" s="31" t="str">
        <f t="shared" si="12"/>
        <v>. . . ; ():-.. IF -</v>
      </c>
    </row>
    <row r="790" spans="1:1" hidden="1">
      <c r="A790" s="31" t="str">
        <f t="shared" si="12"/>
        <v>. . . ; ():-.. IF -</v>
      </c>
    </row>
    <row r="791" spans="1:1" hidden="1">
      <c r="A791" s="31" t="str">
        <f t="shared" si="12"/>
        <v>. . . ; ():-.. IF -</v>
      </c>
    </row>
    <row r="792" spans="1:1" hidden="1">
      <c r="A792" s="31" t="str">
        <f t="shared" si="12"/>
        <v>. . . ; ():-.. IF -</v>
      </c>
    </row>
    <row r="793" spans="1:1" hidden="1">
      <c r="A793" s="31" t="str">
        <f t="shared" si="12"/>
        <v>. . . ; ():-.. IF -</v>
      </c>
    </row>
    <row r="794" spans="1:1" hidden="1">
      <c r="A794" s="31" t="str">
        <f t="shared" si="12"/>
        <v>. . . ; ():-.. IF -</v>
      </c>
    </row>
    <row r="795" spans="1:1" hidden="1">
      <c r="A795" s="31" t="str">
        <f t="shared" si="12"/>
        <v>. . . ; ():-.. IF -</v>
      </c>
    </row>
    <row r="796" spans="1:1" hidden="1">
      <c r="A796" s="31" t="str">
        <f t="shared" si="12"/>
        <v>. . . ; ():-.. IF -</v>
      </c>
    </row>
    <row r="797" spans="1:1" hidden="1">
      <c r="A797" s="31" t="str">
        <f t="shared" si="12"/>
        <v>. . . ; ():-.. IF -</v>
      </c>
    </row>
    <row r="798" spans="1:1" hidden="1">
      <c r="A798" s="31" t="str">
        <f t="shared" si="12"/>
        <v>. . . ; ():-.. IF -</v>
      </c>
    </row>
    <row r="799" spans="1:1" hidden="1">
      <c r="A799" s="31" t="str">
        <f t="shared" si="12"/>
        <v>. . . ; ():-.. IF -</v>
      </c>
    </row>
    <row r="800" spans="1:1" hidden="1">
      <c r="A800" s="31" t="str">
        <f t="shared" si="12"/>
        <v>. . . ; ():-.. IF -</v>
      </c>
    </row>
    <row r="801" spans="1:1" hidden="1">
      <c r="A801" s="31" t="str">
        <f t="shared" si="12"/>
        <v>. . . ; ():-.. IF -</v>
      </c>
    </row>
    <row r="802" spans="1:1" hidden="1">
      <c r="A802" s="31" t="str">
        <f t="shared" si="12"/>
        <v>. . . ; ():-.. IF -</v>
      </c>
    </row>
    <row r="803" spans="1:1" hidden="1">
      <c r="A803" s="31" t="str">
        <f t="shared" si="12"/>
        <v>. . . ; ():-.. IF -</v>
      </c>
    </row>
    <row r="804" spans="1:1" hidden="1">
      <c r="A804" s="31" t="str">
        <f t="shared" si="12"/>
        <v>. . . ; ():-.. IF -</v>
      </c>
    </row>
    <row r="805" spans="1:1" hidden="1">
      <c r="A805" s="31" t="str">
        <f t="shared" si="12"/>
        <v>. . . ; ():-.. IF -</v>
      </c>
    </row>
    <row r="806" spans="1:1" hidden="1">
      <c r="A806" s="31" t="str">
        <f t="shared" si="12"/>
        <v>. . . ; ():-.. IF -</v>
      </c>
    </row>
    <row r="807" spans="1:1" hidden="1">
      <c r="A807" s="31" t="str">
        <f t="shared" si="12"/>
        <v>. . . ; ():-.. IF -</v>
      </c>
    </row>
    <row r="808" spans="1:1" hidden="1">
      <c r="A808" s="31" t="str">
        <f t="shared" si="12"/>
        <v>. . . ; ():-.. IF -</v>
      </c>
    </row>
    <row r="809" spans="1:1" hidden="1">
      <c r="A809" s="31" t="str">
        <f t="shared" si="12"/>
        <v>. . . ; ():-.. IF -</v>
      </c>
    </row>
    <row r="810" spans="1:1" hidden="1">
      <c r="A810" s="31" t="str">
        <f t="shared" si="12"/>
        <v>. . . ; ():-.. IF -</v>
      </c>
    </row>
    <row r="811" spans="1:1" hidden="1">
      <c r="A811" s="31" t="str">
        <f t="shared" si="12"/>
        <v>. . . ; ():-.. IF -</v>
      </c>
    </row>
    <row r="812" spans="1:1" hidden="1">
      <c r="A812" s="31" t="str">
        <f t="shared" si="12"/>
        <v>. . . ; ():-.. IF -</v>
      </c>
    </row>
    <row r="813" spans="1:1" hidden="1">
      <c r="A813" s="31" t="str">
        <f t="shared" si="12"/>
        <v>. . . ; ():-.. IF -</v>
      </c>
    </row>
    <row r="814" spans="1:1" hidden="1">
      <c r="A814" s="31" t="str">
        <f t="shared" si="12"/>
        <v>. . . ; ():-.. IF -</v>
      </c>
    </row>
    <row r="815" spans="1:1" hidden="1">
      <c r="A815" s="31" t="str">
        <f t="shared" si="12"/>
        <v>. . . ; ():-.. IF -</v>
      </c>
    </row>
    <row r="816" spans="1:1" hidden="1">
      <c r="A816" s="31" t="str">
        <f t="shared" si="12"/>
        <v>. . . ; ():-.. IF -</v>
      </c>
    </row>
    <row r="817" spans="1:1" hidden="1">
      <c r="A817" s="31" t="str">
        <f t="shared" si="12"/>
        <v>. . . ; ():-.. IF -</v>
      </c>
    </row>
    <row r="818" spans="1:1" hidden="1">
      <c r="A818" s="31" t="str">
        <f t="shared" si="12"/>
        <v>. . . ; ():-.. IF -</v>
      </c>
    </row>
    <row r="819" spans="1:1" hidden="1">
      <c r="A819" s="31" t="str">
        <f t="shared" si="12"/>
        <v>. . . ; ():-.. IF -</v>
      </c>
    </row>
    <row r="820" spans="1:1" hidden="1">
      <c r="A820" s="31" t="str">
        <f t="shared" si="12"/>
        <v>. . . ; ():-.. IF -</v>
      </c>
    </row>
    <row r="821" spans="1:1" hidden="1">
      <c r="A821" s="31" t="str">
        <f t="shared" si="12"/>
        <v>. . . ; ():-.. IF -</v>
      </c>
    </row>
    <row r="822" spans="1:1" hidden="1">
      <c r="A822" s="31" t="str">
        <f t="shared" si="12"/>
        <v>. . . ; ():-.. IF -</v>
      </c>
    </row>
    <row r="823" spans="1:1" hidden="1">
      <c r="A823" s="31" t="str">
        <f t="shared" si="12"/>
        <v>. . . ; ():-.. IF -</v>
      </c>
    </row>
    <row r="824" spans="1:1" hidden="1">
      <c r="A824" s="31" t="str">
        <f t="shared" si="12"/>
        <v>. . . ; ():-.. IF -</v>
      </c>
    </row>
    <row r="825" spans="1:1" hidden="1">
      <c r="A825" s="31" t="str">
        <f t="shared" si="12"/>
        <v>. . . ; ():-.. IF -</v>
      </c>
    </row>
    <row r="826" spans="1:1" hidden="1">
      <c r="A826" s="31" t="str">
        <f t="shared" si="12"/>
        <v>. . . ; ():-.. IF -</v>
      </c>
    </row>
    <row r="827" spans="1:1" hidden="1">
      <c r="A827" s="31" t="str">
        <f t="shared" si="12"/>
        <v>. . . ; ():-.. IF -</v>
      </c>
    </row>
    <row r="828" spans="1:1" hidden="1">
      <c r="A828" s="31" t="str">
        <f t="shared" si="12"/>
        <v>. . . ; ():-.. IF -</v>
      </c>
    </row>
    <row r="829" spans="1:1" hidden="1">
      <c r="A829" s="31" t="str">
        <f t="shared" si="12"/>
        <v>. . . ; ():-.. IF -</v>
      </c>
    </row>
    <row r="830" spans="1:1" hidden="1">
      <c r="A830" s="31" t="str">
        <f t="shared" si="12"/>
        <v>. . . ; ():-.. IF -</v>
      </c>
    </row>
    <row r="831" spans="1:1" hidden="1">
      <c r="A831" s="31" t="str">
        <f t="shared" si="12"/>
        <v>. . . ; ():-.. IF -</v>
      </c>
    </row>
    <row r="832" spans="1:1" hidden="1">
      <c r="A832" s="31" t="str">
        <f t="shared" si="12"/>
        <v>. . . ; ():-.. IF -</v>
      </c>
    </row>
    <row r="833" spans="1:1" hidden="1">
      <c r="A833" s="31" t="str">
        <f t="shared" si="12"/>
        <v>. . . ; ():-.. IF -</v>
      </c>
    </row>
    <row r="834" spans="1:1" hidden="1">
      <c r="A834" s="31" t="str">
        <f t="shared" si="12"/>
        <v>. . . ; ():-.. IF -</v>
      </c>
    </row>
    <row r="835" spans="1:1" hidden="1">
      <c r="A835" s="31" t="str">
        <f t="shared" ref="A835:A898" si="13">CONCATENATE(B835,". ",C835,". ",D835,". ",P835,"; ",Q835,"(",R835,"):",S835,"-",T835,".",E835,". ","IF -",F835)</f>
        <v>. . . ; ():-.. IF -</v>
      </c>
    </row>
    <row r="836" spans="1:1" hidden="1">
      <c r="A836" s="31" t="str">
        <f t="shared" si="13"/>
        <v>. . . ; ():-.. IF -</v>
      </c>
    </row>
    <row r="837" spans="1:1" hidden="1">
      <c r="A837" s="31" t="str">
        <f t="shared" si="13"/>
        <v>. . . ; ():-.. IF -</v>
      </c>
    </row>
    <row r="838" spans="1:1" hidden="1">
      <c r="A838" s="31" t="str">
        <f t="shared" si="13"/>
        <v>. . . ; ():-.. IF -</v>
      </c>
    </row>
    <row r="839" spans="1:1" hidden="1">
      <c r="A839" s="31" t="str">
        <f t="shared" si="13"/>
        <v>. . . ; ():-.. IF -</v>
      </c>
    </row>
    <row r="840" spans="1:1" hidden="1">
      <c r="A840" s="31" t="str">
        <f t="shared" si="13"/>
        <v>. . . ; ():-.. IF -</v>
      </c>
    </row>
    <row r="841" spans="1:1" hidden="1">
      <c r="A841" s="31" t="str">
        <f t="shared" si="13"/>
        <v>. . . ; ():-.. IF -</v>
      </c>
    </row>
    <row r="842" spans="1:1" hidden="1">
      <c r="A842" s="31" t="str">
        <f t="shared" si="13"/>
        <v>. . . ; ():-.. IF -</v>
      </c>
    </row>
    <row r="843" spans="1:1" hidden="1">
      <c r="A843" s="31" t="str">
        <f t="shared" si="13"/>
        <v>. . . ; ():-.. IF -</v>
      </c>
    </row>
    <row r="844" spans="1:1" hidden="1">
      <c r="A844" s="31" t="str">
        <f t="shared" si="13"/>
        <v>. . . ; ():-.. IF -</v>
      </c>
    </row>
    <row r="845" spans="1:1" hidden="1">
      <c r="A845" s="31" t="str">
        <f t="shared" si="13"/>
        <v>. . . ; ():-.. IF -</v>
      </c>
    </row>
    <row r="846" spans="1:1" hidden="1">
      <c r="A846" s="31" t="str">
        <f t="shared" si="13"/>
        <v>. . . ; ():-.. IF -</v>
      </c>
    </row>
    <row r="847" spans="1:1" hidden="1">
      <c r="A847" s="31" t="str">
        <f t="shared" si="13"/>
        <v>. . . ; ():-.. IF -</v>
      </c>
    </row>
    <row r="848" spans="1:1" hidden="1">
      <c r="A848" s="31" t="str">
        <f t="shared" si="13"/>
        <v>. . . ; ():-.. IF -</v>
      </c>
    </row>
    <row r="849" spans="1:1" hidden="1">
      <c r="A849" s="31" t="str">
        <f t="shared" si="13"/>
        <v>. . . ; ():-.. IF -</v>
      </c>
    </row>
    <row r="850" spans="1:1" hidden="1">
      <c r="A850" s="31" t="str">
        <f t="shared" si="13"/>
        <v>. . . ; ():-.. IF -</v>
      </c>
    </row>
    <row r="851" spans="1:1" hidden="1">
      <c r="A851" s="31" t="str">
        <f t="shared" si="13"/>
        <v>. . . ; ():-.. IF -</v>
      </c>
    </row>
    <row r="852" spans="1:1" hidden="1">
      <c r="A852" s="31" t="str">
        <f t="shared" si="13"/>
        <v>. . . ; ():-.. IF -</v>
      </c>
    </row>
    <row r="853" spans="1:1" hidden="1">
      <c r="A853" s="31" t="str">
        <f t="shared" si="13"/>
        <v>. . . ; ():-.. IF -</v>
      </c>
    </row>
    <row r="854" spans="1:1" hidden="1">
      <c r="A854" s="31" t="str">
        <f t="shared" si="13"/>
        <v>. . . ; ():-.. IF -</v>
      </c>
    </row>
    <row r="855" spans="1:1" hidden="1">
      <c r="A855" s="31" t="str">
        <f t="shared" si="13"/>
        <v>. . . ; ():-.. IF -</v>
      </c>
    </row>
    <row r="856" spans="1:1" hidden="1">
      <c r="A856" s="31" t="str">
        <f t="shared" si="13"/>
        <v>. . . ; ():-.. IF -</v>
      </c>
    </row>
    <row r="857" spans="1:1" hidden="1">
      <c r="A857" s="31" t="str">
        <f t="shared" si="13"/>
        <v>. . . ; ():-.. IF -</v>
      </c>
    </row>
    <row r="858" spans="1:1" hidden="1">
      <c r="A858" s="31" t="str">
        <f t="shared" si="13"/>
        <v>. . . ; ():-.. IF -</v>
      </c>
    </row>
    <row r="859" spans="1:1" hidden="1">
      <c r="A859" s="31" t="str">
        <f t="shared" si="13"/>
        <v>. . . ; ():-.. IF -</v>
      </c>
    </row>
    <row r="860" spans="1:1" hidden="1">
      <c r="A860" s="31" t="str">
        <f t="shared" si="13"/>
        <v>. . . ; ():-.. IF -</v>
      </c>
    </row>
    <row r="861" spans="1:1" hidden="1">
      <c r="A861" s="31" t="str">
        <f t="shared" si="13"/>
        <v>. . . ; ():-.. IF -</v>
      </c>
    </row>
    <row r="862" spans="1:1" hidden="1">
      <c r="A862" s="31" t="str">
        <f t="shared" si="13"/>
        <v>. . . ; ():-.. IF -</v>
      </c>
    </row>
    <row r="863" spans="1:1" hidden="1">
      <c r="A863" s="31" t="str">
        <f t="shared" si="13"/>
        <v>. . . ; ():-.. IF -</v>
      </c>
    </row>
    <row r="864" spans="1:1" hidden="1">
      <c r="A864" s="31" t="str">
        <f t="shared" si="13"/>
        <v>. . . ; ():-.. IF -</v>
      </c>
    </row>
    <row r="865" spans="1:1" hidden="1">
      <c r="A865" s="31" t="str">
        <f t="shared" si="13"/>
        <v>. . . ; ():-.. IF -</v>
      </c>
    </row>
    <row r="866" spans="1:1" hidden="1">
      <c r="A866" s="31" t="str">
        <f t="shared" si="13"/>
        <v>. . . ; ():-.. IF -</v>
      </c>
    </row>
    <row r="867" spans="1:1" hidden="1">
      <c r="A867" s="31" t="str">
        <f t="shared" si="13"/>
        <v>. . . ; ():-.. IF -</v>
      </c>
    </row>
    <row r="868" spans="1:1" hidden="1">
      <c r="A868" s="31" t="str">
        <f t="shared" si="13"/>
        <v>. . . ; ():-.. IF -</v>
      </c>
    </row>
    <row r="869" spans="1:1" hidden="1">
      <c r="A869" s="31" t="str">
        <f t="shared" si="13"/>
        <v>. . . ; ():-.. IF -</v>
      </c>
    </row>
    <row r="870" spans="1:1" hidden="1">
      <c r="A870" s="31" t="str">
        <f t="shared" si="13"/>
        <v>. . . ; ():-.. IF -</v>
      </c>
    </row>
    <row r="871" spans="1:1" hidden="1">
      <c r="A871" s="31" t="str">
        <f t="shared" si="13"/>
        <v>. . . ; ():-.. IF -</v>
      </c>
    </row>
    <row r="872" spans="1:1" hidden="1">
      <c r="A872" s="31" t="str">
        <f t="shared" si="13"/>
        <v>. . . ; ():-.. IF -</v>
      </c>
    </row>
    <row r="873" spans="1:1" hidden="1">
      <c r="A873" s="31" t="str">
        <f t="shared" si="13"/>
        <v>. . . ; ():-.. IF -</v>
      </c>
    </row>
    <row r="874" spans="1:1" hidden="1">
      <c r="A874" s="31" t="str">
        <f t="shared" si="13"/>
        <v>. . . ; ():-.. IF -</v>
      </c>
    </row>
    <row r="875" spans="1:1" hidden="1">
      <c r="A875" s="31" t="str">
        <f t="shared" si="13"/>
        <v>. . . ; ():-.. IF -</v>
      </c>
    </row>
    <row r="876" spans="1:1" hidden="1">
      <c r="A876" s="31" t="str">
        <f t="shared" si="13"/>
        <v>. . . ; ():-.. IF -</v>
      </c>
    </row>
    <row r="877" spans="1:1" hidden="1">
      <c r="A877" s="31" t="str">
        <f t="shared" si="13"/>
        <v>. . . ; ():-.. IF -</v>
      </c>
    </row>
    <row r="878" spans="1:1" hidden="1">
      <c r="A878" s="31" t="str">
        <f t="shared" si="13"/>
        <v>. . . ; ():-.. IF -</v>
      </c>
    </row>
    <row r="879" spans="1:1" hidden="1">
      <c r="A879" s="31" t="str">
        <f t="shared" si="13"/>
        <v>. . . ; ():-.. IF -</v>
      </c>
    </row>
    <row r="880" spans="1:1" hidden="1">
      <c r="A880" s="31" t="str">
        <f t="shared" si="13"/>
        <v>. . . ; ():-.. IF -</v>
      </c>
    </row>
    <row r="881" spans="1:1" hidden="1">
      <c r="A881" s="31" t="str">
        <f t="shared" si="13"/>
        <v>. . . ; ():-.. IF -</v>
      </c>
    </row>
    <row r="882" spans="1:1" hidden="1">
      <c r="A882" s="31" t="str">
        <f t="shared" si="13"/>
        <v>. . . ; ():-.. IF -</v>
      </c>
    </row>
    <row r="883" spans="1:1" hidden="1">
      <c r="A883" s="31" t="str">
        <f t="shared" si="13"/>
        <v>. . . ; ():-.. IF -</v>
      </c>
    </row>
    <row r="884" spans="1:1" hidden="1">
      <c r="A884" s="31" t="str">
        <f t="shared" si="13"/>
        <v>. . . ; ():-.. IF -</v>
      </c>
    </row>
    <row r="885" spans="1:1" hidden="1">
      <c r="A885" s="31" t="str">
        <f t="shared" si="13"/>
        <v>. . . ; ():-.. IF -</v>
      </c>
    </row>
    <row r="886" spans="1:1" hidden="1">
      <c r="A886" s="31" t="str">
        <f t="shared" si="13"/>
        <v>. . . ; ():-.. IF -</v>
      </c>
    </row>
    <row r="887" spans="1:1" hidden="1">
      <c r="A887" s="31" t="str">
        <f t="shared" si="13"/>
        <v>. . . ; ():-.. IF -</v>
      </c>
    </row>
    <row r="888" spans="1:1" hidden="1">
      <c r="A888" s="31" t="str">
        <f t="shared" si="13"/>
        <v>. . . ; ():-.. IF -</v>
      </c>
    </row>
    <row r="889" spans="1:1" hidden="1">
      <c r="A889" s="31" t="str">
        <f t="shared" si="13"/>
        <v>. . . ; ():-.. IF -</v>
      </c>
    </row>
    <row r="890" spans="1:1" hidden="1">
      <c r="A890" s="31" t="str">
        <f t="shared" si="13"/>
        <v>. . . ; ():-.. IF -</v>
      </c>
    </row>
    <row r="891" spans="1:1" hidden="1">
      <c r="A891" s="31" t="str">
        <f t="shared" si="13"/>
        <v>. . . ; ():-.. IF -</v>
      </c>
    </row>
    <row r="892" spans="1:1" hidden="1">
      <c r="A892" s="31" t="str">
        <f t="shared" si="13"/>
        <v>. . . ; ():-.. IF -</v>
      </c>
    </row>
    <row r="893" spans="1:1" hidden="1">
      <c r="A893" s="31" t="str">
        <f t="shared" si="13"/>
        <v>. . . ; ():-.. IF -</v>
      </c>
    </row>
    <row r="894" spans="1:1" hidden="1">
      <c r="A894" s="31" t="str">
        <f t="shared" si="13"/>
        <v>. . . ; ():-.. IF -</v>
      </c>
    </row>
    <row r="895" spans="1:1" hidden="1">
      <c r="A895" s="31" t="str">
        <f t="shared" si="13"/>
        <v>. . . ; ():-.. IF -</v>
      </c>
    </row>
    <row r="896" spans="1:1" hidden="1">
      <c r="A896" s="31" t="str">
        <f t="shared" si="13"/>
        <v>. . . ; ():-.. IF -</v>
      </c>
    </row>
    <row r="897" spans="1:1" hidden="1">
      <c r="A897" s="31" t="str">
        <f t="shared" si="13"/>
        <v>. . . ; ():-.. IF -</v>
      </c>
    </row>
    <row r="898" spans="1:1" hidden="1">
      <c r="A898" s="31" t="str">
        <f t="shared" si="13"/>
        <v>. . . ; ():-.. IF -</v>
      </c>
    </row>
    <row r="899" spans="1:1" hidden="1">
      <c r="A899" s="31" t="str">
        <f t="shared" ref="A899:A962" si="14">CONCATENATE(B899,". ",C899,". ",D899,". ",P899,"; ",Q899,"(",R899,"):",S899,"-",T899,".",E899,". ","IF -",F899)</f>
        <v>. . . ; ():-.. IF -</v>
      </c>
    </row>
    <row r="900" spans="1:1" hidden="1">
      <c r="A900" s="31" t="str">
        <f t="shared" si="14"/>
        <v>. . . ; ():-.. IF -</v>
      </c>
    </row>
    <row r="901" spans="1:1" hidden="1">
      <c r="A901" s="31" t="str">
        <f t="shared" si="14"/>
        <v>. . . ; ():-.. IF -</v>
      </c>
    </row>
    <row r="902" spans="1:1" hidden="1">
      <c r="A902" s="31" t="str">
        <f t="shared" si="14"/>
        <v>. . . ; ():-.. IF -</v>
      </c>
    </row>
    <row r="903" spans="1:1" hidden="1">
      <c r="A903" s="31" t="str">
        <f t="shared" si="14"/>
        <v>. . . ; ():-.. IF -</v>
      </c>
    </row>
    <row r="904" spans="1:1" hidden="1">
      <c r="A904" s="31" t="str">
        <f t="shared" si="14"/>
        <v>. . . ; ():-.. IF -</v>
      </c>
    </row>
    <row r="905" spans="1:1" hidden="1">
      <c r="A905" s="31" t="str">
        <f t="shared" si="14"/>
        <v>. . . ; ():-.. IF -</v>
      </c>
    </row>
    <row r="906" spans="1:1" hidden="1">
      <c r="A906" s="31" t="str">
        <f t="shared" si="14"/>
        <v>. . . ; ():-.. IF -</v>
      </c>
    </row>
    <row r="907" spans="1:1" hidden="1">
      <c r="A907" s="31" t="str">
        <f t="shared" si="14"/>
        <v>. . . ; ():-.. IF -</v>
      </c>
    </row>
    <row r="908" spans="1:1" hidden="1">
      <c r="A908" s="31" t="str">
        <f t="shared" si="14"/>
        <v>. . . ; ():-.. IF -</v>
      </c>
    </row>
    <row r="909" spans="1:1" hidden="1">
      <c r="A909" s="31" t="str">
        <f t="shared" si="14"/>
        <v>. . . ; ():-.. IF -</v>
      </c>
    </row>
    <row r="910" spans="1:1" hidden="1">
      <c r="A910" s="31" t="str">
        <f t="shared" si="14"/>
        <v>. . . ; ():-.. IF -</v>
      </c>
    </row>
    <row r="911" spans="1:1" hidden="1">
      <c r="A911" s="31" t="str">
        <f t="shared" si="14"/>
        <v>. . . ; ():-.. IF -</v>
      </c>
    </row>
    <row r="912" spans="1:1" hidden="1">
      <c r="A912" s="31" t="str">
        <f t="shared" si="14"/>
        <v>. . . ; ():-.. IF -</v>
      </c>
    </row>
    <row r="913" spans="1:1" hidden="1">
      <c r="A913" s="31" t="str">
        <f t="shared" si="14"/>
        <v>. . . ; ():-.. IF -</v>
      </c>
    </row>
    <row r="914" spans="1:1" hidden="1">
      <c r="A914" s="31" t="str">
        <f t="shared" si="14"/>
        <v>. . . ; ():-.. IF -</v>
      </c>
    </row>
    <row r="915" spans="1:1" hidden="1">
      <c r="A915" s="31" t="str">
        <f t="shared" si="14"/>
        <v>. . . ; ():-.. IF -</v>
      </c>
    </row>
    <row r="916" spans="1:1" hidden="1">
      <c r="A916" s="31" t="str">
        <f t="shared" si="14"/>
        <v>. . . ; ():-.. IF -</v>
      </c>
    </row>
    <row r="917" spans="1:1" hidden="1">
      <c r="A917" s="31" t="str">
        <f t="shared" si="14"/>
        <v>. . . ; ():-.. IF -</v>
      </c>
    </row>
    <row r="918" spans="1:1" hidden="1">
      <c r="A918" s="31" t="str">
        <f t="shared" si="14"/>
        <v>. . . ; ():-.. IF -</v>
      </c>
    </row>
    <row r="919" spans="1:1" hidden="1">
      <c r="A919" s="31" t="str">
        <f t="shared" si="14"/>
        <v>. . . ; ():-.. IF -</v>
      </c>
    </row>
    <row r="920" spans="1:1" hidden="1">
      <c r="A920" s="31" t="str">
        <f t="shared" si="14"/>
        <v>. . . ; ():-.. IF -</v>
      </c>
    </row>
    <row r="921" spans="1:1" hidden="1">
      <c r="A921" s="31" t="str">
        <f t="shared" si="14"/>
        <v>. . . ; ():-.. IF -</v>
      </c>
    </row>
    <row r="922" spans="1:1" hidden="1">
      <c r="A922" s="31" t="str">
        <f t="shared" si="14"/>
        <v>. . . ; ():-.. IF -</v>
      </c>
    </row>
    <row r="923" spans="1:1" hidden="1">
      <c r="A923" s="31" t="str">
        <f t="shared" si="14"/>
        <v>. . . ; ():-.. IF -</v>
      </c>
    </row>
    <row r="924" spans="1:1" hidden="1">
      <c r="A924" s="31" t="str">
        <f t="shared" si="14"/>
        <v>. . . ; ():-.. IF -</v>
      </c>
    </row>
    <row r="925" spans="1:1" hidden="1">
      <c r="A925" s="31" t="str">
        <f t="shared" si="14"/>
        <v>. . . ; ():-.. IF -</v>
      </c>
    </row>
    <row r="926" spans="1:1" hidden="1">
      <c r="A926" s="31" t="str">
        <f t="shared" si="14"/>
        <v>. . . ; ():-.. IF -</v>
      </c>
    </row>
    <row r="927" spans="1:1" hidden="1">
      <c r="A927" s="31" t="str">
        <f t="shared" si="14"/>
        <v>. . . ; ():-.. IF -</v>
      </c>
    </row>
    <row r="928" spans="1:1" hidden="1">
      <c r="A928" s="31" t="str">
        <f t="shared" si="14"/>
        <v>. . . ; ():-.. IF -</v>
      </c>
    </row>
    <row r="929" spans="1:1" hidden="1">
      <c r="A929" s="31" t="str">
        <f t="shared" si="14"/>
        <v>. . . ; ():-.. IF -</v>
      </c>
    </row>
    <row r="930" spans="1:1" hidden="1">
      <c r="A930" s="31" t="str">
        <f t="shared" si="14"/>
        <v>. . . ; ():-.. IF -</v>
      </c>
    </row>
    <row r="931" spans="1:1" hidden="1">
      <c r="A931" s="31" t="str">
        <f t="shared" si="14"/>
        <v>. . . ; ():-.. IF -</v>
      </c>
    </row>
    <row r="932" spans="1:1" hidden="1">
      <c r="A932" s="31" t="str">
        <f t="shared" si="14"/>
        <v>. . . ; ():-.. IF -</v>
      </c>
    </row>
    <row r="933" spans="1:1" hidden="1">
      <c r="A933" s="31" t="str">
        <f t="shared" si="14"/>
        <v>. . . ; ():-.. IF -</v>
      </c>
    </row>
    <row r="934" spans="1:1" hidden="1">
      <c r="A934" s="31" t="str">
        <f t="shared" si="14"/>
        <v>. . . ; ():-.. IF -</v>
      </c>
    </row>
    <row r="935" spans="1:1" hidden="1">
      <c r="A935" s="31" t="str">
        <f t="shared" si="14"/>
        <v>. . . ; ():-.. IF -</v>
      </c>
    </row>
    <row r="936" spans="1:1" hidden="1">
      <c r="A936" s="31" t="str">
        <f t="shared" si="14"/>
        <v>. . . ; ():-.. IF -</v>
      </c>
    </row>
    <row r="937" spans="1:1" hidden="1">
      <c r="A937" s="31" t="str">
        <f t="shared" si="14"/>
        <v>. . . ; ():-.. IF -</v>
      </c>
    </row>
    <row r="938" spans="1:1" hidden="1">
      <c r="A938" s="31" t="str">
        <f t="shared" si="14"/>
        <v>. . . ; ():-.. IF -</v>
      </c>
    </row>
    <row r="939" spans="1:1" hidden="1">
      <c r="A939" s="31" t="str">
        <f t="shared" si="14"/>
        <v>. . . ; ():-.. IF -</v>
      </c>
    </row>
    <row r="940" spans="1:1" hidden="1">
      <c r="A940" s="31" t="str">
        <f t="shared" si="14"/>
        <v>. . . ; ():-.. IF -</v>
      </c>
    </row>
    <row r="941" spans="1:1" hidden="1">
      <c r="A941" s="31" t="str">
        <f t="shared" si="14"/>
        <v>. . . ; ():-.. IF -</v>
      </c>
    </row>
    <row r="942" spans="1:1" hidden="1">
      <c r="A942" s="31" t="str">
        <f t="shared" si="14"/>
        <v>. . . ; ():-.. IF -</v>
      </c>
    </row>
    <row r="943" spans="1:1" hidden="1">
      <c r="A943" s="31" t="str">
        <f t="shared" si="14"/>
        <v>. . . ; ():-.. IF -</v>
      </c>
    </row>
    <row r="944" spans="1:1" hidden="1">
      <c r="A944" s="31" t="str">
        <f t="shared" si="14"/>
        <v>. . . ; ():-.. IF -</v>
      </c>
    </row>
    <row r="945" spans="1:1" hidden="1">
      <c r="A945" s="31" t="str">
        <f t="shared" si="14"/>
        <v>. . . ; ():-.. IF -</v>
      </c>
    </row>
    <row r="946" spans="1:1" hidden="1">
      <c r="A946" s="31" t="str">
        <f t="shared" si="14"/>
        <v>. . . ; ():-.. IF -</v>
      </c>
    </row>
    <row r="947" spans="1:1" hidden="1">
      <c r="A947" s="31" t="str">
        <f t="shared" si="14"/>
        <v>. . . ; ():-.. IF -</v>
      </c>
    </row>
    <row r="948" spans="1:1" hidden="1">
      <c r="A948" s="31" t="str">
        <f t="shared" si="14"/>
        <v>. . . ; ():-.. IF -</v>
      </c>
    </row>
    <row r="949" spans="1:1" hidden="1">
      <c r="A949" s="31" t="str">
        <f t="shared" si="14"/>
        <v>. . . ; ():-.. IF -</v>
      </c>
    </row>
    <row r="950" spans="1:1" hidden="1">
      <c r="A950" s="31" t="str">
        <f t="shared" si="14"/>
        <v>. . . ; ():-.. IF -</v>
      </c>
    </row>
    <row r="951" spans="1:1" hidden="1">
      <c r="A951" s="31" t="str">
        <f t="shared" si="14"/>
        <v>. . . ; ():-.. IF -</v>
      </c>
    </row>
    <row r="952" spans="1:1" hidden="1">
      <c r="A952" s="31" t="str">
        <f t="shared" si="14"/>
        <v>. . . ; ():-.. IF -</v>
      </c>
    </row>
    <row r="953" spans="1:1" hidden="1">
      <c r="A953" s="31" t="str">
        <f t="shared" si="14"/>
        <v>. . . ; ():-.. IF -</v>
      </c>
    </row>
    <row r="954" spans="1:1" hidden="1">
      <c r="A954" s="31" t="str">
        <f t="shared" si="14"/>
        <v>. . . ; ():-.. IF -</v>
      </c>
    </row>
    <row r="955" spans="1:1" hidden="1">
      <c r="A955" s="31" t="str">
        <f t="shared" si="14"/>
        <v>. . . ; ():-.. IF -</v>
      </c>
    </row>
    <row r="956" spans="1:1" hidden="1">
      <c r="A956" s="31" t="str">
        <f t="shared" si="14"/>
        <v>. . . ; ():-.. IF -</v>
      </c>
    </row>
    <row r="957" spans="1:1" hidden="1">
      <c r="A957" s="31" t="str">
        <f t="shared" si="14"/>
        <v>. . . ; ():-.. IF -</v>
      </c>
    </row>
    <row r="958" spans="1:1" hidden="1">
      <c r="A958" s="31" t="str">
        <f t="shared" si="14"/>
        <v>. . . ; ():-.. IF -</v>
      </c>
    </row>
    <row r="959" spans="1:1" hidden="1">
      <c r="A959" s="31" t="str">
        <f t="shared" si="14"/>
        <v>. . . ; ():-.. IF -</v>
      </c>
    </row>
    <row r="960" spans="1:1" hidden="1">
      <c r="A960" s="31" t="str">
        <f t="shared" si="14"/>
        <v>. . . ; ():-.. IF -</v>
      </c>
    </row>
    <row r="961" spans="1:1" hidden="1">
      <c r="A961" s="31" t="str">
        <f t="shared" si="14"/>
        <v>. . . ; ():-.. IF -</v>
      </c>
    </row>
    <row r="962" spans="1:1" hidden="1">
      <c r="A962" s="31" t="str">
        <f t="shared" si="14"/>
        <v>. . . ; ():-.. IF -</v>
      </c>
    </row>
    <row r="963" spans="1:1" hidden="1">
      <c r="A963" s="31" t="str">
        <f t="shared" ref="A963:A1026" si="15">CONCATENATE(B963,". ",C963,". ",D963,". ",P963,"; ",Q963,"(",R963,"):",S963,"-",T963,".",E963,". ","IF -",F963)</f>
        <v>. . . ; ():-.. IF -</v>
      </c>
    </row>
    <row r="964" spans="1:1" hidden="1">
      <c r="A964" s="31" t="str">
        <f t="shared" si="15"/>
        <v>. . . ; ():-.. IF -</v>
      </c>
    </row>
    <row r="965" spans="1:1" hidden="1">
      <c r="A965" s="31" t="str">
        <f t="shared" si="15"/>
        <v>. . . ; ():-.. IF -</v>
      </c>
    </row>
    <row r="966" spans="1:1" hidden="1">
      <c r="A966" s="31" t="str">
        <f t="shared" si="15"/>
        <v>. . . ; ():-.. IF -</v>
      </c>
    </row>
    <row r="967" spans="1:1" hidden="1">
      <c r="A967" s="31" t="str">
        <f t="shared" si="15"/>
        <v>. . . ; ():-.. IF -</v>
      </c>
    </row>
    <row r="968" spans="1:1" hidden="1">
      <c r="A968" s="31" t="str">
        <f t="shared" si="15"/>
        <v>. . . ; ():-.. IF -</v>
      </c>
    </row>
    <row r="969" spans="1:1" hidden="1">
      <c r="A969" s="31" t="str">
        <f t="shared" si="15"/>
        <v>. . . ; ():-.. IF -</v>
      </c>
    </row>
    <row r="970" spans="1:1" hidden="1">
      <c r="A970" s="31" t="str">
        <f t="shared" si="15"/>
        <v>. . . ; ():-.. IF -</v>
      </c>
    </row>
    <row r="971" spans="1:1" hidden="1">
      <c r="A971" s="31" t="str">
        <f t="shared" si="15"/>
        <v>. . . ; ():-.. IF -</v>
      </c>
    </row>
    <row r="972" spans="1:1" hidden="1">
      <c r="A972" s="31" t="str">
        <f t="shared" si="15"/>
        <v>. . . ; ():-.. IF -</v>
      </c>
    </row>
    <row r="973" spans="1:1" hidden="1">
      <c r="A973" s="31" t="str">
        <f t="shared" si="15"/>
        <v>. . . ; ():-.. IF -</v>
      </c>
    </row>
    <row r="974" spans="1:1" hidden="1">
      <c r="A974" s="31" t="str">
        <f t="shared" si="15"/>
        <v>. . . ; ():-.. IF -</v>
      </c>
    </row>
    <row r="975" spans="1:1" hidden="1">
      <c r="A975" s="31" t="str">
        <f t="shared" si="15"/>
        <v>. . . ; ():-.. IF -</v>
      </c>
    </row>
    <row r="976" spans="1:1" hidden="1">
      <c r="A976" s="31" t="str">
        <f t="shared" si="15"/>
        <v>. . . ; ():-.. IF -</v>
      </c>
    </row>
    <row r="977" spans="1:1" hidden="1">
      <c r="A977" s="31" t="str">
        <f t="shared" si="15"/>
        <v>. . . ; ():-.. IF -</v>
      </c>
    </row>
    <row r="978" spans="1:1" hidden="1">
      <c r="A978" s="31" t="str">
        <f t="shared" si="15"/>
        <v>. . . ; ():-.. IF -</v>
      </c>
    </row>
    <row r="979" spans="1:1" hidden="1">
      <c r="A979" s="31" t="str">
        <f t="shared" si="15"/>
        <v>. . . ; ():-.. IF -</v>
      </c>
    </row>
    <row r="980" spans="1:1" hidden="1">
      <c r="A980" s="31" t="str">
        <f t="shared" si="15"/>
        <v>. . . ; ():-.. IF -</v>
      </c>
    </row>
    <row r="981" spans="1:1" hidden="1">
      <c r="A981" s="31" t="str">
        <f t="shared" si="15"/>
        <v>. . . ; ():-.. IF -</v>
      </c>
    </row>
    <row r="982" spans="1:1" hidden="1">
      <c r="A982" s="31" t="str">
        <f t="shared" si="15"/>
        <v>. . . ; ():-.. IF -</v>
      </c>
    </row>
    <row r="983" spans="1:1" hidden="1">
      <c r="A983" s="31" t="str">
        <f t="shared" si="15"/>
        <v>. . . ; ():-.. IF -</v>
      </c>
    </row>
    <row r="984" spans="1:1" hidden="1">
      <c r="A984" s="31" t="str">
        <f t="shared" si="15"/>
        <v>. . . ; ():-.. IF -</v>
      </c>
    </row>
    <row r="985" spans="1:1" hidden="1">
      <c r="A985" s="31" t="str">
        <f t="shared" si="15"/>
        <v>. . . ; ():-.. IF -</v>
      </c>
    </row>
    <row r="986" spans="1:1" hidden="1">
      <c r="A986" s="31" t="str">
        <f t="shared" si="15"/>
        <v>. . . ; ():-.. IF -</v>
      </c>
    </row>
    <row r="987" spans="1:1" hidden="1">
      <c r="A987" s="31" t="str">
        <f t="shared" si="15"/>
        <v>. . . ; ():-.. IF -</v>
      </c>
    </row>
    <row r="988" spans="1:1" hidden="1">
      <c r="A988" s="31" t="str">
        <f t="shared" si="15"/>
        <v>. . . ; ():-.. IF -</v>
      </c>
    </row>
    <row r="989" spans="1:1" hidden="1">
      <c r="A989" s="31" t="str">
        <f t="shared" si="15"/>
        <v>. . . ; ():-.. IF -</v>
      </c>
    </row>
    <row r="990" spans="1:1" hidden="1">
      <c r="A990" s="31" t="str">
        <f t="shared" si="15"/>
        <v>. . . ; ():-.. IF -</v>
      </c>
    </row>
    <row r="991" spans="1:1" hidden="1">
      <c r="A991" s="31" t="str">
        <f t="shared" si="15"/>
        <v>. . . ; ():-.. IF -</v>
      </c>
    </row>
    <row r="992" spans="1:1" hidden="1">
      <c r="A992" s="31" t="str">
        <f t="shared" si="15"/>
        <v>. . . ; ():-.. IF -</v>
      </c>
    </row>
    <row r="993" spans="1:1" hidden="1">
      <c r="A993" s="31" t="str">
        <f t="shared" si="15"/>
        <v>. . . ; ():-.. IF -</v>
      </c>
    </row>
    <row r="994" spans="1:1" hidden="1">
      <c r="A994" s="31" t="str">
        <f t="shared" si="15"/>
        <v>. . . ; ():-.. IF -</v>
      </c>
    </row>
    <row r="995" spans="1:1" hidden="1">
      <c r="A995" s="31" t="str">
        <f t="shared" si="15"/>
        <v>. . . ; ():-.. IF -</v>
      </c>
    </row>
    <row r="996" spans="1:1" hidden="1">
      <c r="A996" s="31" t="str">
        <f t="shared" si="15"/>
        <v>. . . ; ():-.. IF -</v>
      </c>
    </row>
    <row r="997" spans="1:1" hidden="1">
      <c r="A997" s="31" t="str">
        <f t="shared" si="15"/>
        <v>. . . ; ():-.. IF -</v>
      </c>
    </row>
    <row r="998" spans="1:1" hidden="1">
      <c r="A998" s="31" t="str">
        <f t="shared" si="15"/>
        <v>. . . ; ():-.. IF -</v>
      </c>
    </row>
    <row r="999" spans="1:1" hidden="1">
      <c r="A999" s="31" t="str">
        <f t="shared" si="15"/>
        <v>. . . ; ():-.. IF -</v>
      </c>
    </row>
    <row r="1000" spans="1:1" hidden="1">
      <c r="A1000" s="31" t="str">
        <f t="shared" si="15"/>
        <v>. . . ; ():-.. IF -</v>
      </c>
    </row>
    <row r="1001" spans="1:1" hidden="1">
      <c r="A1001" s="31" t="str">
        <f t="shared" si="15"/>
        <v>. . . ; ():-.. IF -</v>
      </c>
    </row>
    <row r="1002" spans="1:1" hidden="1">
      <c r="A1002" s="31" t="str">
        <f t="shared" si="15"/>
        <v>. . . ; ():-.. IF -</v>
      </c>
    </row>
    <row r="1003" spans="1:1" hidden="1">
      <c r="A1003" s="31" t="str">
        <f t="shared" si="15"/>
        <v>. . . ; ():-.. IF -</v>
      </c>
    </row>
    <row r="1004" spans="1:1" hidden="1">
      <c r="A1004" s="31" t="str">
        <f t="shared" si="15"/>
        <v>. . . ; ():-.. IF -</v>
      </c>
    </row>
    <row r="1005" spans="1:1" hidden="1">
      <c r="A1005" s="31" t="str">
        <f t="shared" si="15"/>
        <v>. . . ; ():-.. IF -</v>
      </c>
    </row>
    <row r="1006" spans="1:1" hidden="1">
      <c r="A1006" s="31" t="str">
        <f t="shared" si="15"/>
        <v>. . . ; ():-.. IF -</v>
      </c>
    </row>
    <row r="1007" spans="1:1" hidden="1">
      <c r="A1007" s="31" t="str">
        <f t="shared" si="15"/>
        <v>. . . ; ():-.. IF -</v>
      </c>
    </row>
    <row r="1008" spans="1:1" hidden="1">
      <c r="A1008" s="31" t="str">
        <f t="shared" si="15"/>
        <v>. . . ; ():-.. IF -</v>
      </c>
    </row>
    <row r="1009" spans="1:1" hidden="1">
      <c r="A1009" s="31" t="str">
        <f t="shared" si="15"/>
        <v>. . . ; ():-.. IF -</v>
      </c>
    </row>
    <row r="1010" spans="1:1" hidden="1">
      <c r="A1010" s="31" t="str">
        <f t="shared" si="15"/>
        <v>. . . ; ():-.. IF -</v>
      </c>
    </row>
    <row r="1011" spans="1:1" hidden="1">
      <c r="A1011" s="31" t="str">
        <f t="shared" si="15"/>
        <v>. . . ; ():-.. IF -</v>
      </c>
    </row>
    <row r="1012" spans="1:1" hidden="1">
      <c r="A1012" s="31" t="str">
        <f t="shared" si="15"/>
        <v>. . . ; ():-.. IF -</v>
      </c>
    </row>
    <row r="1013" spans="1:1" hidden="1">
      <c r="A1013" s="31" t="str">
        <f t="shared" si="15"/>
        <v>. . . ; ():-.. IF -</v>
      </c>
    </row>
    <row r="1014" spans="1:1" hidden="1">
      <c r="A1014" s="31" t="str">
        <f t="shared" si="15"/>
        <v>. . . ; ():-.. IF -</v>
      </c>
    </row>
    <row r="1015" spans="1:1" hidden="1">
      <c r="A1015" s="31" t="str">
        <f t="shared" si="15"/>
        <v>. . . ; ():-.. IF -</v>
      </c>
    </row>
    <row r="1016" spans="1:1" hidden="1">
      <c r="A1016" s="31" t="str">
        <f t="shared" si="15"/>
        <v>. . . ; ():-.. IF -</v>
      </c>
    </row>
    <row r="1017" spans="1:1" hidden="1">
      <c r="A1017" s="31" t="str">
        <f t="shared" si="15"/>
        <v>. . . ; ():-.. IF -</v>
      </c>
    </row>
    <row r="1018" spans="1:1" hidden="1">
      <c r="A1018" s="31" t="str">
        <f t="shared" si="15"/>
        <v>. . . ; ():-.. IF -</v>
      </c>
    </row>
    <row r="1019" spans="1:1" hidden="1">
      <c r="A1019" s="31" t="str">
        <f t="shared" si="15"/>
        <v>. . . ; ():-.. IF -</v>
      </c>
    </row>
    <row r="1020" spans="1:1" hidden="1">
      <c r="A1020" s="31" t="str">
        <f t="shared" si="15"/>
        <v>. . . ; ():-.. IF -</v>
      </c>
    </row>
    <row r="1021" spans="1:1" hidden="1">
      <c r="A1021" s="31" t="str">
        <f t="shared" si="15"/>
        <v>. . . ; ():-.. IF -</v>
      </c>
    </row>
    <row r="1022" spans="1:1" hidden="1">
      <c r="A1022" s="31" t="str">
        <f t="shared" si="15"/>
        <v>. . . ; ():-.. IF -</v>
      </c>
    </row>
    <row r="1023" spans="1:1" hidden="1">
      <c r="A1023" s="31" t="str">
        <f t="shared" si="15"/>
        <v>. . . ; ():-.. IF -</v>
      </c>
    </row>
    <row r="1024" spans="1:1" hidden="1">
      <c r="A1024" s="31" t="str">
        <f t="shared" si="15"/>
        <v>. . . ; ():-.. IF -</v>
      </c>
    </row>
    <row r="1025" spans="1:1" hidden="1">
      <c r="A1025" s="31" t="str">
        <f t="shared" si="15"/>
        <v>. . . ; ():-.. IF -</v>
      </c>
    </row>
    <row r="1026" spans="1:1" hidden="1">
      <c r="A1026" s="31" t="str">
        <f t="shared" si="15"/>
        <v>. . . ; ():-.. IF -</v>
      </c>
    </row>
    <row r="1027" spans="1:1" hidden="1">
      <c r="A1027" s="31" t="str">
        <f t="shared" ref="A1027:A1090" si="16">CONCATENATE(B1027,". ",C1027,". ",D1027,". ",P1027,"; ",Q1027,"(",R1027,"):",S1027,"-",T1027,".",E1027,". ","IF -",F1027)</f>
        <v>. . . ; ():-.. IF -</v>
      </c>
    </row>
    <row r="1028" spans="1:1" hidden="1">
      <c r="A1028" s="31" t="str">
        <f t="shared" si="16"/>
        <v>. . . ; ():-.. IF -</v>
      </c>
    </row>
    <row r="1029" spans="1:1" hidden="1">
      <c r="A1029" s="31" t="str">
        <f t="shared" si="16"/>
        <v>. . . ; ():-.. IF -</v>
      </c>
    </row>
    <row r="1030" spans="1:1" hidden="1">
      <c r="A1030" s="31" t="str">
        <f t="shared" si="16"/>
        <v>. . . ; ():-.. IF -</v>
      </c>
    </row>
    <row r="1031" spans="1:1" hidden="1">
      <c r="A1031" s="31" t="str">
        <f t="shared" si="16"/>
        <v>. . . ; ():-.. IF -</v>
      </c>
    </row>
    <row r="1032" spans="1:1" hidden="1">
      <c r="A1032" s="31" t="str">
        <f t="shared" si="16"/>
        <v>. . . ; ():-.. IF -</v>
      </c>
    </row>
    <row r="1033" spans="1:1" hidden="1">
      <c r="A1033" s="31" t="str">
        <f t="shared" si="16"/>
        <v>. . . ; ():-.. IF -</v>
      </c>
    </row>
    <row r="1034" spans="1:1" hidden="1">
      <c r="A1034" s="31" t="str">
        <f t="shared" si="16"/>
        <v>. . . ; ():-.. IF -</v>
      </c>
    </row>
    <row r="1035" spans="1:1" hidden="1">
      <c r="A1035" s="31" t="str">
        <f t="shared" si="16"/>
        <v>. . . ; ():-.. IF -</v>
      </c>
    </row>
    <row r="1036" spans="1:1" hidden="1">
      <c r="A1036" s="31" t="str">
        <f t="shared" si="16"/>
        <v>. . . ; ():-.. IF -</v>
      </c>
    </row>
    <row r="1037" spans="1:1" hidden="1">
      <c r="A1037" s="31" t="str">
        <f t="shared" si="16"/>
        <v>. . . ; ():-.. IF -</v>
      </c>
    </row>
    <row r="1038" spans="1:1" hidden="1">
      <c r="A1038" s="31" t="str">
        <f t="shared" si="16"/>
        <v>. . . ; ():-.. IF -</v>
      </c>
    </row>
    <row r="1039" spans="1:1" hidden="1">
      <c r="A1039" s="31" t="str">
        <f t="shared" si="16"/>
        <v>. . . ; ():-.. IF -</v>
      </c>
    </row>
    <row r="1040" spans="1:1" hidden="1">
      <c r="A1040" s="31" t="str">
        <f t="shared" si="16"/>
        <v>. . . ; ():-.. IF -</v>
      </c>
    </row>
    <row r="1041" spans="1:1" hidden="1">
      <c r="A1041" s="31" t="str">
        <f t="shared" si="16"/>
        <v>. . . ; ():-.. IF -</v>
      </c>
    </row>
    <row r="1042" spans="1:1" hidden="1">
      <c r="A1042" s="31" t="str">
        <f t="shared" si="16"/>
        <v>. . . ; ():-.. IF -</v>
      </c>
    </row>
    <row r="1043" spans="1:1" hidden="1">
      <c r="A1043" s="31" t="str">
        <f t="shared" si="16"/>
        <v>. . . ; ():-.. IF -</v>
      </c>
    </row>
    <row r="1044" spans="1:1" hidden="1">
      <c r="A1044" s="31" t="str">
        <f t="shared" si="16"/>
        <v>. . . ; ():-.. IF -</v>
      </c>
    </row>
    <row r="1045" spans="1:1" hidden="1">
      <c r="A1045" s="31" t="str">
        <f t="shared" si="16"/>
        <v>. . . ; ():-.. IF -</v>
      </c>
    </row>
    <row r="1046" spans="1:1" hidden="1">
      <c r="A1046" s="31" t="str">
        <f t="shared" si="16"/>
        <v>. . . ; ():-.. IF -</v>
      </c>
    </row>
    <row r="1047" spans="1:1" hidden="1">
      <c r="A1047" s="31" t="str">
        <f t="shared" si="16"/>
        <v>. . . ; ():-.. IF -</v>
      </c>
    </row>
    <row r="1048" spans="1:1" hidden="1">
      <c r="A1048" s="31" t="str">
        <f t="shared" si="16"/>
        <v>. . . ; ():-.. IF -</v>
      </c>
    </row>
    <row r="1049" spans="1:1" hidden="1">
      <c r="A1049" s="31" t="str">
        <f t="shared" si="16"/>
        <v>. . . ; ():-.. IF -</v>
      </c>
    </row>
    <row r="1050" spans="1:1" hidden="1">
      <c r="A1050" s="31" t="str">
        <f t="shared" si="16"/>
        <v>. . . ; ():-.. IF -</v>
      </c>
    </row>
    <row r="1051" spans="1:1" hidden="1">
      <c r="A1051" s="31" t="str">
        <f t="shared" si="16"/>
        <v>. . . ; ():-.. IF -</v>
      </c>
    </row>
    <row r="1052" spans="1:1" hidden="1">
      <c r="A1052" s="31" t="str">
        <f t="shared" si="16"/>
        <v>. . . ; ():-.. IF -</v>
      </c>
    </row>
    <row r="1053" spans="1:1" hidden="1">
      <c r="A1053" s="31" t="str">
        <f t="shared" si="16"/>
        <v>. . . ; ():-.. IF -</v>
      </c>
    </row>
    <row r="1054" spans="1:1" hidden="1">
      <c r="A1054" s="31" t="str">
        <f t="shared" si="16"/>
        <v>. . . ; ():-.. IF -</v>
      </c>
    </row>
    <row r="1055" spans="1:1" hidden="1">
      <c r="A1055" s="31" t="str">
        <f t="shared" si="16"/>
        <v>. . . ; ():-.. IF -</v>
      </c>
    </row>
    <row r="1056" spans="1:1" hidden="1">
      <c r="A1056" s="31" t="str">
        <f t="shared" si="16"/>
        <v>. . . ; ():-.. IF -</v>
      </c>
    </row>
    <row r="1057" spans="1:1" hidden="1">
      <c r="A1057" s="31" t="str">
        <f t="shared" si="16"/>
        <v>. . . ; ():-.. IF -</v>
      </c>
    </row>
    <row r="1058" spans="1:1" hidden="1">
      <c r="A1058" s="31" t="str">
        <f t="shared" si="16"/>
        <v>. . . ; ():-.. IF -</v>
      </c>
    </row>
    <row r="1059" spans="1:1" hidden="1">
      <c r="A1059" s="31" t="str">
        <f t="shared" si="16"/>
        <v>. . . ; ():-.. IF -</v>
      </c>
    </row>
    <row r="1060" spans="1:1" hidden="1">
      <c r="A1060" s="31" t="str">
        <f t="shared" si="16"/>
        <v>. . . ; ():-.. IF -</v>
      </c>
    </row>
    <row r="1061" spans="1:1" hidden="1">
      <c r="A1061" s="31" t="str">
        <f t="shared" si="16"/>
        <v>. . . ; ():-.. IF -</v>
      </c>
    </row>
    <row r="1062" spans="1:1" hidden="1">
      <c r="A1062" s="31" t="str">
        <f t="shared" si="16"/>
        <v>. . . ; ():-.. IF -</v>
      </c>
    </row>
    <row r="1063" spans="1:1" hidden="1">
      <c r="A1063" s="31" t="str">
        <f t="shared" si="16"/>
        <v>. . . ; ():-.. IF -</v>
      </c>
    </row>
    <row r="1064" spans="1:1" hidden="1">
      <c r="A1064" s="31" t="str">
        <f t="shared" si="16"/>
        <v>. . . ; ():-.. IF -</v>
      </c>
    </row>
    <row r="1065" spans="1:1" hidden="1">
      <c r="A1065" s="31" t="str">
        <f t="shared" si="16"/>
        <v>. . . ; ():-.. IF -</v>
      </c>
    </row>
    <row r="1066" spans="1:1" hidden="1">
      <c r="A1066" s="31" t="str">
        <f t="shared" si="16"/>
        <v>. . . ; ():-.. IF -</v>
      </c>
    </row>
    <row r="1067" spans="1:1" hidden="1">
      <c r="A1067" s="31" t="str">
        <f t="shared" si="16"/>
        <v>. . . ; ():-.. IF -</v>
      </c>
    </row>
    <row r="1068" spans="1:1" hidden="1">
      <c r="A1068" s="31" t="str">
        <f t="shared" si="16"/>
        <v>. . . ; ():-.. IF -</v>
      </c>
    </row>
    <row r="1069" spans="1:1" hidden="1">
      <c r="A1069" s="31" t="str">
        <f t="shared" si="16"/>
        <v>. . . ; ():-.. IF -</v>
      </c>
    </row>
    <row r="1070" spans="1:1" hidden="1">
      <c r="A1070" s="31" t="str">
        <f t="shared" si="16"/>
        <v>. . . ; ():-.. IF -</v>
      </c>
    </row>
    <row r="1071" spans="1:1" hidden="1">
      <c r="A1071" s="31" t="str">
        <f t="shared" si="16"/>
        <v>. . . ; ():-.. IF -</v>
      </c>
    </row>
    <row r="1072" spans="1:1" hidden="1">
      <c r="A1072" s="31" t="str">
        <f t="shared" si="16"/>
        <v>. . . ; ():-.. IF -</v>
      </c>
    </row>
    <row r="1073" spans="1:11" hidden="1">
      <c r="A1073" s="31" t="str">
        <f t="shared" si="16"/>
        <v>. . . ; ():-.. IF -</v>
      </c>
    </row>
    <row r="1074" spans="1:11" hidden="1">
      <c r="A1074" s="31" t="str">
        <f t="shared" si="16"/>
        <v>. . . ; ():-.. IF -</v>
      </c>
    </row>
    <row r="1075" spans="1:11" hidden="1">
      <c r="A1075" s="31" t="str">
        <f t="shared" si="16"/>
        <v>. . . ; ():-.. IF -</v>
      </c>
    </row>
    <row r="1076" spans="1:11" hidden="1">
      <c r="A1076" s="31" t="str">
        <f t="shared" si="16"/>
        <v>. . . ; ():-.. IF -</v>
      </c>
    </row>
    <row r="1077" spans="1:11" hidden="1">
      <c r="A1077" s="31" t="str">
        <f t="shared" si="16"/>
        <v>. . . ; ():-.. IF -</v>
      </c>
    </row>
    <row r="1078" spans="1:11" hidden="1">
      <c r="A1078" s="31" t="str">
        <f t="shared" si="16"/>
        <v>. . . ; ():-.. IF -</v>
      </c>
    </row>
    <row r="1079" spans="1:11" hidden="1">
      <c r="A1079" s="31" t="str">
        <f t="shared" si="16"/>
        <v>. . . ; ():-.. IF -</v>
      </c>
    </row>
    <row r="1080" spans="1:11" hidden="1">
      <c r="A1080" s="31" t="str">
        <f t="shared" si="16"/>
        <v>. . . ; ():-.. IF -</v>
      </c>
    </row>
    <row r="1081" spans="1:11" hidden="1">
      <c r="A1081" s="31" t="str">
        <f t="shared" si="16"/>
        <v>. . . ; ():-.. IF -</v>
      </c>
    </row>
    <row r="1082" spans="1:11" hidden="1">
      <c r="A1082" s="31" t="str">
        <f t="shared" si="16"/>
        <v>. . . ; ():-.. IF -</v>
      </c>
    </row>
    <row r="1083" spans="1:11" hidden="1">
      <c r="A1083" s="31" t="str">
        <f t="shared" si="16"/>
        <v>. . . ; ():-.. IF -</v>
      </c>
    </row>
    <row r="1084" spans="1:11" hidden="1">
      <c r="A1084" s="31" t="str">
        <f t="shared" si="16"/>
        <v>. . . ; ():-.. IF -</v>
      </c>
    </row>
    <row r="1085" spans="1:11" hidden="1">
      <c r="A1085" s="31" t="str">
        <f t="shared" si="16"/>
        <v>. . . ; ():-.. IF -</v>
      </c>
    </row>
    <row r="1086" spans="1:11" hidden="1">
      <c r="A1086" s="31" t="str">
        <f t="shared" si="16"/>
        <v>. . . ; ():-.. IF -</v>
      </c>
    </row>
    <row r="1087" spans="1:11" hidden="1">
      <c r="A1087" s="31" t="str">
        <f t="shared" si="16"/>
        <v>. . . ; ():-.. IF -</v>
      </c>
    </row>
    <row r="1088" spans="1:11" ht="75" hidden="1">
      <c r="A1088" s="31" t="str">
        <f t="shared" si="16"/>
        <v>TIPO DE DOCUMENTO. TIPO DE DOCUMENTO. TIPO DE DOCUMENTO. ; ():-.FACTOR DE IMPACTO. IF -TIPO DE DOCUMENTO</v>
      </c>
      <c r="B1088" s="20" t="s">
        <v>73</v>
      </c>
      <c r="C1088" s="20" t="s">
        <v>73</v>
      </c>
      <c r="D1088" s="20" t="s">
        <v>73</v>
      </c>
      <c r="E1088" s="23" t="s">
        <v>74</v>
      </c>
      <c r="F1088" s="23" t="s">
        <v>73</v>
      </c>
      <c r="G1088" s="23" t="s">
        <v>75</v>
      </c>
      <c r="H1088" s="23" t="s">
        <v>7254</v>
      </c>
      <c r="I1088" s="23" t="s">
        <v>73</v>
      </c>
      <c r="J1088" s="23" t="s">
        <v>78</v>
      </c>
      <c r="K1088" s="23" t="s">
        <v>7255</v>
      </c>
    </row>
    <row r="1089" spans="1:11" ht="30" hidden="1">
      <c r="A1089" s="31" t="str">
        <f t="shared" si="16"/>
        <v>Article. 10. Article. ; ():-.16,583. IF -Article</v>
      </c>
      <c r="B1089" s="20" t="s">
        <v>10</v>
      </c>
      <c r="C1089" s="20">
        <f>DCOUNTA(B1:T1085,C1088,B1088:B1089)</f>
        <v>10</v>
      </c>
      <c r="D1089" s="20" t="s">
        <v>10</v>
      </c>
      <c r="E1089" s="23">
        <f>DSUM(B1:T1085,F1,D1088:D1089)</f>
        <v>16.582999999999998</v>
      </c>
      <c r="F1089" s="23" t="s">
        <v>10</v>
      </c>
      <c r="G1089" s="23" t="s">
        <v>5470</v>
      </c>
      <c r="H1089" s="23">
        <f>DCOUNTA(B1:T1085,G1088,F1088:G1089)</f>
        <v>1</v>
      </c>
      <c r="I1089" s="23" t="s">
        <v>10</v>
      </c>
      <c r="J1089" s="23" t="s">
        <v>2680</v>
      </c>
      <c r="K1089" s="23">
        <f>DCOUNTA(B1:T1085,J1,I1088:J1089)</f>
        <v>1</v>
      </c>
    </row>
    <row r="1090" spans="1:11" hidden="1">
      <c r="A1090" s="31" t="str">
        <f t="shared" si="16"/>
        <v>. . . ; ():-.. IF -</v>
      </c>
    </row>
    <row r="1091" spans="1:11" ht="75" hidden="1">
      <c r="A1091" s="31" t="str">
        <f t="shared" ref="A1091:A1106" si="17">CONCATENATE(B1091,". ",C1091,". ",D1091,". ",P1091,"; ",Q1091,"(",R1091,"):",S1091,"-",T1091,".",E1091,". ","IF -",F1091)</f>
        <v>TIPO DE DOCUMENTO. TIPO DE DOCUMENTO. TIPO DE DOCUMENTO. ; ():-.FACTOR DE IMPACTO. IF -TIPO DE DOCUMENTO</v>
      </c>
      <c r="B1091" s="20" t="s">
        <v>73</v>
      </c>
      <c r="C1091" s="20" t="s">
        <v>73</v>
      </c>
      <c r="D1091" s="20" t="s">
        <v>73</v>
      </c>
      <c r="E1091" s="23" t="s">
        <v>74</v>
      </c>
      <c r="F1091" s="23" t="s">
        <v>73</v>
      </c>
      <c r="G1091" s="23" t="s">
        <v>75</v>
      </c>
      <c r="H1091" s="23" t="s">
        <v>7254</v>
      </c>
      <c r="I1091" s="23" t="s">
        <v>73</v>
      </c>
      <c r="J1091" s="23" t="s">
        <v>78</v>
      </c>
      <c r="K1091" s="23" t="s">
        <v>7255</v>
      </c>
    </row>
    <row r="1092" spans="1:11" ht="30" hidden="1">
      <c r="A1092" s="31" t="str">
        <f t="shared" si="17"/>
        <v>Letter. 0. Letter. ; ():-.0. IF -Letter</v>
      </c>
      <c r="B1092" s="20" t="s">
        <v>274</v>
      </c>
      <c r="C1092" s="20">
        <f>DCOUNTA(B1:T1085,E1,B1091:B1092)</f>
        <v>0</v>
      </c>
      <c r="D1092" s="20" t="s">
        <v>274</v>
      </c>
      <c r="E1092" s="23">
        <f>DSUM(B1:T1085,F1,D1091:D1092)</f>
        <v>0</v>
      </c>
      <c r="F1092" s="23" t="s">
        <v>274</v>
      </c>
      <c r="G1092" s="23" t="s">
        <v>5470</v>
      </c>
      <c r="H1092" s="23">
        <f>DCOUNTA(B1:T1085,G1,F1091:G1092)</f>
        <v>0</v>
      </c>
      <c r="I1092" s="23" t="s">
        <v>274</v>
      </c>
      <c r="J1092" s="23" t="s">
        <v>2680</v>
      </c>
      <c r="K1092" s="23">
        <f>DCOUNTA(B1:T1085,J1,I1091:J1092)</f>
        <v>0</v>
      </c>
    </row>
    <row r="1093" spans="1:11" hidden="1">
      <c r="A1093" s="31" t="str">
        <f t="shared" si="17"/>
        <v>. . . ; ():-.. IF -</v>
      </c>
    </row>
    <row r="1094" spans="1:11" ht="75" hidden="1">
      <c r="A1094" s="31" t="str">
        <f t="shared" si="17"/>
        <v>TIPO DE DOCUMENTO. TIPO DE DOCUMENTO. TIPO DE DOCUMENTO. ; ():-.FACTOR DE IMPACTO. IF -TIPO DE DOCUMENTO</v>
      </c>
      <c r="B1094" s="20" t="s">
        <v>73</v>
      </c>
      <c r="C1094" s="20" t="s">
        <v>73</v>
      </c>
      <c r="D1094" s="20" t="s">
        <v>73</v>
      </c>
      <c r="E1094" s="23" t="s">
        <v>74</v>
      </c>
      <c r="F1094" s="23" t="s">
        <v>73</v>
      </c>
      <c r="G1094" s="23" t="s">
        <v>75</v>
      </c>
      <c r="H1094" s="23" t="s">
        <v>7254</v>
      </c>
      <c r="I1094" s="23" t="s">
        <v>73</v>
      </c>
      <c r="J1094" s="23" t="s">
        <v>78</v>
      </c>
      <c r="K1094" s="23" t="s">
        <v>7255</v>
      </c>
    </row>
    <row r="1095" spans="1:11" ht="30" hidden="1">
      <c r="A1095" s="31" t="str">
        <f t="shared" si="17"/>
        <v>Correction. 0. Correction. ; ():-.0. IF -Correction</v>
      </c>
      <c r="B1095" s="20" t="s">
        <v>356</v>
      </c>
      <c r="C1095" s="20">
        <f>DCOUNTA(B1:T1085,E1,B1094:B1095)</f>
        <v>0</v>
      </c>
      <c r="D1095" s="20" t="s">
        <v>356</v>
      </c>
      <c r="E1095" s="23">
        <f>DSUM(B1:T1085,F1,D1094:D1095)</f>
        <v>0</v>
      </c>
      <c r="F1095" s="23" t="s">
        <v>356</v>
      </c>
      <c r="G1095" s="23" t="s">
        <v>5470</v>
      </c>
      <c r="H1095" s="23">
        <f>DCOUNTA(B1:T1085,G1,F1094:G1095)</f>
        <v>0</v>
      </c>
      <c r="I1095" s="23" t="s">
        <v>356</v>
      </c>
      <c r="J1095" s="23" t="s">
        <v>2680</v>
      </c>
      <c r="K1095" s="23">
        <f>DCOUNTA(B1:T1085,J1,I1094:J1095)</f>
        <v>0</v>
      </c>
    </row>
    <row r="1096" spans="1:11" hidden="1">
      <c r="A1096" s="31" t="str">
        <f t="shared" si="17"/>
        <v>. . . ; ():-.. IF -</v>
      </c>
    </row>
    <row r="1097" spans="1:11" ht="75" hidden="1">
      <c r="A1097" s="31" t="str">
        <f t="shared" si="17"/>
        <v>TIPO DE DOCUMENTO. TIPO DE DOCUMENTO. TIPO DE DOCUMENTO. ; ():-.FACTOR DE IMPACTO. IF -TIPO DE DOCUMENTO</v>
      </c>
      <c r="B1097" s="20" t="s">
        <v>73</v>
      </c>
      <c r="C1097" s="20" t="s">
        <v>73</v>
      </c>
      <c r="D1097" s="20" t="s">
        <v>73</v>
      </c>
      <c r="E1097" s="23" t="s">
        <v>74</v>
      </c>
      <c r="F1097" s="23" t="s">
        <v>73</v>
      </c>
      <c r="G1097" s="23" t="s">
        <v>75</v>
      </c>
      <c r="H1097" s="23" t="s">
        <v>7254</v>
      </c>
      <c r="I1097" s="23" t="s">
        <v>73</v>
      </c>
      <c r="J1097" s="23" t="s">
        <v>78</v>
      </c>
      <c r="K1097" s="23" t="s">
        <v>7255</v>
      </c>
    </row>
    <row r="1098" spans="1:11" ht="60" hidden="1">
      <c r="A1098" s="31" t="str">
        <f t="shared" si="17"/>
        <v>Editorial Material. 1. Editorial Material. ; ():-.1,565. IF -Editorial Material</v>
      </c>
      <c r="B1098" s="20" t="s">
        <v>571</v>
      </c>
      <c r="C1098" s="20">
        <f>DCOUNTA(B1:T1085,E1,B1097:B1098)</f>
        <v>1</v>
      </c>
      <c r="D1098" s="20" t="s">
        <v>571</v>
      </c>
      <c r="E1098" s="23">
        <f>DSUM(B1:T1085,F1,D1097:D1098)</f>
        <v>1.5649999999999999</v>
      </c>
      <c r="F1098" s="23" t="s">
        <v>571</v>
      </c>
      <c r="G1098" s="23" t="s">
        <v>5470</v>
      </c>
      <c r="H1098" s="23">
        <f>DCOUNTA(B1:T1085,G1,F1097:G1098)</f>
        <v>0</v>
      </c>
      <c r="I1098" s="23" t="s">
        <v>571</v>
      </c>
      <c r="J1098" s="23" t="s">
        <v>2680</v>
      </c>
      <c r="K1098" s="23">
        <f>DCOUNTA(B1:T1085,J1,I1097:J1098)</f>
        <v>0</v>
      </c>
    </row>
    <row r="1099" spans="1:11" hidden="1">
      <c r="A1099" s="31" t="str">
        <f t="shared" si="17"/>
        <v>. . . ; ():-.. IF -</v>
      </c>
    </row>
    <row r="1100" spans="1:11" hidden="1">
      <c r="A1100" s="31" t="str">
        <f t="shared" si="17"/>
        <v>. . . ; ():-.. IF -</v>
      </c>
    </row>
    <row r="1101" spans="1:11" ht="75" hidden="1">
      <c r="A1101" s="31" t="str">
        <f t="shared" si="17"/>
        <v>TIPO DE DOCUMENTO. TIPO DE DOCUMENTO. TIPO DE DOCUMENTO. ; ():-.FACTOR DE IMPACTO. IF -TIPO DE DOCUMENTO</v>
      </c>
      <c r="B1101" s="20" t="s">
        <v>73</v>
      </c>
      <c r="C1101" s="20" t="s">
        <v>73</v>
      </c>
      <c r="D1101" s="20" t="s">
        <v>73</v>
      </c>
      <c r="E1101" s="23" t="s">
        <v>74</v>
      </c>
      <c r="F1101" s="23" t="s">
        <v>73</v>
      </c>
      <c r="G1101" s="23" t="s">
        <v>75</v>
      </c>
      <c r="H1101" s="23" t="s">
        <v>7254</v>
      </c>
      <c r="I1101" s="23" t="s">
        <v>73</v>
      </c>
      <c r="J1101" s="23" t="s">
        <v>78</v>
      </c>
      <c r="K1101" s="23" t="s">
        <v>7255</v>
      </c>
    </row>
    <row r="1102" spans="1:11" ht="60" hidden="1">
      <c r="A1102" s="31" t="str">
        <f t="shared" si="17"/>
        <v>Meeting Abstract. 3. Meeting Abstract. ; ():-.10,218. IF -Meeting Abstract</v>
      </c>
      <c r="B1102" s="20" t="s">
        <v>26</v>
      </c>
      <c r="C1102" s="20">
        <f>DCOUNTA(B1:T1085,E1,B1101:B1102)</f>
        <v>3</v>
      </c>
      <c r="D1102" s="20" t="s">
        <v>26</v>
      </c>
      <c r="E1102" s="23">
        <f>DSUM(B1:T1085,F1,D1101:D1102)</f>
        <v>10.218</v>
      </c>
      <c r="F1102" s="23" t="s">
        <v>26</v>
      </c>
      <c r="G1102" s="23" t="s">
        <v>5470</v>
      </c>
      <c r="H1102" s="23">
        <f>DCOUNTA(B1:T1085,G1,F1101:G1102)</f>
        <v>1</v>
      </c>
      <c r="I1102" s="23" t="s">
        <v>26</v>
      </c>
      <c r="J1102" s="23" t="s">
        <v>2680</v>
      </c>
      <c r="K1102" s="23">
        <f>DCOUNTA(B1:T1085,J1,I1101:J1102)</f>
        <v>1</v>
      </c>
    </row>
    <row r="1103" spans="1:11" hidden="1">
      <c r="A1103" s="31" t="str">
        <f t="shared" si="17"/>
        <v>. . . ; ():-.. IF -</v>
      </c>
    </row>
    <row r="1104" spans="1:11" ht="75" hidden="1">
      <c r="A1104" s="31" t="str">
        <f t="shared" si="17"/>
        <v>TIPO DE DOCUMENTO. TIPO DE DOCUMENTO. TIPO DE DOCUMENTO. ; ():-.FACTOR DE IMPACTO. IF -TIPO DE DOCUMENTO</v>
      </c>
      <c r="B1104" s="20" t="s">
        <v>73</v>
      </c>
      <c r="C1104" s="20" t="s">
        <v>73</v>
      </c>
      <c r="D1104" s="20" t="s">
        <v>73</v>
      </c>
      <c r="E1104" s="23" t="s">
        <v>74</v>
      </c>
      <c r="F1104" s="23" t="s">
        <v>73</v>
      </c>
      <c r="G1104" s="23" t="s">
        <v>75</v>
      </c>
      <c r="H1104" s="23" t="s">
        <v>7254</v>
      </c>
      <c r="I1104" s="23" t="s">
        <v>73</v>
      </c>
      <c r="J1104" s="23" t="s">
        <v>78</v>
      </c>
      <c r="K1104" s="23" t="s">
        <v>7255</v>
      </c>
    </row>
    <row r="1105" spans="1:52" ht="30" hidden="1">
      <c r="A1105" s="31" t="str">
        <f t="shared" si="17"/>
        <v>Review. 0. Review. ; ():-.0. IF -Review</v>
      </c>
      <c r="B1105" s="20" t="s">
        <v>210</v>
      </c>
      <c r="C1105" s="20">
        <f>DCOUNTA(B1:T1085,E1,B1104:B1105)</f>
        <v>0</v>
      </c>
      <c r="D1105" s="20" t="s">
        <v>210</v>
      </c>
      <c r="E1105" s="23">
        <f>DSUM(B1:T1085,F1,D1104:D1105)</f>
        <v>0</v>
      </c>
      <c r="F1105" s="23" t="s">
        <v>210</v>
      </c>
      <c r="G1105" s="23" t="s">
        <v>5470</v>
      </c>
      <c r="H1105" s="23">
        <f>DCOUNTA(B1:T1085,G1,F1104:G1105)</f>
        <v>0</v>
      </c>
      <c r="I1105" s="23" t="s">
        <v>210</v>
      </c>
      <c r="J1105" s="23" t="s">
        <v>2680</v>
      </c>
      <c r="K1105" s="23">
        <f>DCOUNTA(B1:T1085,J1,I1104:J1105)</f>
        <v>0</v>
      </c>
    </row>
    <row r="1106" spans="1:52" hidden="1">
      <c r="A1106" s="31" t="str">
        <f t="shared" si="17"/>
        <v>. . . ; ():-.. IF -</v>
      </c>
    </row>
    <row r="1108" spans="1:52" ht="15.75">
      <c r="C1108" s="19" t="s">
        <v>7256</v>
      </c>
      <c r="D1108" s="19" t="s">
        <v>7257</v>
      </c>
      <c r="E1108" s="19" t="s">
        <v>5466</v>
      </c>
      <c r="F1108" s="19" t="s">
        <v>7258</v>
      </c>
      <c r="G1108" s="19" t="s">
        <v>7259</v>
      </c>
      <c r="AY1108" s="20" t="s">
        <v>7260</v>
      </c>
      <c r="AZ1108" s="20" t="s">
        <v>7261</v>
      </c>
    </row>
    <row r="1109" spans="1:52" ht="15.75">
      <c r="C1109" s="21">
        <f>C1089</f>
        <v>10</v>
      </c>
      <c r="D1109" s="26" t="s">
        <v>7262</v>
      </c>
      <c r="E1109" s="21">
        <f>E1089</f>
        <v>16.582999999999998</v>
      </c>
      <c r="F1109" s="21">
        <f>H1089</f>
        <v>1</v>
      </c>
      <c r="G1109" s="21">
        <f>K1089</f>
        <v>1</v>
      </c>
    </row>
    <row r="1110" spans="1:52" ht="15.75">
      <c r="C1110" s="21">
        <f>C1092</f>
        <v>0</v>
      </c>
      <c r="D1110" s="26" t="s">
        <v>7263</v>
      </c>
      <c r="E1110" s="21">
        <f>E1092</f>
        <v>0</v>
      </c>
      <c r="F1110" s="21">
        <f>H1092</f>
        <v>0</v>
      </c>
      <c r="G1110" s="21">
        <f>K1092</f>
        <v>0</v>
      </c>
    </row>
    <row r="1111" spans="1:52" ht="15.75">
      <c r="C1111" s="21">
        <f>C1095</f>
        <v>0</v>
      </c>
      <c r="D1111" s="26" t="s">
        <v>7264</v>
      </c>
      <c r="E1111" s="21">
        <f>E1095</f>
        <v>0</v>
      </c>
      <c r="F1111" s="21">
        <f>H1095</f>
        <v>0</v>
      </c>
      <c r="G1111" s="21">
        <f>K1095</f>
        <v>0</v>
      </c>
      <c r="O1111" s="24"/>
    </row>
    <row r="1112" spans="1:52" ht="15.75">
      <c r="C1112" s="21">
        <f>C1098</f>
        <v>1</v>
      </c>
      <c r="D1112" s="26" t="s">
        <v>7265</v>
      </c>
      <c r="E1112" s="21">
        <f>E1098</f>
        <v>1.5649999999999999</v>
      </c>
      <c r="F1112" s="21">
        <f>H1098</f>
        <v>0</v>
      </c>
      <c r="G1112" s="21">
        <f>K1098</f>
        <v>0</v>
      </c>
      <c r="O1112" s="24"/>
    </row>
    <row r="1113" spans="1:52" ht="15.75">
      <c r="C1113" s="21">
        <f>C1102</f>
        <v>3</v>
      </c>
      <c r="D1113" s="26" t="s">
        <v>26</v>
      </c>
      <c r="E1113" s="21">
        <f>E1102</f>
        <v>10.218</v>
      </c>
      <c r="F1113" s="21">
        <f>H1102</f>
        <v>1</v>
      </c>
      <c r="G1113" s="21">
        <f>K1102</f>
        <v>1</v>
      </c>
      <c r="O1113" s="24"/>
    </row>
    <row r="1114" spans="1:52" ht="15.75">
      <c r="C1114" s="21">
        <f>C1105</f>
        <v>0</v>
      </c>
      <c r="D1114" s="26" t="s">
        <v>7266</v>
      </c>
      <c r="E1114" s="21">
        <f>E1105</f>
        <v>0</v>
      </c>
      <c r="F1114" s="21">
        <f>H1105</f>
        <v>0</v>
      </c>
      <c r="G1114" s="21">
        <f>K1105</f>
        <v>0</v>
      </c>
      <c r="O1114" s="24"/>
    </row>
    <row r="1115" spans="1:52" ht="15.75">
      <c r="C1115" s="21"/>
      <c r="D1115" s="26" t="s">
        <v>7267</v>
      </c>
      <c r="E1115" s="21">
        <f>E1109</f>
        <v>16.582999999999998</v>
      </c>
      <c r="F1115" s="21"/>
      <c r="G1115" s="21"/>
      <c r="O1115" s="24"/>
    </row>
    <row r="1116" spans="1:52" ht="15.75">
      <c r="C1116" s="22"/>
      <c r="D1116" s="19" t="s">
        <v>7268</v>
      </c>
      <c r="E1116" s="19">
        <f>E1109+E1110+E1111+E1112+E1113+E1114</f>
        <v>28.366</v>
      </c>
      <c r="F1116" s="22"/>
      <c r="O1116" s="24"/>
    </row>
    <row r="1117" spans="1:52" ht="15.75">
      <c r="C1117" s="22"/>
      <c r="D1117" s="19"/>
      <c r="E1117" s="19"/>
    </row>
  </sheetData>
  <sortState ref="A2:BX21">
    <sortCondition ref="D2:D21"/>
    <sortCondition ref="C2:C21"/>
  </sortState>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7030A0"/>
  </sheetPr>
  <dimension ref="A1:AZ1115"/>
  <sheetViews>
    <sheetView topLeftCell="B12" workbookViewId="0">
      <selection activeCell="B2" sqref="B2:C14"/>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3"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3" ht="45">
      <c r="A2" s="31" t="str">
        <f>CONCATENATE(B2,". ",C2,". ",D2,". ",P2,"; ",Q2,"(",R2,"):",S2,"-",T2,".",E2,". ","IF -",F2)</f>
        <v>Alvarez-Lopez, C; De Santiago, J; Pinera, A; Rodriguez, R; Herrero, B; Herrera, M; Pillado, J; Zapardiel, I. Utility of Three-Dimensional Ultrasonography to Assess the Position of Essure Tubal Occlusion Device and Its Complications. GYNECOLOGIC AND OBSTETRIC INVESTIGATION. 2017; 82(2):170-174.Article. IF -1,415</v>
      </c>
      <c r="B2" s="37" t="s">
        <v>3738</v>
      </c>
      <c r="C2" s="37" t="s">
        <v>3739</v>
      </c>
      <c r="D2" s="17" t="s">
        <v>3733</v>
      </c>
      <c r="E2" s="18" t="s">
        <v>10</v>
      </c>
      <c r="F2" s="18">
        <f>VLOOKUP(N2,Revistas!$B$2:$H$63996,2,FALSE)</f>
        <v>1.415</v>
      </c>
      <c r="G2" s="18" t="str">
        <f>VLOOKUP(N2,Revistas!$B$2:$H$63996,3,FALSE)</f>
        <v>Q4</v>
      </c>
      <c r="H2" s="18" t="str">
        <f>VLOOKUP(N2,Revistas!$B$2:$H$63996,4,FALSE)</f>
        <v>OBSTETRICS &amp; GYNECOLOGY - SCIE</v>
      </c>
      <c r="I2" s="18" t="str">
        <f>VLOOKUP(N2,Revistas!$B$2:$H$63996,5,FALSE)</f>
        <v>61/80</v>
      </c>
      <c r="J2" s="18" t="str">
        <f>VLOOKUP(N2,Revistas!$B$2:$H$63996,6,FALSE)</f>
        <v>NO</v>
      </c>
      <c r="K2" s="18" t="s">
        <v>3740</v>
      </c>
      <c r="L2" s="18" t="s">
        <v>3741</v>
      </c>
      <c r="M2" s="18">
        <v>1</v>
      </c>
      <c r="N2" s="18" t="s">
        <v>3736</v>
      </c>
      <c r="O2" s="18"/>
      <c r="P2" s="18">
        <v>2017</v>
      </c>
      <c r="Q2" s="18">
        <v>82</v>
      </c>
      <c r="R2" s="18">
        <v>2</v>
      </c>
      <c r="S2" s="18">
        <v>170</v>
      </c>
      <c r="T2" s="18">
        <v>174</v>
      </c>
      <c r="U2" s="23">
        <v>27705973</v>
      </c>
    </row>
    <row r="3" spans="1:23" ht="45">
      <c r="A3" s="31" t="str">
        <f t="shared" ref="A3:A59" si="0">CONCATENATE(B3,". ",C3,". ",D3,". ",P3,"; ",Q3,"(",R3,"):",S3,"-",T3,".",E3,". ","IF -",F3)</f>
        <v>Bartha, JL; Martinez-Sanchez, N; Hueso-Zalvide, E. PREGNANCY OUTCOME IN WOMEN WITH INFLAMMATORY BOWEL DISEASE WITH OR WITHOUT BIOLOGICAL MEDICATION. JOURNAL OF WOMENS HEALTH. 2017; 26(4):A6-A7.Meeting Abstract. IF -2,322</v>
      </c>
      <c r="B3" s="37" t="s">
        <v>4086</v>
      </c>
      <c r="C3" s="37" t="s">
        <v>4087</v>
      </c>
      <c r="D3" s="17" t="s">
        <v>4082</v>
      </c>
      <c r="E3" s="18" t="s">
        <v>26</v>
      </c>
      <c r="F3" s="18">
        <f>VLOOKUP(N3,Revistas!$B$2:$H$63996,2,FALSE)</f>
        <v>2.3220000000000001</v>
      </c>
      <c r="G3" s="18" t="str">
        <f>VLOOKUP(N3,Revistas!$B$2:$H$63996,3,FALSE)</f>
        <v>Q2</v>
      </c>
      <c r="H3" s="18" t="str">
        <f>VLOOKUP(N3,Revistas!$B$2:$H$63996,4,FALSE)</f>
        <v>PUBLIC, ENVIRONMENTAL &amp; OCCUPATIONAL HEALTH - SCIE;</v>
      </c>
      <c r="I3" s="18" t="str">
        <f>VLOOKUP(N3,Revistas!$B$2:$H$63996,5,FALSE)</f>
        <v>60/176</v>
      </c>
      <c r="J3" s="18" t="str">
        <f>VLOOKUP(N3,Revistas!$B$2:$H$63996,6,FALSE)</f>
        <v>NO</v>
      </c>
      <c r="K3" s="18" t="s">
        <v>4088</v>
      </c>
      <c r="L3" s="18"/>
      <c r="M3" s="18">
        <v>0</v>
      </c>
      <c r="N3" s="18" t="s">
        <v>4084</v>
      </c>
      <c r="O3" s="18" t="s">
        <v>35</v>
      </c>
      <c r="P3" s="18">
        <v>2017</v>
      </c>
      <c r="Q3" s="18">
        <v>26</v>
      </c>
      <c r="R3" s="18">
        <v>4</v>
      </c>
      <c r="S3" s="18" t="s">
        <v>4085</v>
      </c>
      <c r="T3" s="18" t="s">
        <v>4089</v>
      </c>
    </row>
    <row r="4" spans="1:23" ht="30">
      <c r="A4" s="31" t="str">
        <f t="shared" si="0"/>
        <v>Bartha, JL; Martinez-Sanchez, N; Marin-Camacho, S. EFFICACY AND SAFETY OF USING BEMIPARIN DURING PREGNANCY. JOURNAL OF WOMENS HEALTH. 2017; 26(4):A6-A6.Meeting Abstract. IF -2,322</v>
      </c>
      <c r="B4" s="37" t="s">
        <v>4080</v>
      </c>
      <c r="C4" s="37" t="s">
        <v>4081</v>
      </c>
      <c r="D4" s="17" t="s">
        <v>4082</v>
      </c>
      <c r="E4" s="18" t="s">
        <v>26</v>
      </c>
      <c r="F4" s="18">
        <f>VLOOKUP(N4,Revistas!$B$2:$H$63996,2,FALSE)</f>
        <v>2.3220000000000001</v>
      </c>
      <c r="G4" s="18" t="str">
        <f>VLOOKUP(N4,Revistas!$B$2:$H$63996,3,FALSE)</f>
        <v>Q2</v>
      </c>
      <c r="H4" s="18" t="str">
        <f>VLOOKUP(N4,Revistas!$B$2:$H$63996,4,FALSE)</f>
        <v>PUBLIC, ENVIRONMENTAL &amp; OCCUPATIONAL HEALTH - SCIE;</v>
      </c>
      <c r="I4" s="18" t="str">
        <f>VLOOKUP(N4,Revistas!$B$2:$H$63996,5,FALSE)</f>
        <v>60/176</v>
      </c>
      <c r="J4" s="18" t="str">
        <f>VLOOKUP(N4,Revistas!$B$2:$H$63996,6,FALSE)</f>
        <v>NO</v>
      </c>
      <c r="K4" s="18" t="s">
        <v>4083</v>
      </c>
      <c r="L4" s="18"/>
      <c r="M4" s="18">
        <v>0</v>
      </c>
      <c r="N4" s="18" t="s">
        <v>4084</v>
      </c>
      <c r="O4" s="18" t="s">
        <v>35</v>
      </c>
      <c r="P4" s="18">
        <v>2017</v>
      </c>
      <c r="Q4" s="18">
        <v>26</v>
      </c>
      <c r="R4" s="18">
        <v>4</v>
      </c>
      <c r="S4" s="18" t="s">
        <v>4085</v>
      </c>
      <c r="T4" s="18" t="s">
        <v>4085</v>
      </c>
    </row>
    <row r="5" spans="1:23" ht="45">
      <c r="A5" s="31" t="str">
        <f t="shared" si="0"/>
        <v>Bugatto, F; Quintero-Prado, R; Vilar-Sanchez, JM; Perdomo, G; Torrejon, R; Bartha, JL. Prepregnancy body mass index influences lipid oxidation rate during pregnancy. ACTA OBSTETRICIA ET GYNECOLOGICA SCANDINAVICA. 2017; 96(2):207-215.Article. IF -2,48</v>
      </c>
      <c r="B5" s="37" t="s">
        <v>4103</v>
      </c>
      <c r="C5" s="37" t="s">
        <v>4104</v>
      </c>
      <c r="D5" s="17" t="s">
        <v>4105</v>
      </c>
      <c r="E5" s="18" t="s">
        <v>10</v>
      </c>
      <c r="F5" s="18">
        <f>VLOOKUP(N5,Revistas!$B$2:$H$63996,2,FALSE)</f>
        <v>2.48</v>
      </c>
      <c r="G5" s="18" t="str">
        <f>VLOOKUP(N5,Revistas!$B$2:$H$63996,3,FALSE)</f>
        <v>Q2</v>
      </c>
      <c r="H5" s="18" t="str">
        <f>VLOOKUP(N5,Revistas!$B$2:$H$63996,4,FALSE)</f>
        <v>OBSTETRICS &amp; GYNECOLOGY - SCIE</v>
      </c>
      <c r="I5" s="18" t="str">
        <f>VLOOKUP(N5,Revistas!$B$2:$H$63996,5,FALSE)</f>
        <v>27/80</v>
      </c>
      <c r="J5" s="18" t="str">
        <f>VLOOKUP(N5,Revistas!$B$2:$H$63996,6,FALSE)</f>
        <v>NO</v>
      </c>
      <c r="K5" s="18" t="s">
        <v>4106</v>
      </c>
      <c r="L5" s="18" t="s">
        <v>4107</v>
      </c>
      <c r="M5" s="18">
        <v>2</v>
      </c>
      <c r="N5" s="18" t="s">
        <v>4108</v>
      </c>
      <c r="O5" s="18" t="s">
        <v>62</v>
      </c>
      <c r="P5" s="18">
        <v>2017</v>
      </c>
      <c r="Q5" s="18">
        <v>96</v>
      </c>
      <c r="R5" s="18">
        <v>2</v>
      </c>
      <c r="S5" s="18">
        <v>207</v>
      </c>
      <c r="T5" s="18">
        <v>215</v>
      </c>
      <c r="U5" s="23">
        <v>27861720</v>
      </c>
    </row>
    <row r="6" spans="1:23" ht="60">
      <c r="A6" s="31" t="str">
        <f t="shared" si="0"/>
        <v>De la Calle, M; Vidaurrazaga, C; Martinez, N; Gonzalez-Beato, M; Antolin, E; Bartha, JL. Successful treatment of a severe early onset case of pemphigoid gestationis with intravenous immunoglobulin in a twin pregnancy conceived with in vitro fertilisation in a primigravida. JOURNAL OF OBSTETRICS AND GYNAECOLOGY. 2017; 37(2):246-247.Article. IF -0,629</v>
      </c>
      <c r="B6" s="37" t="s">
        <v>4096</v>
      </c>
      <c r="C6" s="37" t="s">
        <v>4097</v>
      </c>
      <c r="D6" s="17" t="s">
        <v>4098</v>
      </c>
      <c r="E6" s="18" t="s">
        <v>10</v>
      </c>
      <c r="F6" s="18">
        <f>VLOOKUP(N6,Revistas!$B$2:$H$63996,2,FALSE)</f>
        <v>0.629</v>
      </c>
      <c r="G6" s="18" t="str">
        <f>VLOOKUP(N6,Revistas!$B$2:$H$63996,3,FALSE)</f>
        <v>Q4</v>
      </c>
      <c r="H6" s="18" t="str">
        <f>VLOOKUP(N6,Revistas!$B$2:$H$63996,4,FALSE)</f>
        <v>OBSTETRICS &amp; GYNECOLOGY - SCIE</v>
      </c>
      <c r="I6" s="18" t="str">
        <f>VLOOKUP(N6,Revistas!$B$2:$H$63996,5,FALSE)</f>
        <v>76/80</v>
      </c>
      <c r="J6" s="18" t="str">
        <f>VLOOKUP(N6,Revistas!$B$2:$H$63996,6,FALSE)</f>
        <v>NO</v>
      </c>
      <c r="K6" s="18" t="s">
        <v>4099</v>
      </c>
      <c r="L6" s="18" t="s">
        <v>4100</v>
      </c>
      <c r="M6" s="18">
        <v>0</v>
      </c>
      <c r="N6" s="18" t="s">
        <v>4101</v>
      </c>
      <c r="O6" s="18" t="s">
        <v>62</v>
      </c>
      <c r="P6" s="18">
        <v>2017</v>
      </c>
      <c r="Q6" s="18">
        <v>37</v>
      </c>
      <c r="R6" s="18">
        <v>2</v>
      </c>
      <c r="S6" s="18">
        <v>246</v>
      </c>
      <c r="T6" s="18">
        <v>247</v>
      </c>
      <c r="U6" s="23">
        <v>27922278</v>
      </c>
    </row>
    <row r="7" spans="1:23" ht="60">
      <c r="A7" s="31" t="str">
        <f t="shared" si="0"/>
        <v>Dore Reyes, M; Triana Junco, P; Encinas Hernandez, J L; Alvarado Antolin, E; Bartha Rasero, J L; Nunez Cerezo, V; Romo Munoz, M; Gomez Cervantes, M; Sanchez Galan, A; Martinez Martinez, L; Lopez Santamaria, M. Mesenteric edema as a prenatal ultrasound sign of poor prognosis in gastroschisis. Cirugia pediatrica : organo oficial de la Sociedad Espanola de Cirugia Pediatrica. 2017; 30(3):137-137.Article. IF -NO TIENE</v>
      </c>
      <c r="B7" s="37" t="s">
        <v>4112</v>
      </c>
      <c r="C7" s="37" t="s">
        <v>4130</v>
      </c>
      <c r="D7" s="17" t="s">
        <v>4113</v>
      </c>
      <c r="E7" s="18" t="s">
        <v>10</v>
      </c>
      <c r="F7" s="18" t="str">
        <f>VLOOKUP(N7,Revistas!$B$2:$H$63996,2,FALSE)</f>
        <v>NO TIENE</v>
      </c>
      <c r="G7" s="18" t="str">
        <f>VLOOKUP(N7,Revistas!$B$2:$H$63996,3,FALSE)</f>
        <v>NO TIENE</v>
      </c>
      <c r="H7" s="18" t="str">
        <f>VLOOKUP(N7,Revistas!$B$2:$H$63996,4,FALSE)</f>
        <v>NO TIENE</v>
      </c>
      <c r="I7" s="18" t="str">
        <f>VLOOKUP(N7,Revistas!$B$2:$H$63996,5,FALSE)</f>
        <v>NO TIENE</v>
      </c>
      <c r="J7" s="18" t="str">
        <f>VLOOKUP(N7,Revistas!$B$2:$H$63996,6,FALSE)</f>
        <v>NO</v>
      </c>
      <c r="K7" s="18" t="s">
        <v>4116</v>
      </c>
      <c r="L7" s="18"/>
      <c r="M7" s="18" t="s">
        <v>586</v>
      </c>
      <c r="N7" s="18" t="s">
        <v>4117</v>
      </c>
      <c r="O7" s="18" t="s">
        <v>4115</v>
      </c>
      <c r="P7" s="18">
        <v>2017</v>
      </c>
      <c r="Q7" s="18">
        <v>30</v>
      </c>
      <c r="R7" s="18">
        <v>3</v>
      </c>
      <c r="S7" s="18">
        <v>137</v>
      </c>
      <c r="T7" s="18">
        <v>137</v>
      </c>
      <c r="U7" s="23">
        <v>29043689</v>
      </c>
    </row>
    <row r="8" spans="1:23" ht="45">
      <c r="A8" s="31" t="str">
        <f t="shared" si="0"/>
        <v>Martinez-Sanchez, N; Perez-Pinto, S; Robles-Marhuenda, A; Arnalich-Fernandez, F; Camean, MM; Zalvide, EH; Bartha, JL. Obstetric and perinatal outcome in anti-Ro/SSA-positive pregnant women: a prospective cohort study. IMMUNOLOGIC RESEARCH. 2017; 65(2):487-494.Article. IF -2,905</v>
      </c>
      <c r="B8" s="37" t="s">
        <v>2251</v>
      </c>
      <c r="C8" s="37" t="s">
        <v>2252</v>
      </c>
      <c r="D8" s="17" t="s">
        <v>2253</v>
      </c>
      <c r="E8" s="18" t="s">
        <v>10</v>
      </c>
      <c r="F8" s="18">
        <f>VLOOKUP(N8,Revistas!$B$2:$H$63996,2,FALSE)</f>
        <v>2.9049999999999998</v>
      </c>
      <c r="G8" s="18" t="str">
        <f>VLOOKUP(N8,Revistas!$B$2:$H$63996,3,FALSE)</f>
        <v>Q3</v>
      </c>
      <c r="H8" s="18" t="str">
        <f>VLOOKUP(N8,Revistas!$B$2:$H$63996,4,FALSE)</f>
        <v>IMMUNOLOGY - SCIE</v>
      </c>
      <c r="I8" s="18" t="str">
        <f>VLOOKUP(N8,Revistas!$B$2:$H$63996,5,FALSE)</f>
        <v>82/151</v>
      </c>
      <c r="J8" s="18" t="str">
        <f>VLOOKUP(N8,Revistas!$B$2:$H$63996,6,FALSE)</f>
        <v>NO</v>
      </c>
      <c r="K8" s="18" t="s">
        <v>2254</v>
      </c>
      <c r="L8" s="18" t="s">
        <v>2255</v>
      </c>
      <c r="M8" s="18">
        <v>0</v>
      </c>
      <c r="N8" s="18" t="s">
        <v>2256</v>
      </c>
      <c r="O8" s="18" t="s">
        <v>35</v>
      </c>
      <c r="P8" s="18">
        <v>2017</v>
      </c>
      <c r="Q8" s="18">
        <v>65</v>
      </c>
      <c r="R8" s="18">
        <v>2</v>
      </c>
      <c r="S8" s="18">
        <v>487</v>
      </c>
      <c r="T8" s="18">
        <v>494</v>
      </c>
      <c r="U8" s="23">
        <v>28138914</v>
      </c>
    </row>
    <row r="9" spans="1:23" ht="90">
      <c r="A9" s="31" t="str">
        <f t="shared" si="0"/>
        <v>Palacio, M; Bonet-Carne, E; Cobo, T; Perez-Moreno, A; Sabria, J; Richter, J; Kacerovsky, M; Jacobsson, B; Garcia-Posada, RA; Bugatto, F; Santisteve, R; Vives, A; Parra-Cordero, M; Hernandez-Andrade, E; Bartha, JL; Carretero-Lucena, P; Lit, K; Cruz, R; Burke, M; Vavilala, S; Iruretagoyena, I; Delgado, JL; Schenone, M; Vilanova, J. Prediction of neonatal respiratory morbidity by quantitative ultrasound lung texture analysis: a multicenter study. AMERICAN JOURNAL OF OBSTETRICS AND GYNECOLOGY. 2017; 216(1):S190-S190.Meeting Abstract. IF -5,574</v>
      </c>
      <c r="B9" s="37" t="s">
        <v>4109</v>
      </c>
      <c r="C9" s="37" t="s">
        <v>4074</v>
      </c>
      <c r="D9" s="17" t="s">
        <v>4075</v>
      </c>
      <c r="E9" s="18" t="s">
        <v>26</v>
      </c>
      <c r="F9" s="18">
        <f>VLOOKUP(N9,Revistas!$B$2:$H$63996,2,FALSE)</f>
        <v>5.5739999999999998</v>
      </c>
      <c r="G9" s="18" t="str">
        <f>VLOOKUP(N9,Revistas!$B$2:$H$63996,3,FALSE)</f>
        <v>Q1</v>
      </c>
      <c r="H9" s="18" t="str">
        <f>VLOOKUP(N9,Revistas!$B$2:$H$63996,4,FALSE)</f>
        <v>OBSTETRICS &amp; GYNECOLOGY - SCIE</v>
      </c>
      <c r="I9" s="18" t="str">
        <f>VLOOKUP(N9,Revistas!$B$2:$H$63996,5,FALSE)</f>
        <v>2 DE 80</v>
      </c>
      <c r="J9" s="18" t="str">
        <f>VLOOKUP(N9,Revistas!$B$2:$H$63996,6,FALSE)</f>
        <v>SI</v>
      </c>
      <c r="K9" s="18" t="s">
        <v>4110</v>
      </c>
      <c r="L9" s="18"/>
      <c r="M9" s="18">
        <v>0</v>
      </c>
      <c r="N9" s="18" t="s">
        <v>4078</v>
      </c>
      <c r="O9" s="18" t="s">
        <v>344</v>
      </c>
      <c r="P9" s="18">
        <v>2017</v>
      </c>
      <c r="Q9" s="18">
        <v>216</v>
      </c>
      <c r="R9" s="18">
        <v>1</v>
      </c>
      <c r="S9" s="18" t="s">
        <v>4111</v>
      </c>
      <c r="T9" s="18" t="s">
        <v>4111</v>
      </c>
    </row>
    <row r="10" spans="1:23" ht="120">
      <c r="A10" s="31" t="str">
        <f t="shared" si="0"/>
        <v>Palacio, M; Bonet-Carne, E; Cobo, T; Perez-Moreno, A; Sabria, J; Richter, J; Kacerovsky, M; Jacobsson, B; Garcia-Posada, RA; Bugatto, F; Santisteve, R; Vives, A; Parra-Cordero, M; Hernandez-Andrade, E; Bartha, JL; Carretero-Lucena, P; Tan, KL; Cruz-Martinez, R; Burke, M; Vavilala, S; Iruretagoyena, I; Delgado, JL; Schenone, M; Vilanova, J; Botet, F; Yeo, GSH; Hyett, J; Deprest, J; Romero, R; Gratacos, E. Prediction of neonatal respiratory morbidity by quantitative ultrasound lung texture analysis: a multicenter study. AMERICAN JOURNAL OF OBSTETRICS AND GYNECOLOGY. 2017; 217(2):-196.e1-14.Article. IF -5,574</v>
      </c>
      <c r="B10" s="37" t="s">
        <v>4073</v>
      </c>
      <c r="C10" s="37" t="s">
        <v>4074</v>
      </c>
      <c r="D10" s="17" t="s">
        <v>4075</v>
      </c>
      <c r="E10" s="18" t="s">
        <v>10</v>
      </c>
      <c r="F10" s="18">
        <f>VLOOKUP(N10,Revistas!$B$2:$H$63996,2,FALSE)</f>
        <v>5.5739999999999998</v>
      </c>
      <c r="G10" s="18" t="str">
        <f>VLOOKUP(N10,Revistas!$B$2:$H$63996,3,FALSE)</f>
        <v>Q1</v>
      </c>
      <c r="H10" s="18" t="str">
        <f>VLOOKUP(N10,Revistas!$B$2:$H$63996,4,FALSE)</f>
        <v>OBSTETRICS &amp; GYNECOLOGY - SCIE</v>
      </c>
      <c r="I10" s="18" t="str">
        <f>VLOOKUP(N10,Revistas!$B$2:$H$63996,5,FALSE)</f>
        <v>2 DE 80</v>
      </c>
      <c r="J10" s="18" t="str">
        <f>VLOOKUP(N10,Revistas!$B$2:$H$63996,6,FALSE)</f>
        <v>SI</v>
      </c>
      <c r="K10" s="18" t="s">
        <v>4076</v>
      </c>
      <c r="L10" s="18" t="s">
        <v>4077</v>
      </c>
      <c r="M10" s="18">
        <v>0</v>
      </c>
      <c r="N10" s="18" t="s">
        <v>4078</v>
      </c>
      <c r="O10" s="18" t="s">
        <v>199</v>
      </c>
      <c r="P10" s="18">
        <v>2017</v>
      </c>
      <c r="Q10" s="18">
        <v>217</v>
      </c>
      <c r="R10" s="18">
        <v>2</v>
      </c>
      <c r="S10" s="18"/>
      <c r="T10" s="18" t="s">
        <v>4079</v>
      </c>
      <c r="U10" s="23">
        <v>28342715</v>
      </c>
    </row>
    <row r="11" spans="1:23" ht="60">
      <c r="A11" s="31" t="str">
        <f t="shared" si="0"/>
        <v>Palacio, M; Cobo, T; Antolin, E; Ramirez, M; Cabrera, F; de Rosales, FM; Bartha, JL; Juan, M; Marti, A; Oros, D; Rodriguez, A; Scazzocchio, E; Olivares, JM; Varea, S; Rios, J; Gratacos, E. Vaginal Progesterone as Maintenance Treatment After an Episode of Preterm Labour (PROMISE) Study: A Multicentre, Double-blind, Randomised, Placebo-Controlled Trial. OBSTETRICAL &amp; GYNECOLOGICAL SURVEY. 2017; 72(3):151-153.Editorial Material. IF -1,565</v>
      </c>
      <c r="B11" s="37" t="s">
        <v>4090</v>
      </c>
      <c r="C11" s="37" t="s">
        <v>4091</v>
      </c>
      <c r="D11" s="17" t="s">
        <v>4092</v>
      </c>
      <c r="E11" s="18" t="s">
        <v>571</v>
      </c>
      <c r="F11" s="18">
        <f>VLOOKUP(N11,Revistas!$B$2:$H$63996,2,FALSE)</f>
        <v>1.5649999999999999</v>
      </c>
      <c r="G11" s="18" t="str">
        <f>VLOOKUP(N11,Revistas!$B$2:$H$63996,3,FALSE)</f>
        <v>Q3</v>
      </c>
      <c r="H11" s="18" t="str">
        <f>VLOOKUP(N11,Revistas!$B$2:$H$63996,4,FALSE)</f>
        <v>OBSTETRICS &amp; GYNECOLOGY - SCIE</v>
      </c>
      <c r="I11" s="18" t="str">
        <f>VLOOKUP(N11,Revistas!$B$2:$H$63996,5,FALSE)</f>
        <v>55/80</v>
      </c>
      <c r="J11" s="18" t="str">
        <f>VLOOKUP(N11,Revistas!$B$2:$H$63996,6,FALSE)</f>
        <v>NO</v>
      </c>
      <c r="K11" s="18" t="s">
        <v>4093</v>
      </c>
      <c r="L11" s="18" t="s">
        <v>4094</v>
      </c>
      <c r="M11" s="18">
        <v>0</v>
      </c>
      <c r="N11" s="18" t="s">
        <v>4095</v>
      </c>
      <c r="O11" s="18" t="s">
        <v>300</v>
      </c>
      <c r="P11" s="18">
        <v>2017</v>
      </c>
      <c r="Q11" s="18">
        <v>72</v>
      </c>
      <c r="R11" s="18">
        <v>3</v>
      </c>
      <c r="S11" s="18">
        <v>151</v>
      </c>
      <c r="T11" s="18">
        <v>153</v>
      </c>
      <c r="U11" s="33">
        <v>27028759</v>
      </c>
    </row>
    <row r="12" spans="1:23" ht="60">
      <c r="A12" s="31" t="str">
        <f t="shared" si="0"/>
        <v>Revello, Rocio; Alcaide, Maria Jose; Abehsera, Daniel; Martin-Camean, Maria; Sousa E Faro Gomes, Mafalda; Alonso-Luque, Barbara; Bartha, Jose L. Prediction of chorioamnionitis in cases of intraamniotic infection by ureaplasma urealyticum in women with very preterm premature rupture of membranes or preterm labour.. Journal of maternal-fetal &amp; neonatal medicine. 2017; ():1-6.Article. IF -1,826</v>
      </c>
      <c r="B12" s="37" t="s">
        <v>4119</v>
      </c>
      <c r="C12" s="37" t="s">
        <v>4118</v>
      </c>
      <c r="D12" s="17" t="s">
        <v>4132</v>
      </c>
      <c r="E12" s="18" t="s">
        <v>10</v>
      </c>
      <c r="F12" s="18">
        <f>VLOOKUP(N12,Revistas!$B$2:$H$63996,2,FALSE)</f>
        <v>1.8260000000000001</v>
      </c>
      <c r="G12" s="18" t="str">
        <f>VLOOKUP(N12,Revistas!$B$2:$H$63996,3,FALSE)</f>
        <v>Q3</v>
      </c>
      <c r="H12" s="18" t="str">
        <f>VLOOKUP(N12,Revistas!$B$2:$H$63996,4,FALSE)</f>
        <v>OBSTETRICS &amp; GYNECOLOGY - SCIE</v>
      </c>
      <c r="I12" s="18" t="str">
        <f>VLOOKUP(N12,Revistas!$B$2:$H$63996,5,FALSE)</f>
        <v>45/80</v>
      </c>
      <c r="J12" s="18" t="str">
        <f>VLOOKUP(N12,Revistas!$B$2:$H$63996,6,FALSE)</f>
        <v>NO</v>
      </c>
      <c r="K12" s="18" t="s">
        <v>4120</v>
      </c>
      <c r="L12" s="18"/>
      <c r="M12" s="18" t="s">
        <v>586</v>
      </c>
      <c r="N12" s="18" t="s">
        <v>2606</v>
      </c>
      <c r="O12" s="18" t="s">
        <v>3187</v>
      </c>
      <c r="P12" s="18">
        <v>2017</v>
      </c>
      <c r="Q12" s="18"/>
      <c r="R12" s="18"/>
      <c r="S12" s="18">
        <v>1</v>
      </c>
      <c r="T12" s="18">
        <v>6</v>
      </c>
      <c r="U12" s="23">
        <v>28502201</v>
      </c>
      <c r="W12" s="32"/>
    </row>
    <row r="13" spans="1:23" ht="45">
      <c r="A13" s="31" t="str">
        <f t="shared" si="0"/>
        <v>Sanchez-Galan, A; Encinas, J L; Antolin, E; Vilanova, A; Dore, M; Triana, P; Bartha, J L; Lopez-Santamaria, M. Intestinal complications in twin-to-twin transfusion syndrome (TTTS) treated by laser coagulation (LC). Cirugia pediatrica : organo oficial de la Sociedad Espanola de Cirugia Pediatrica. 2017; 30(1):33-38.Article. IF -NO TIENE</v>
      </c>
      <c r="B13" s="37" t="s">
        <v>4126</v>
      </c>
      <c r="C13" s="37" t="s">
        <v>4131</v>
      </c>
      <c r="D13" s="17" t="s">
        <v>4113</v>
      </c>
      <c r="E13" s="18" t="s">
        <v>10</v>
      </c>
      <c r="F13" s="18" t="str">
        <f>VLOOKUP(N13,Revistas!$B$2:$H$63996,2,FALSE)</f>
        <v>NO TIENE</v>
      </c>
      <c r="G13" s="18" t="str">
        <f>VLOOKUP(N13,Revistas!$B$2:$H$63996,3,FALSE)</f>
        <v>NO TIENE</v>
      </c>
      <c r="H13" s="18" t="str">
        <f>VLOOKUP(N13,Revistas!$B$2:$H$63996,4,FALSE)</f>
        <v>NO TIENE</v>
      </c>
      <c r="I13" s="18" t="str">
        <f>VLOOKUP(N13,Revistas!$B$2:$H$63996,5,FALSE)</f>
        <v>NO TIENE</v>
      </c>
      <c r="J13" s="18" t="str">
        <f>VLOOKUP(N13,Revistas!$B$2:$H$63996,6,FALSE)</f>
        <v>NO</v>
      </c>
      <c r="K13" s="18" t="s">
        <v>4129</v>
      </c>
      <c r="L13" s="18"/>
      <c r="M13" s="18" t="s">
        <v>586</v>
      </c>
      <c r="N13" s="18" t="s">
        <v>4117</v>
      </c>
      <c r="O13" s="18" t="s">
        <v>4128</v>
      </c>
      <c r="P13" s="18">
        <v>2017</v>
      </c>
      <c r="Q13" s="18">
        <v>30</v>
      </c>
      <c r="R13" s="18">
        <v>1</v>
      </c>
      <c r="S13" s="18">
        <v>33</v>
      </c>
      <c r="T13" s="18">
        <v>38</v>
      </c>
      <c r="U13" s="23">
        <v>28585788</v>
      </c>
    </row>
    <row r="14" spans="1:23" ht="75">
      <c r="A14" s="31" t="str">
        <f t="shared" si="0"/>
        <v>Suela, Javier; Lopez-Exposito, Isabel; Querejeta, Maria Eugenia; Martorell, Rosa; Cuatrecasas, Esther; Armengol, Lluis; Antolin, Eugenia; Dominguez Garrido, Elena; Trujillo-Tiebas, Maria Jose; Rosell, Jordi; Garcia Planells, Javier; Cigudosa, Juan Cruz. Recommendations for the use of microarrays in prenatal diagnosis.. Medicina clinica. 2017; 148(7):328.e1-328.e8.Article. IF -1,125</v>
      </c>
      <c r="B14" s="37" t="s">
        <v>4122</v>
      </c>
      <c r="C14" s="37" t="s">
        <v>4121</v>
      </c>
      <c r="D14" s="17" t="s">
        <v>367</v>
      </c>
      <c r="E14" s="18" t="s">
        <v>10</v>
      </c>
      <c r="F14" s="18">
        <f>VLOOKUP(N14,Revistas!$B$2:$H$63996,2,FALSE)</f>
        <v>1.125</v>
      </c>
      <c r="G14" s="18" t="str">
        <f>VLOOKUP(N14,Revistas!$B$2:$H$63996,3,FALSE)</f>
        <v>Q3</v>
      </c>
      <c r="H14" s="18" t="str">
        <f>VLOOKUP(N14,Revistas!$B$2:$H$63996,4,FALSE)</f>
        <v>MEDICINA, GENERAL &amp; INTERNAL</v>
      </c>
      <c r="I14" s="18" t="str">
        <f>VLOOKUP(N14,Revistas!$B$2:$H$63996,5,FALSE)</f>
        <v>91/154</v>
      </c>
      <c r="J14" s="18" t="str">
        <f>VLOOKUP(N14,Revistas!$B$2:$H$63996,6,FALSE)</f>
        <v>NO</v>
      </c>
      <c r="K14" s="18" t="s">
        <v>4124</v>
      </c>
      <c r="L14" s="18"/>
      <c r="M14" s="18" t="s">
        <v>586</v>
      </c>
      <c r="N14" s="18" t="s">
        <v>739</v>
      </c>
      <c r="O14" s="18" t="s">
        <v>4123</v>
      </c>
      <c r="P14" s="18">
        <v>2017</v>
      </c>
      <c r="Q14" s="18">
        <v>148</v>
      </c>
      <c r="R14" s="18">
        <v>7</v>
      </c>
      <c r="S14" s="18" t="s">
        <v>4133</v>
      </c>
      <c r="T14" s="18" t="s">
        <v>4134</v>
      </c>
      <c r="U14" s="23">
        <v>28233562</v>
      </c>
    </row>
    <row r="15" spans="1:23">
      <c r="A15" s="31"/>
    </row>
    <row r="16" spans="1:23" hidden="1">
      <c r="A16" s="31" t="str">
        <f t="shared" si="0"/>
        <v>. . . ; ():-.. IF -</v>
      </c>
    </row>
    <row r="17" spans="1:1" hidden="1">
      <c r="A17" s="31" t="str">
        <f t="shared" si="0"/>
        <v>. . . ; ():-.. IF -</v>
      </c>
    </row>
    <row r="18" spans="1:1" hidden="1">
      <c r="A18" s="31" t="str">
        <f t="shared" si="0"/>
        <v>. . . ; ():-.. IF -</v>
      </c>
    </row>
    <row r="19" spans="1:1" hidden="1">
      <c r="A19" s="31" t="str">
        <f t="shared" si="0"/>
        <v>. . . ; ():-.. IF -</v>
      </c>
    </row>
    <row r="20" spans="1:1" hidden="1">
      <c r="A20" s="31" t="str">
        <f t="shared" si="0"/>
        <v>. . . ; ():-.. IF -</v>
      </c>
    </row>
    <row r="21" spans="1:1" hidden="1">
      <c r="A21" s="31" t="str">
        <f t="shared" si="0"/>
        <v>. . . ; ():-.. IF -</v>
      </c>
    </row>
    <row r="22" spans="1:1" hidden="1">
      <c r="A22" s="31" t="str">
        <f t="shared" si="0"/>
        <v>. . . ; ():-.. IF -</v>
      </c>
    </row>
    <row r="23" spans="1:1" hidden="1">
      <c r="A23" s="31" t="str">
        <f t="shared" si="0"/>
        <v>. . . ; ():-.. IF -</v>
      </c>
    </row>
    <row r="24" spans="1:1" hidden="1">
      <c r="A24" s="31" t="str">
        <f t="shared" si="0"/>
        <v>. . . ; ():-.. IF -</v>
      </c>
    </row>
    <row r="25" spans="1:1" hidden="1">
      <c r="A25" s="31" t="str">
        <f t="shared" si="0"/>
        <v>. . . ; ():-.. IF -</v>
      </c>
    </row>
    <row r="26" spans="1:1" hidden="1">
      <c r="A26" s="31" t="str">
        <f t="shared" si="0"/>
        <v>. . . ; ():-.. IF -</v>
      </c>
    </row>
    <row r="27" spans="1:1" hidden="1">
      <c r="A27" s="31" t="str">
        <f t="shared" si="0"/>
        <v>. . . ; ():-.. IF -</v>
      </c>
    </row>
    <row r="28" spans="1:1" hidden="1">
      <c r="A28" s="31" t="str">
        <f t="shared" si="0"/>
        <v>. . . ; ():-.. IF -</v>
      </c>
    </row>
    <row r="29" spans="1:1" hidden="1">
      <c r="A29" s="31" t="str">
        <f t="shared" si="0"/>
        <v>. . . ; ():-.. IF -</v>
      </c>
    </row>
    <row r="30" spans="1:1" hidden="1">
      <c r="A30" s="31" t="str">
        <f t="shared" si="0"/>
        <v>. . . ; ():-.. IF -</v>
      </c>
    </row>
    <row r="31" spans="1:1" hidden="1">
      <c r="A31" s="31" t="str">
        <f t="shared" si="0"/>
        <v>. . . ; ():-.. IF -</v>
      </c>
    </row>
    <row r="32" spans="1: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9</v>
      </c>
      <c r="D1092" s="20" t="s">
        <v>10</v>
      </c>
      <c r="E1092" s="23">
        <f>DSUM(B1:T1088,F1,D1091:D1092)</f>
        <v>15.954000000000001</v>
      </c>
      <c r="F1092" s="23" t="s">
        <v>10</v>
      </c>
      <c r="G1092" s="23" t="s">
        <v>5470</v>
      </c>
      <c r="H1092" s="23">
        <f>DCOUNTA(B1:T1088,G1091,F1091:G1092)</f>
        <v>1</v>
      </c>
      <c r="I1092" s="23" t="s">
        <v>10</v>
      </c>
      <c r="J1092" s="23" t="s">
        <v>2680</v>
      </c>
      <c r="K1092" s="23">
        <f>DCOUNTA(B1:T1088,J1,I1091:J1092)</f>
        <v>1</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1</v>
      </c>
      <c r="D1101" s="20" t="s">
        <v>571</v>
      </c>
      <c r="E1101" s="23">
        <f>DSUM(B1:T1088,F1,D1100:D1101)</f>
        <v>1.5649999999999999</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3</v>
      </c>
      <c r="D1105" s="20" t="s">
        <v>26</v>
      </c>
      <c r="E1105" s="23">
        <f>DSUM(B1:T1088,F1,D1104:D1105)</f>
        <v>10.218</v>
      </c>
      <c r="F1105" s="23" t="s">
        <v>26</v>
      </c>
      <c r="G1105" s="23" t="s">
        <v>5470</v>
      </c>
      <c r="H1105" s="23">
        <f>DCOUNTA(B1:T1088,G1,F1104:G1105)</f>
        <v>1</v>
      </c>
      <c r="I1105" s="23" t="s">
        <v>26</v>
      </c>
      <c r="J1105" s="23" t="s">
        <v>2680</v>
      </c>
      <c r="K1105" s="23">
        <f>DCOUNTA(B1:T1088,J1,I1104:J1105)</f>
        <v>1</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9</v>
      </c>
      <c r="D1111" s="26" t="s">
        <v>7262</v>
      </c>
      <c r="E1111" s="21">
        <f>E1092</f>
        <v>15.954000000000001</v>
      </c>
      <c r="F1111" s="21">
        <f>H1092</f>
        <v>1</v>
      </c>
      <c r="G1111" s="21">
        <f>K1092</f>
        <v>1</v>
      </c>
      <c r="O1111" s="24"/>
    </row>
    <row r="1112" spans="2:52" ht="15.75">
      <c r="C1112" s="21">
        <f>C1101</f>
        <v>1</v>
      </c>
      <c r="D1112" s="26" t="s">
        <v>7265</v>
      </c>
      <c r="E1112" s="21">
        <f>E1101</f>
        <v>1.5649999999999999</v>
      </c>
      <c r="F1112" s="21">
        <f>H1101</f>
        <v>0</v>
      </c>
      <c r="G1112" s="21">
        <f>K1101</f>
        <v>0</v>
      </c>
      <c r="O1112" s="24"/>
    </row>
    <row r="1113" spans="2:52" ht="15.75">
      <c r="C1113" s="21">
        <f>C1105</f>
        <v>3</v>
      </c>
      <c r="D1113" s="26" t="s">
        <v>26</v>
      </c>
      <c r="E1113" s="21">
        <f>E1105</f>
        <v>10.218</v>
      </c>
      <c r="F1113" s="21">
        <f>H1105</f>
        <v>1</v>
      </c>
      <c r="G1113" s="21">
        <f>K1105</f>
        <v>1</v>
      </c>
      <c r="O1113" s="24"/>
    </row>
    <row r="1114" spans="2:52" ht="15.75">
      <c r="C1114" s="22"/>
      <c r="D1114" s="19" t="s">
        <v>7267</v>
      </c>
      <c r="E1114" s="19">
        <f>E1111</f>
        <v>15.954000000000001</v>
      </c>
      <c r="F1114" s="22"/>
      <c r="O1114" s="24"/>
    </row>
    <row r="1115" spans="2:52" ht="15.75">
      <c r="C1115" s="22"/>
      <c r="D1115" s="19" t="s">
        <v>7268</v>
      </c>
      <c r="E1115" s="19" t="e">
        <f>E1111+#REF!+#REF!+E1112+E1113+#REF!</f>
        <v>#REF!</v>
      </c>
    </row>
  </sheetData>
  <sortState ref="B2:AZ14">
    <sortCondition ref="B2:B14"/>
  </sortState>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FFFF00"/>
  </sheetPr>
  <dimension ref="A1:AZ1115"/>
  <sheetViews>
    <sheetView topLeftCell="B1" workbookViewId="0">
      <selection activeCell="B2" sqref="B2:C52"/>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90">
      <c r="A2" s="31" t="str">
        <f>CONCATENATE(B2,". ",C2,". ",D2,". ",P2,"; ",Q2,"(",R2,"):",S2,"-",T2,".",E2,". ","IF -",F2)</f>
        <v>Altmuller, F; Lissewski, C; Bertola, D; Flex, E; Stark, Z; Spranger, S; Baynam, G; Buscarilli, M; Dyack, S; Gillis, J; Yntema, HG; Pantaleoni, F; van Loon, RLE; MacKay, S; Mina, K; Schanze, I; Tan, TY; Walsh, M; White, SM; Niewisch, MR; Garcia-Minaur, S; Plaza, D; Ahmadian, MR; Cave, H; Tartaglia, M; Zenker, M. Genotype and phenotype spectrum of NRAS germline variants. EUROPEAN JOURNAL OF HUMAN GENETICS. 2017; 25(7):823-831.Article. IF -4,287</v>
      </c>
      <c r="B2" s="37" t="s">
        <v>4234</v>
      </c>
      <c r="C2" s="37" t="s">
        <v>4235</v>
      </c>
      <c r="D2" s="17" t="s">
        <v>4236</v>
      </c>
      <c r="E2" s="18" t="s">
        <v>10</v>
      </c>
      <c r="F2" s="18">
        <f>VLOOKUP(N2,Revistas!$B$2:$H$63996,2,FALSE)</f>
        <v>4.2869999999999999</v>
      </c>
      <c r="G2" s="18" t="str">
        <f>VLOOKUP(N2,Revistas!$B$2:$H$63996,3,FALSE)</f>
        <v>Q1</v>
      </c>
      <c r="H2" s="18" t="str">
        <f>VLOOKUP(N2,Revistas!$B$2:$H$63996,4,FALSE)</f>
        <v>GENETICS &amp; HEREDITY - SCIE</v>
      </c>
      <c r="I2" s="18" t="str">
        <f>VLOOKUP(N2,Revistas!$B$2:$H$63996,5,FALSE)</f>
        <v>35/166</v>
      </c>
      <c r="J2" s="18" t="str">
        <f>VLOOKUP(N2,Revistas!$B$2:$H$63996,6,FALSE)</f>
        <v>NO</v>
      </c>
      <c r="K2" s="18" t="s">
        <v>4237</v>
      </c>
      <c r="L2" s="18" t="s">
        <v>4238</v>
      </c>
      <c r="M2" s="18">
        <v>0</v>
      </c>
      <c r="N2" s="18" t="s">
        <v>4239</v>
      </c>
      <c r="O2" s="18" t="s">
        <v>226</v>
      </c>
      <c r="P2" s="18">
        <v>2017</v>
      </c>
      <c r="Q2" s="18">
        <v>25</v>
      </c>
      <c r="R2" s="18">
        <v>7</v>
      </c>
      <c r="S2" s="18">
        <v>823</v>
      </c>
      <c r="T2" s="18">
        <v>831</v>
      </c>
      <c r="U2" s="23">
        <v>28594414</v>
      </c>
    </row>
    <row r="3" spans="1:21" ht="45">
      <c r="A3" s="31" t="str">
        <f t="shared" ref="A3:A59" si="0">CONCATENATE(B3,". ",C3,". ",D3,". ",P3,"; ",Q3,"(",R3,"):",S3,"-",T3,".",E3,". ","IF -",F3)</f>
        <v>Andrade, RC; dos Santos, ACE; Neto, JCD; Nevado, J; Lapunzina, P; Vargas, FR. TP53 and CDKN1A mutation analysis in families with Li-Fraumeni and Li-Fraumeni like syndromes. FAMILIAL CANCER. 2017; 16(2):243-248.Article. IF -1,66</v>
      </c>
      <c r="B3" s="37" t="s">
        <v>4254</v>
      </c>
      <c r="C3" s="37" t="s">
        <v>4255</v>
      </c>
      <c r="D3" s="17" t="s">
        <v>4256</v>
      </c>
      <c r="E3" s="18" t="s">
        <v>10</v>
      </c>
      <c r="F3" s="18">
        <f>VLOOKUP(N3,Revistas!$B$2:$H$63996,2,FALSE)</f>
        <v>1.66</v>
      </c>
      <c r="G3" s="18" t="str">
        <f>VLOOKUP(N3,Revistas!$B$2:$H$63996,3,FALSE)</f>
        <v>Q3</v>
      </c>
      <c r="H3" s="18" t="str">
        <f>VLOOKUP(N3,Revistas!$B$2:$H$63996,4,FALSE)</f>
        <v>GENETICS &amp; HEREDITY - SCIE</v>
      </c>
      <c r="I3" s="18" t="str">
        <f>VLOOKUP(N3,Revistas!$B$2:$H$63996,5,FALSE)</f>
        <v>120/166</v>
      </c>
      <c r="J3" s="18" t="str">
        <f>VLOOKUP(N3,Revistas!$B$2:$H$63996,6,FALSE)</f>
        <v>NO</v>
      </c>
      <c r="K3" s="18" t="s">
        <v>4257</v>
      </c>
      <c r="L3" s="18" t="s">
        <v>4258</v>
      </c>
      <c r="M3" s="18">
        <v>0</v>
      </c>
      <c r="N3" s="18" t="s">
        <v>4259</v>
      </c>
      <c r="O3" s="18" t="s">
        <v>35</v>
      </c>
      <c r="P3" s="18">
        <v>2017</v>
      </c>
      <c r="Q3" s="18">
        <v>16</v>
      </c>
      <c r="R3" s="18">
        <v>2</v>
      </c>
      <c r="S3" s="18">
        <v>243</v>
      </c>
      <c r="T3" s="18">
        <v>248</v>
      </c>
      <c r="U3" s="23">
        <v>27714481</v>
      </c>
    </row>
    <row r="4" spans="1:21" ht="60">
      <c r="A4" s="31" t="str">
        <f t="shared" si="0"/>
        <v>Barraza-Garcia, J; Rivera-Pedroza, CI; Hisado-Oliva, A; Belinchon-Martinez, A; Sentchordi-Montane, L; Duncan, EL; Clark, GR; del Pozo, A; Ibanez-Garikano, K; Offiah, A; Prieto-Matos, P; Cormier-Daire, V; Heath, KE. Broadening the phenotypic spectrum of POP1-skeletal dysplasias: identification of POP1 mutations in a mild and severe skeletal dysplasia. CLINICAL GENETICS. 2017; 92(1):91-98.Article. IF -3,326</v>
      </c>
      <c r="B4" s="37" t="s">
        <v>4224</v>
      </c>
      <c r="C4" s="37" t="s">
        <v>4225</v>
      </c>
      <c r="D4" s="17" t="s">
        <v>112</v>
      </c>
      <c r="E4" s="18" t="s">
        <v>10</v>
      </c>
      <c r="F4" s="18">
        <f>VLOOKUP(N4,Revistas!$B$2:$H$63996,2,FALSE)</f>
        <v>3.3260000000000001</v>
      </c>
      <c r="G4" s="18" t="str">
        <f>VLOOKUP(N4,Revistas!$B$2:$H$63996,3,FALSE)</f>
        <v>Q2</v>
      </c>
      <c r="H4" s="18" t="str">
        <f>VLOOKUP(N4,Revistas!$B$2:$H$63996,4,FALSE)</f>
        <v>GENETICS &amp; HEREDITY - SCIE</v>
      </c>
      <c r="I4" s="18" t="str">
        <f>VLOOKUP(N4,Revistas!$B$2:$H$63996,5,FALSE)</f>
        <v>62/166</v>
      </c>
      <c r="J4" s="18" t="str">
        <f>VLOOKUP(N4,Revistas!$B$2:$H$63996,6,FALSE)</f>
        <v>NO</v>
      </c>
      <c r="K4" s="18" t="s">
        <v>4226</v>
      </c>
      <c r="L4" s="18" t="s">
        <v>4227</v>
      </c>
      <c r="M4" s="18">
        <v>0</v>
      </c>
      <c r="N4" s="18" t="s">
        <v>115</v>
      </c>
      <c r="O4" s="18" t="s">
        <v>29</v>
      </c>
      <c r="P4" s="18">
        <v>2017</v>
      </c>
      <c r="Q4" s="18">
        <v>92</v>
      </c>
      <c r="R4" s="18">
        <v>1</v>
      </c>
      <c r="S4" s="18">
        <v>91</v>
      </c>
      <c r="T4" s="18">
        <v>98</v>
      </c>
      <c r="U4" s="23">
        <v>28067412</v>
      </c>
    </row>
    <row r="5" spans="1:21" ht="60">
      <c r="A5" s="31" t="str">
        <f t="shared" si="0"/>
        <v>Benito-Sanz, S; Belinchon-Martinez, A; Aza-Carmona, M; de la Torre, C; Huber, C; Gonzalez-Casado, I; Ross, JL; Thomas, NS; Zinn, AR; Cormier-Daire, V; Heath, KE. Identification of 15 novel partial SHOX deletions and 13 partial duplications, and a review of the literature reveals intron 3 to be a hotspot region. JOURNAL OF HUMAN GENETICS. 2017; 62(2):229-234.Review. IF -2,471</v>
      </c>
      <c r="B5" s="37" t="s">
        <v>4279</v>
      </c>
      <c r="C5" s="37" t="s">
        <v>4280</v>
      </c>
      <c r="D5" s="17" t="s">
        <v>4281</v>
      </c>
      <c r="E5" s="18" t="s">
        <v>210</v>
      </c>
      <c r="F5" s="18">
        <f>VLOOKUP(N5,Revistas!$B$2:$H$63996,2,FALSE)</f>
        <v>2.4710000000000001</v>
      </c>
      <c r="G5" s="18" t="str">
        <f>VLOOKUP(N5,Revistas!$B$2:$H$63996,3,FALSE)</f>
        <v>Q3</v>
      </c>
      <c r="H5" s="18" t="str">
        <f>VLOOKUP(N5,Revistas!$B$2:$H$63996,4,FALSE)</f>
        <v>GENETICS &amp; HEREDITY - SCIE</v>
      </c>
      <c r="I5" s="18" t="str">
        <f>VLOOKUP(N5,Revistas!$B$2:$H$63996,5,FALSE)</f>
        <v>85/166</v>
      </c>
      <c r="J5" s="18" t="str">
        <f>VLOOKUP(N5,Revistas!$B$2:$H$63996,6,FALSE)</f>
        <v>NO</v>
      </c>
      <c r="K5" s="18" t="s">
        <v>4282</v>
      </c>
      <c r="L5" s="18" t="s">
        <v>4283</v>
      </c>
      <c r="M5" s="18">
        <v>1</v>
      </c>
      <c r="N5" s="18" t="s">
        <v>4284</v>
      </c>
      <c r="O5" s="18" t="s">
        <v>62</v>
      </c>
      <c r="P5" s="18">
        <v>2017</v>
      </c>
      <c r="Q5" s="18">
        <v>62</v>
      </c>
      <c r="R5" s="18">
        <v>2</v>
      </c>
      <c r="S5" s="18">
        <v>229</v>
      </c>
      <c r="T5" s="18">
        <v>234</v>
      </c>
      <c r="U5" s="23">
        <v>27604558</v>
      </c>
    </row>
    <row r="6" spans="1:21" ht="60">
      <c r="A6" s="31" t="str">
        <f t="shared" si="0"/>
        <v>Blanco-Kelly, F; Palomares, M; Vallespin, E; Villaverde, C; Martin-Arenas, R; Velez-Monsalve, C; Lorda-Sanchez, I; Nevado, J; Trujillo-Tiebas, MJ; Lapunzina, P; Ayuso, C; Corton, M. Improving molecular diagnosis of aniridia and WAGR syndrome using customized targeted array-based CGH. PLOS ONE. 2017; 12(2):-e0172363.Article. IF -2,806</v>
      </c>
      <c r="B6" s="37" t="s">
        <v>4268</v>
      </c>
      <c r="C6" s="37" t="s">
        <v>4269</v>
      </c>
      <c r="D6" s="17" t="s">
        <v>217</v>
      </c>
      <c r="E6" s="18" t="s">
        <v>10</v>
      </c>
      <c r="F6" s="18">
        <f>VLOOKUP(N6,Revistas!$B$2:$H$63996,2,FALSE)</f>
        <v>2.806</v>
      </c>
      <c r="G6" s="18" t="str">
        <f>VLOOKUP(N6,Revistas!$B$2:$H$63996,3,FALSE)</f>
        <v>Q1</v>
      </c>
      <c r="H6" s="18" t="str">
        <f>VLOOKUP(N6,Revistas!$B$2:$H$63996,4,FALSE)</f>
        <v>MULTIDISCIPLINARY SCIENCES</v>
      </c>
      <c r="I6" s="18" t="str">
        <f>VLOOKUP(N6,Revistas!$B$2:$H$63996,5,FALSE)</f>
        <v>15/64</v>
      </c>
      <c r="J6" s="18" t="str">
        <f>VLOOKUP(N6,Revistas!$B$2:$H$63996,6,FALSE)</f>
        <v>NO</v>
      </c>
      <c r="K6" s="18" t="s">
        <v>4270</v>
      </c>
      <c r="L6" s="18" t="s">
        <v>4271</v>
      </c>
      <c r="M6" s="18">
        <v>1</v>
      </c>
      <c r="N6" s="18" t="s">
        <v>220</v>
      </c>
      <c r="O6" s="28">
        <v>44958</v>
      </c>
      <c r="P6" s="18">
        <v>2017</v>
      </c>
      <c r="Q6" s="18">
        <v>12</v>
      </c>
      <c r="R6" s="18">
        <v>2</v>
      </c>
      <c r="S6" s="18"/>
      <c r="T6" s="18" t="s">
        <v>4272</v>
      </c>
      <c r="U6" s="23">
        <v>28231309</v>
      </c>
    </row>
    <row r="7" spans="1:21" ht="45">
      <c r="A7" s="31" t="str">
        <f t="shared" si="0"/>
        <v>Blanco-Lago, R; Malaga-Dieguez, I; Granizo-Martinez, JJ; Carrera-Garcia, L; Barruz-Galian, P; Lapunzina, P; Nevado-Blanco, J. Wolf-Hirschhorn syndrome. Description of a Spanish cohort of 51 cases and a literature review. REVISTA DE NEUROLOGIA. 2017; 64(9):393-400.Review. IF -0,743</v>
      </c>
      <c r="B7" s="37" t="s">
        <v>4240</v>
      </c>
      <c r="C7" s="37" t="s">
        <v>4241</v>
      </c>
      <c r="D7" s="17" t="s">
        <v>174</v>
      </c>
      <c r="E7" s="18" t="s">
        <v>210</v>
      </c>
      <c r="F7" s="18">
        <f>VLOOKUP(N7,Revistas!$B$2:$H$63996,2,FALSE)</f>
        <v>0.74299999999999999</v>
      </c>
      <c r="G7" s="18" t="str">
        <f>VLOOKUP(N7,Revistas!$B$2:$H$63996,3,FALSE)</f>
        <v>Q4</v>
      </c>
      <c r="H7" s="18" t="str">
        <f>VLOOKUP(N7,Revistas!$B$2:$H$63996,4,FALSE)</f>
        <v>CLINICAL NEUROLOGY</v>
      </c>
      <c r="I7" s="18" t="str">
        <f>VLOOKUP(N7,Revistas!$B$2:$H$63996,5,FALSE)</f>
        <v>177/194</v>
      </c>
      <c r="J7" s="18" t="str">
        <f>VLOOKUP(N7,Revistas!$B$2:$H$63996,6,FALSE)</f>
        <v>NO</v>
      </c>
      <c r="K7" s="18" t="s">
        <v>4242</v>
      </c>
      <c r="L7" s="18" t="s">
        <v>4243</v>
      </c>
      <c r="M7" s="18">
        <v>1</v>
      </c>
      <c r="N7" s="18" t="s">
        <v>177</v>
      </c>
      <c r="O7" s="28">
        <v>37012</v>
      </c>
      <c r="P7" s="18">
        <v>2017</v>
      </c>
      <c r="Q7" s="18">
        <v>64</v>
      </c>
      <c r="R7" s="18">
        <v>9</v>
      </c>
      <c r="S7" s="18">
        <v>393</v>
      </c>
      <c r="T7" s="18">
        <v>400</v>
      </c>
      <c r="U7" s="23">
        <v>28444681</v>
      </c>
    </row>
    <row r="8" spans="1:21" ht="60">
      <c r="A8" s="31" t="str">
        <f t="shared" si="0"/>
        <v>Borobia, Alberto M; Dapia, Irene; Tong, Hoi Y; Arias, Pedro; Munoz, Mario; Tenorio, Jair; Hernandez, Rafael; Garcia Garcia, Irene; Gordo, Gema; Ramirez, Elena; Frias, Jesus; Lapunzina, Pablo; Carcas, Antonio J. Clinical Implementation of Pharmacogenetic Testing in a Hospital of the Spanish National Health System: Strategy and Experience Over 3 Years.. Clinical and translational science. 2017; ():-.Article. IF -0,86</v>
      </c>
      <c r="B8" s="37" t="s">
        <v>4321</v>
      </c>
      <c r="C8" s="37" t="s">
        <v>4320</v>
      </c>
      <c r="D8" s="17" t="s">
        <v>4322</v>
      </c>
      <c r="E8" s="18" t="s">
        <v>10</v>
      </c>
      <c r="F8" s="18">
        <f>VLOOKUP(N8,Revistas!$B$2:$H$63996,2,FALSE)</f>
        <v>0.86</v>
      </c>
      <c r="G8" s="18" t="str">
        <f>VLOOKUP(N8,Revistas!$B$2:$H$63996,3,FALSE)</f>
        <v>Q4</v>
      </c>
      <c r="H8" s="18" t="str">
        <f>VLOOKUP(N8,Revistas!$B$2:$H$63996,4,FALSE)</f>
        <v>MEDICINE, RESEARCH &amp; EXPERIMENTAL - SCIE</v>
      </c>
      <c r="I8" s="18" t="str">
        <f>VLOOKUP(N8,Revistas!$B$2:$H$63996,5,FALSE)</f>
        <v>114/128</v>
      </c>
      <c r="J8" s="18" t="str">
        <f>VLOOKUP(N8,Revistas!$B$2:$H$63996,6,FALSE)</f>
        <v>NO</v>
      </c>
      <c r="K8" s="18" t="s">
        <v>4324</v>
      </c>
      <c r="L8" s="18"/>
      <c r="M8" s="18" t="s">
        <v>586</v>
      </c>
      <c r="N8" s="18" t="s">
        <v>4325</v>
      </c>
      <c r="O8" s="18" t="s">
        <v>4323</v>
      </c>
      <c r="P8" s="18">
        <v>2017</v>
      </c>
      <c r="Q8" s="18"/>
      <c r="R8" s="18"/>
      <c r="S8" s="18"/>
      <c r="T8" s="18"/>
      <c r="U8" s="23">
        <v>29193749</v>
      </c>
    </row>
    <row r="9" spans="1:21" ht="105">
      <c r="A9" s="31" t="str">
        <f t="shared" si="0"/>
        <v>Caparros-Martin, JA; Aglan, MS; Temtamy, S; Otaify, GA; Valencia, M; Nevado, J; Vallespin, E; Del Pozo, A; de Castro, CP; Calatrava-Ferreras, L; Gutierrez, P; Bueno, AM; Sagastizabal, B; Guillen-Navarro, E; Ballesta-Martinez, M; Gonzalez, V; Basaran, SY; Buyukoglan, R; Sarikepe, B; Espinoza-Valdez, C; Cammarata-Scalisi, F; Martinez-Glez, V; Heath, KE; Lapunzina, P; Ruiz-Perez, VL. Molecular spectrum and differential diagnosis in patients referred with sporadic or autosomal recessive osteogenesis imperfecta. MOLECULAR GENETICS &amp; GENOMIC MEDICINE. 2017; 5(1):28-39.Article. IF -NO TIENE</v>
      </c>
      <c r="B9" s="37" t="s">
        <v>4296</v>
      </c>
      <c r="C9" s="37" t="s">
        <v>4297</v>
      </c>
      <c r="D9" s="17" t="s">
        <v>4298</v>
      </c>
      <c r="E9" s="18" t="s">
        <v>10</v>
      </c>
      <c r="F9" s="18" t="str">
        <f>VLOOKUP(N9,Revistas!$B$2:$H$63996,2,FALSE)</f>
        <v>NO TIENE</v>
      </c>
      <c r="G9" s="18" t="str">
        <f>VLOOKUP(N9,Revistas!$B$2:$H$63996,3,FALSE)</f>
        <v>NO TIENE</v>
      </c>
      <c r="H9" s="18" t="str">
        <f>VLOOKUP(N9,Revistas!$B$2:$H$63996,4,FALSE)</f>
        <v>NO TIENE</v>
      </c>
      <c r="I9" s="18" t="str">
        <f>VLOOKUP(N9,Revistas!$B$2:$H$63996,5,FALSE)</f>
        <v>NO TIENE</v>
      </c>
      <c r="J9" s="18" t="str">
        <f>VLOOKUP(N9,Revistas!$B$2:$H$63996,6,FALSE)</f>
        <v>NO</v>
      </c>
      <c r="K9" s="18" t="s">
        <v>4299</v>
      </c>
      <c r="L9" s="18" t="s">
        <v>4300</v>
      </c>
      <c r="M9" s="18">
        <v>0</v>
      </c>
      <c r="N9" s="18" t="s">
        <v>4301</v>
      </c>
      <c r="O9" s="18" t="s">
        <v>344</v>
      </c>
      <c r="P9" s="18">
        <v>2017</v>
      </c>
      <c r="Q9" s="18">
        <v>5</v>
      </c>
      <c r="R9" s="18">
        <v>1</v>
      </c>
      <c r="S9" s="18">
        <v>28</v>
      </c>
      <c r="T9" s="18">
        <v>39</v>
      </c>
      <c r="U9" s="23">
        <v>28116328</v>
      </c>
    </row>
    <row r="10" spans="1:21" ht="45">
      <c r="A10" s="31" t="str">
        <f t="shared" si="0"/>
        <v>Corcuera, BL; Jimenez, E; Bartolome-Martin, D; Zafra, F; Lapunzina, P; Aragon, C; Villarejo-Lopez, L. Regulation of the neuronal glycine transporter GLYT2 by P2X purinergic receptors. JOURNAL OF NEUROCHEMISTRY. 2017; 142():190-190.Meeting Abstract. IF -4,083</v>
      </c>
      <c r="B10" s="37" t="s">
        <v>559</v>
      </c>
      <c r="C10" s="37" t="s">
        <v>560</v>
      </c>
      <c r="D10" s="17" t="s">
        <v>464</v>
      </c>
      <c r="E10" s="18" t="s">
        <v>26</v>
      </c>
      <c r="F10" s="18">
        <f>VLOOKUP(N10,Revistas!$B$2:$H$63996,2,FALSE)</f>
        <v>4.0830000000000002</v>
      </c>
      <c r="G10" s="18" t="str">
        <f>VLOOKUP(N10,Revistas!$B$2:$H$63996,3,FALSE)</f>
        <v>Q2</v>
      </c>
      <c r="H10" s="18" t="str">
        <f>VLOOKUP(N10,Revistas!$B$2:$H$63996,4,FALSE)</f>
        <v>BIOCHEMISTRY &amp; MOLECULAR BIOLOGY - SCIE;</v>
      </c>
      <c r="I10" s="18" t="str">
        <f>VLOOKUP(N10,Revistas!$B$2:$H$63996,5,FALSE)</f>
        <v>77/290</v>
      </c>
      <c r="J10" s="18" t="str">
        <f>VLOOKUP(N10,Revistas!$B$2:$H$63996,6,FALSE)</f>
        <v>NO</v>
      </c>
      <c r="K10" s="18" t="s">
        <v>561</v>
      </c>
      <c r="L10" s="18"/>
      <c r="M10" s="18">
        <v>0</v>
      </c>
      <c r="N10" s="18" t="s">
        <v>466</v>
      </c>
      <c r="O10" s="18" t="s">
        <v>199</v>
      </c>
      <c r="P10" s="18">
        <v>2017</v>
      </c>
      <c r="Q10" s="18">
        <v>142</v>
      </c>
      <c r="R10" s="18"/>
      <c r="S10" s="18">
        <v>190</v>
      </c>
      <c r="T10" s="18">
        <v>190</v>
      </c>
    </row>
    <row r="11" spans="1:21" ht="60">
      <c r="A11" s="31" t="str">
        <f t="shared" si="0"/>
        <v>Del Rey, G; Gryngarten, MG; Barruz, P; Alvarez, MAM; Venara, MC; Azrak, SR; Arcari, AJ; Casali, B; Boywitt, A; De Bellis, R; Escobar, ME; Lapunzina, P; Nevado, J. DELETION UPSTREAM OF SOX9 IN A 46 XY FEMALE WITHOUT CAMPOMELIC DYSPLASIA, AND IDENTIFIED IN HER MOTHER WITH PREMATURE OVARIAN FAILURE. HORMONE RESEARCH IN PAEDIATRICS. 2017; 88():555-556.Meeting Abstract. IF -1,844</v>
      </c>
      <c r="B11" s="37" t="s">
        <v>4293</v>
      </c>
      <c r="C11" s="37" t="s">
        <v>4294</v>
      </c>
      <c r="D11" s="17" t="s">
        <v>4287</v>
      </c>
      <c r="E11" s="18" t="s">
        <v>26</v>
      </c>
      <c r="F11" s="18">
        <f>VLOOKUP(N11,Revistas!$B$2:$H$63996,2,FALSE)</f>
        <v>1.8440000000000001</v>
      </c>
      <c r="G11" s="18" t="str">
        <f>VLOOKUP(N11,Revistas!$B$2:$H$63996,3,FALSE)</f>
        <v>Q2</v>
      </c>
      <c r="H11" s="18" t="str">
        <f>VLOOKUP(N11,Revistas!$B$2:$H$63996,4,FALSE)</f>
        <v>PEDIATRICS - SCIE;</v>
      </c>
      <c r="I11" s="18" t="str">
        <f>VLOOKUP(N11,Revistas!$B$2:$H$63996,5,FALSE)</f>
        <v>54/121</v>
      </c>
      <c r="J11" s="18" t="str">
        <f>VLOOKUP(N11,Revistas!$B$2:$H$63996,6,FALSE)</f>
        <v>NO</v>
      </c>
      <c r="K11" s="18" t="s">
        <v>4295</v>
      </c>
      <c r="L11" s="18"/>
      <c r="M11" s="18">
        <v>0</v>
      </c>
      <c r="N11" s="18" t="s">
        <v>4289</v>
      </c>
      <c r="O11" s="18"/>
      <c r="P11" s="18">
        <v>2017</v>
      </c>
      <c r="Q11" s="18">
        <v>88</v>
      </c>
      <c r="R11" s="18"/>
      <c r="S11" s="18">
        <v>555</v>
      </c>
      <c r="T11" s="18">
        <v>556</v>
      </c>
    </row>
    <row r="12" spans="1:21" ht="45">
      <c r="A12" s="31" t="str">
        <f t="shared" si="0"/>
        <v>Escudero, A; Carrasco, P; Nevado, J; Palomares, M; Vallespin, E; Lapunzina, P; Fernandez, L; Vela, M; Gonzalo, I; Gonzalez, B; Bueno, D; del Pozo, A; Perez-Martinez, A. HIGH RESOLUTION TECHNOLOGIES IN B-CELL ACUTE LYMPHOBLASTIC LEUKEMIA. HAEMATOLOGICA. 2017; 102():659-659.Meeting Abstract. IF -7,702</v>
      </c>
      <c r="B12" s="37" t="s">
        <v>2656</v>
      </c>
      <c r="C12" s="37" t="s">
        <v>2657</v>
      </c>
      <c r="D12" s="17" t="s">
        <v>1171</v>
      </c>
      <c r="E12" s="18" t="s">
        <v>26</v>
      </c>
      <c r="F12" s="18">
        <f>VLOOKUP(N12,Revistas!$B$2:$H$63996,2,FALSE)</f>
        <v>7.702</v>
      </c>
      <c r="G12" s="18" t="str">
        <f>VLOOKUP(N12,Revistas!$B$2:$H$63996,3,FALSE)</f>
        <v>Q1</v>
      </c>
      <c r="H12" s="18" t="str">
        <f>VLOOKUP(N12,Revistas!$B$2:$H$63996,4,FALSE)</f>
        <v>HEMATOLOGY - SCIE</v>
      </c>
      <c r="I12" s="18" t="str">
        <f>VLOOKUP(N12,Revistas!$B$2:$H$63996,5,FALSE)</f>
        <v>4 de 70</v>
      </c>
      <c r="J12" s="18" t="str">
        <f>VLOOKUP(N12,Revistas!$B$2:$H$63996,6,FALSE)</f>
        <v>SI</v>
      </c>
      <c r="K12" s="18" t="s">
        <v>2658</v>
      </c>
      <c r="L12" s="18"/>
      <c r="M12" s="18">
        <v>0</v>
      </c>
      <c r="N12" s="18" t="s">
        <v>1174</v>
      </c>
      <c r="O12" s="28">
        <v>46174</v>
      </c>
      <c r="P12" s="18">
        <v>2017</v>
      </c>
      <c r="Q12" s="18">
        <v>102</v>
      </c>
      <c r="R12" s="18"/>
      <c r="S12" s="18">
        <v>659</v>
      </c>
      <c r="T12" s="18">
        <v>659</v>
      </c>
    </row>
    <row r="13" spans="1:21" ht="105">
      <c r="A13" s="31" t="str">
        <f t="shared" si="0"/>
        <v>Fernandez, Luis; Tenorio, Jair; Polo-Vaquero, Coral; Vallespin, Elena; Palomares-Bralo, Maria; Garcia-Minaur, Sixto; Santos-Simarro, Fernando; Arias, Pedro; Carnicer, Hernan; Giannivelli, Silvina; Medina, Juan; Perez-Piaya, Rosa; Solis, Jorge; Rodriguez, Monica; Villagra, Alexandra; Rodriguez, Laura; Nevado, Julian; Martinez-Glez, Victor; Heath, Karen E; Lapunzina, Pablo. In-frame Variants in FLNA Proximal Rod 1 Domain Associate With a Predominant Cardiac Valvular Phenotype.. Revista espanola de cardiologia (English ed.). 2017; ():-.Article. IF -4,485</v>
      </c>
      <c r="B13" s="37" t="s">
        <v>4327</v>
      </c>
      <c r="C13" s="37" t="s">
        <v>4326</v>
      </c>
      <c r="D13" s="17" t="s">
        <v>2921</v>
      </c>
      <c r="E13" s="18" t="s">
        <v>10</v>
      </c>
      <c r="F13" s="18">
        <f>VLOOKUP(N13,Revistas!$B$2:$H$63996,2,FALSE)</f>
        <v>4.4850000000000003</v>
      </c>
      <c r="G13" s="18" t="str">
        <f>VLOOKUP(N13,Revistas!$B$2:$H$63996,3,FALSE)</f>
        <v>Q2</v>
      </c>
      <c r="H13" s="18" t="str">
        <f>VLOOKUP(N13,Revistas!$B$2:$H$63996,4,FALSE)</f>
        <v>CARDIAC &amp; CARDIOVASCULAR SYSTEM</v>
      </c>
      <c r="I13" s="18" t="str">
        <f>VLOOKUP(N13,Revistas!$B$2:$H$63996,5,FALSE)</f>
        <v>33/126</v>
      </c>
      <c r="J13" s="18" t="str">
        <f>VLOOKUP(N13,Revistas!$B$2:$H$63996,6,FALSE)</f>
        <v>NO</v>
      </c>
      <c r="K13" s="18" t="s">
        <v>4329</v>
      </c>
      <c r="L13" s="18"/>
      <c r="M13" s="18" t="s">
        <v>586</v>
      </c>
      <c r="N13" s="18" t="s">
        <v>917</v>
      </c>
      <c r="O13" s="18" t="s">
        <v>4328</v>
      </c>
      <c r="P13" s="18">
        <v>2017</v>
      </c>
      <c r="Q13" s="18"/>
      <c r="R13" s="18"/>
      <c r="S13" s="18"/>
      <c r="T13" s="18"/>
      <c r="U13" s="23">
        <v>29146485</v>
      </c>
    </row>
    <row r="14" spans="1:21" ht="135">
      <c r="A14" s="31" t="str">
        <f t="shared" si="0"/>
        <v>Flottmann, Ricarda; Kragesteen, Bjort K; Geuer, Sinje; Socha, Magdalena; Allou, Lila; Sowinska-Seidler, Anna; Bosquillon de Jarcy, Laure; Wagner, Johannes; Jamsheer, Aleksander; Oehl-Jaschkowitz, Barbara; Wittler, Lars; de Silva, Deepthi; Kurth, Ingo; Maya, Idit; Santos-Simarro, Fernando; Hulsemann, Wiebke; Klopocki, Eva; Mountford, Roger; Fryer, Alan; Borck, Guntram; Horn, Denise; Lapunzina, Pablo; Wilson, Meredith; Mascrez, Benedicte; Duboule, Denis; Mundlos, Stefan; Spielmann, Malte. Noncoding copy-number variations are associated with congenital limb malformation.. Genetics in medicine : official journal of the American College of Medical Genetics. 2017; ():-.Article. IF -8,229</v>
      </c>
      <c r="B14" s="37" t="s">
        <v>4331</v>
      </c>
      <c r="C14" s="37" t="s">
        <v>4330</v>
      </c>
      <c r="D14" s="17" t="s">
        <v>4332</v>
      </c>
      <c r="E14" s="18" t="s">
        <v>10</v>
      </c>
      <c r="F14" s="18">
        <f>VLOOKUP(N14,Revistas!$B$2:$H$63996,2,FALSE)</f>
        <v>8.2289999999999992</v>
      </c>
      <c r="G14" s="18" t="str">
        <f>VLOOKUP(N14,Revistas!$B$2:$H$63996,3,FALSE)</f>
        <v>Q1</v>
      </c>
      <c r="H14" s="18" t="str">
        <f>VLOOKUP(N14,Revistas!$B$2:$H$63996,4,FALSE)</f>
        <v>GENETICS &amp; HEREDITY - SCIE</v>
      </c>
      <c r="I14" s="18" t="str">
        <f>VLOOKUP(N14,Revistas!$B$2:$H$63996,5,FALSE)</f>
        <v>10/166</v>
      </c>
      <c r="J14" s="18" t="str">
        <f>VLOOKUP(N14,Revistas!$B$2:$H$63996,6,FALSE)</f>
        <v>SI</v>
      </c>
      <c r="K14" s="18" t="s">
        <v>4333</v>
      </c>
      <c r="L14" s="18"/>
      <c r="M14" s="18" t="s">
        <v>586</v>
      </c>
      <c r="N14" s="18" t="s">
        <v>4179</v>
      </c>
      <c r="O14" s="18" t="s">
        <v>2947</v>
      </c>
      <c r="P14" s="18">
        <v>2017</v>
      </c>
      <c r="Q14" s="18"/>
      <c r="R14" s="18"/>
      <c r="S14" s="18"/>
      <c r="T14" s="18"/>
      <c r="U14" s="23">
        <v>29236091</v>
      </c>
    </row>
    <row r="15" spans="1:21" ht="45">
      <c r="A15" s="31" t="str">
        <f t="shared" si="0"/>
        <v>Galvez, E; Sebastian, E; Madero, L; Catala, A; Belendez, C; de Heredia, CD; Galera, A; Plaza, D; Badell, I; Vallespin, E; Lapunzina, P; Perona, R; Surralles, J; Bueren, J; Sevilla, J. NEXT GENERATION SEQUENCING IN BONE MARROW FAILURE SYNDROMES. HAEMATOLOGICA. 2017; 102():225-225.Meeting Abstract. IF -7,702</v>
      </c>
      <c r="B15" s="37" t="s">
        <v>4228</v>
      </c>
      <c r="C15" s="37" t="s">
        <v>4229</v>
      </c>
      <c r="D15" s="17" t="s">
        <v>1171</v>
      </c>
      <c r="E15" s="18" t="s">
        <v>26</v>
      </c>
      <c r="F15" s="18">
        <f>VLOOKUP(N15,Revistas!$B$2:$H$63996,2,FALSE)</f>
        <v>7.702</v>
      </c>
      <c r="G15" s="18" t="str">
        <f>VLOOKUP(N15,Revistas!$B$2:$H$63996,3,FALSE)</f>
        <v>Q1</v>
      </c>
      <c r="H15" s="18" t="str">
        <f>VLOOKUP(N15,Revistas!$B$2:$H$63996,4,FALSE)</f>
        <v>HEMATOLOGY - SCIE</v>
      </c>
      <c r="I15" s="18" t="str">
        <f>VLOOKUP(N15,Revistas!$B$2:$H$63996,5,FALSE)</f>
        <v>4 de 70</v>
      </c>
      <c r="J15" s="18" t="str">
        <f>VLOOKUP(N15,Revistas!$B$2:$H$63996,6,FALSE)</f>
        <v>SI</v>
      </c>
      <c r="K15" s="18" t="s">
        <v>4230</v>
      </c>
      <c r="L15" s="18"/>
      <c r="M15" s="18">
        <v>0</v>
      </c>
      <c r="N15" s="18" t="s">
        <v>1174</v>
      </c>
      <c r="O15" s="28">
        <v>46174</v>
      </c>
      <c r="P15" s="18">
        <v>2017</v>
      </c>
      <c r="Q15" s="18">
        <v>102</v>
      </c>
      <c r="R15" s="18"/>
      <c r="S15" s="18">
        <v>225</v>
      </c>
      <c r="T15" s="18">
        <v>225</v>
      </c>
    </row>
    <row r="16" spans="1:21" ht="90">
      <c r="A16" s="31" t="str">
        <f t="shared" si="0"/>
        <v>Garcia, M; Barrio, R; Garcia-Lavandeira, M; Garcia-Rendueles, AR; Escudero, A; Diaz-Rodriguez, E; Del Blanco, DG; Fernandez, A; de Rijke, YB; Vallespin, E; Nevado, J; Lapunzina, P; Matre, V; Hinkle, PM; Hokken-Koelega, ACS; de Miguel, MP; Cameselle-Teijeiro, JM; Nistal, M; Alvarez, CV; Moreno, JC. The syndrome of central hypothyroidism and macroorchidism: IGSF1 controls TRHR and FSHB expression by differential modulation of pituitary TGF beta and Activin pathways. SCIENTIFIC REPORTS. 2017; 7():-42937.Article. IF -4,259</v>
      </c>
      <c r="B16" s="37" t="s">
        <v>4260</v>
      </c>
      <c r="C16" s="37" t="s">
        <v>4261</v>
      </c>
      <c r="D16" s="17" t="s">
        <v>181</v>
      </c>
      <c r="E16" s="18" t="s">
        <v>10</v>
      </c>
      <c r="F16" s="18">
        <f>VLOOKUP(N16,Revistas!$B$2:$H$63996,2,FALSE)</f>
        <v>4.2590000000000003</v>
      </c>
      <c r="G16" s="18" t="str">
        <f>VLOOKUP(N16,Revistas!$B$2:$H$63996,3,FALSE)</f>
        <v>Q1</v>
      </c>
      <c r="H16" s="18" t="str">
        <f>VLOOKUP(N16,Revistas!$B$2:$H$63996,4,FALSE)</f>
        <v>MULTIDISCIPLINARY SCIENCES</v>
      </c>
      <c r="I16" s="18" t="str">
        <f>VLOOKUP(N16,Revistas!$B$2:$H$63996,5,FALSE)</f>
        <v>10 DE 64</v>
      </c>
      <c r="J16" s="18" t="str">
        <f>VLOOKUP(N16,Revistas!$B$2:$H$63996,6,FALSE)</f>
        <v>NO</v>
      </c>
      <c r="K16" s="18" t="s">
        <v>4262</v>
      </c>
      <c r="L16" s="18" t="s">
        <v>4263</v>
      </c>
      <c r="M16" s="18">
        <v>0</v>
      </c>
      <c r="N16" s="18" t="s">
        <v>184</v>
      </c>
      <c r="O16" s="28">
        <v>38777</v>
      </c>
      <c r="P16" s="18">
        <v>2017</v>
      </c>
      <c r="Q16" s="18">
        <v>7</v>
      </c>
      <c r="R16" s="18"/>
      <c r="S16" s="18"/>
      <c r="T16" s="18">
        <v>42937</v>
      </c>
      <c r="U16" s="23">
        <v>28262687</v>
      </c>
    </row>
    <row r="17" spans="1:21" ht="45">
      <c r="A17" s="31" t="str">
        <f t="shared" si="0"/>
        <v>Garcia-Morato, MB; Garcia-Minaur, S; Garicano, JM; Simarro, FS; Molina, LDP; Lopez-Granados, E; Cerdan, AF; Pena, RR. Mutations in PIK3R1 can lead to APDS2, SHORT syndrome or a combination of the two. CLINICAL IMMUNOLOGY. 2017; 179():77-80.Article. IF -3,99</v>
      </c>
      <c r="B17" s="37" t="s">
        <v>2232</v>
      </c>
      <c r="C17" s="37" t="s">
        <v>2233</v>
      </c>
      <c r="D17" s="17" t="s">
        <v>2158</v>
      </c>
      <c r="E17" s="18" t="s">
        <v>10</v>
      </c>
      <c r="F17" s="18">
        <f>VLOOKUP(N17,Revistas!$B$2:$H$63996,2,FALSE)</f>
        <v>3.99</v>
      </c>
      <c r="G17" s="18" t="str">
        <f>VLOOKUP(N17,Revistas!$B$2:$H$63996,3,FALSE)</f>
        <v>Q2</v>
      </c>
      <c r="H17" s="18" t="str">
        <f>VLOOKUP(N17,Revistas!$B$2:$H$63996,4,FALSE)</f>
        <v>IMMUNOLOGY</v>
      </c>
      <c r="I17" s="18" t="str">
        <f>VLOOKUP(N17,Revistas!$B$2:$H$63996,5,FALSE)</f>
        <v>43/150</v>
      </c>
      <c r="J17" s="18" t="str">
        <f>VLOOKUP(N17,Revistas!$B$2:$H$63996,6,FALSE)</f>
        <v>NO</v>
      </c>
      <c r="K17" s="18" t="s">
        <v>2234</v>
      </c>
      <c r="L17" s="18" t="s">
        <v>2235</v>
      </c>
      <c r="M17" s="18">
        <v>0</v>
      </c>
      <c r="N17" s="18" t="s">
        <v>2161</v>
      </c>
      <c r="O17" s="18" t="s">
        <v>226</v>
      </c>
      <c r="P17" s="18">
        <v>2017</v>
      </c>
      <c r="Q17" s="18">
        <v>179</v>
      </c>
      <c r="R17" s="18"/>
      <c r="S17" s="18">
        <v>77</v>
      </c>
      <c r="T17" s="18">
        <v>80</v>
      </c>
      <c r="U17" s="23">
        <v>28302518</v>
      </c>
    </row>
    <row r="18" spans="1:21" ht="45">
      <c r="A18" s="31" t="str">
        <f t="shared" si="0"/>
        <v>Garcia-Morato, MB; Nevado, J; Gonzalez-Granado, LI; Urgelles, AS; Pena, RR; Cerdan, AF. Chronic granulomatous disease caused by maternal uniparental isodisomy of chromosome 16. JOURNAL OF ALLERGY AND CLINICAL IMMUNOLOGY-IN PRACTICE. 2017; 5(4):1146-1148.Letter. IF -5,317</v>
      </c>
      <c r="B18" s="37" t="s">
        <v>4220</v>
      </c>
      <c r="C18" s="37" t="s">
        <v>4221</v>
      </c>
      <c r="D18" s="17" t="s">
        <v>3419</v>
      </c>
      <c r="E18" s="18" t="s">
        <v>274</v>
      </c>
      <c r="F18" s="18">
        <f>VLOOKUP(N18,Revistas!$B$2:$H$63996,2,FALSE)</f>
        <v>5.3170000000000002</v>
      </c>
      <c r="G18" s="18" t="str">
        <f>VLOOKUP(N18,Revistas!$B$2:$H$63996,3,FALSE)</f>
        <v>Q1</v>
      </c>
      <c r="H18" s="18" t="str">
        <f>VLOOKUP(N18,Revistas!$B$2:$H$63996,4,FALSE)</f>
        <v>ALLERGY - SCIE;</v>
      </c>
      <c r="I18" s="18" t="str">
        <f>VLOOKUP(N18,Revistas!$B$2:$H$63996,5,FALSE)</f>
        <v>3 DE 26</v>
      </c>
      <c r="J18" s="18" t="str">
        <f>VLOOKUP(N18,Revistas!$B$2:$H$63996,6,FALSE)</f>
        <v>NO</v>
      </c>
      <c r="K18" s="18" t="s">
        <v>4222</v>
      </c>
      <c r="L18" s="18" t="s">
        <v>4223</v>
      </c>
      <c r="M18" s="18">
        <v>0</v>
      </c>
      <c r="N18" s="18" t="s">
        <v>3422</v>
      </c>
      <c r="O18" s="18" t="s">
        <v>214</v>
      </c>
      <c r="P18" s="18">
        <v>2017</v>
      </c>
      <c r="Q18" s="18">
        <v>5</v>
      </c>
      <c r="R18" s="18">
        <v>4</v>
      </c>
      <c r="S18" s="18">
        <v>1146</v>
      </c>
      <c r="T18" s="18">
        <v>1148</v>
      </c>
      <c r="U18" s="23">
        <v>28341171</v>
      </c>
    </row>
    <row r="19" spans="1:21" ht="120">
      <c r="A19" s="31" t="str">
        <f t="shared" si="0"/>
        <v>Gkourogianni, A; Andrew, M; Tyzinski, L; Crocker, M; Douglas, J; Dunbar, N; Fairchild, J; Funari, MFA; Heath, KE; Jorge, AAL; Kurtzman, T; LaFranchi, S; Lalani, S; Lebl, J; Lin, YZ; Los, E; Newbern, D; Nowak, C; Olson, M; Popovic, J; Pruhova, S; Elblova, L; Quintos, JB; Segerlund, E; Sentchordi, L; Shinawi, M; Stattin, EL; Swartz, J; del Angel, AG; Cuellar, SD; Hosono, H; Sanchez-Lara, PA; Hwa, V; Baron, J; Nilsson, O; Dauber, A. Clinical Characterization of Patients With Autosomal Dominant Short Stature due to Aggrecan Mutations. JOURNAL OF CLINICAL ENDOCRINOLOGY &amp; METABOLISM. 2017; 102(2):460-469.Article. IF -5,455</v>
      </c>
      <c r="B19" s="37" t="s">
        <v>4273</v>
      </c>
      <c r="C19" s="37" t="s">
        <v>4274</v>
      </c>
      <c r="D19" s="17" t="s">
        <v>4275</v>
      </c>
      <c r="E19" s="18" t="s">
        <v>10</v>
      </c>
      <c r="F19" s="18">
        <f>VLOOKUP(N19,Revistas!$B$2:$H$63996,2,FALSE)</f>
        <v>5.4550000000000001</v>
      </c>
      <c r="G19" s="18" t="str">
        <f>VLOOKUP(N19,Revistas!$B$2:$H$63996,3,FALSE)</f>
        <v>Q1</v>
      </c>
      <c r="H19" s="18" t="str">
        <f>VLOOKUP(N19,Revistas!$B$2:$H$63996,4,FALSE)</f>
        <v>ENDOCRINOLOGY &amp; METABOLISM - SCIE</v>
      </c>
      <c r="I19" s="18" t="str">
        <f>VLOOKUP(N19,Revistas!$B$2:$H$63996,5,FALSE)</f>
        <v>20/138</v>
      </c>
      <c r="J19" s="18" t="str">
        <f>VLOOKUP(N19,Revistas!$B$2:$H$63996,6,FALSE)</f>
        <v>NO</v>
      </c>
      <c r="K19" s="18" t="s">
        <v>4276</v>
      </c>
      <c r="L19" s="18" t="s">
        <v>4277</v>
      </c>
      <c r="M19" s="18">
        <v>3</v>
      </c>
      <c r="N19" s="18" t="s">
        <v>4278</v>
      </c>
      <c r="O19" s="28">
        <v>36923</v>
      </c>
      <c r="P19" s="18">
        <v>2017</v>
      </c>
      <c r="Q19" s="18">
        <v>102</v>
      </c>
      <c r="R19" s="18">
        <v>2</v>
      </c>
      <c r="S19" s="18">
        <v>460</v>
      </c>
      <c r="T19" s="18">
        <v>469</v>
      </c>
      <c r="U19" s="23">
        <v>27870580</v>
      </c>
    </row>
    <row r="20" spans="1:21" ht="45">
      <c r="A20" s="31" t="str">
        <f t="shared" si="0"/>
        <v>Gomez-Gonzalez, C; Esteban-Rodriguez, MI; Ruano, Y; Vallespin, E; Lapunzina, P; Martinez, P; Pascual, SI; Molano, J; Prior, C. Molecular Diagnosis of Limb-girdle Muscular Dystrophy Type 2A by Next-generation Sequencing. ANNALS OF INDIAN ACADEMY OF NEUROLOGY. 2017; 20(2):164-165.Letter. IF -0,95</v>
      </c>
      <c r="B20" s="37" t="s">
        <v>271</v>
      </c>
      <c r="C20" s="37" t="s">
        <v>272</v>
      </c>
      <c r="D20" s="17" t="s">
        <v>273</v>
      </c>
      <c r="E20" s="18" t="s">
        <v>274</v>
      </c>
      <c r="F20" s="18">
        <f>VLOOKUP(N20,Revistas!$B$2:$H$63996,2,FALSE)</f>
        <v>0.95</v>
      </c>
      <c r="G20" s="18" t="str">
        <f>VLOOKUP(N20,Revistas!$B$2:$H$63996,3,FALSE)</f>
        <v>Q4</v>
      </c>
      <c r="H20" s="18" t="str">
        <f>VLOOKUP(N20,Revistas!$B$2:$H$63996,4,FALSE)</f>
        <v>CLINICAL NEUROLOGY - SCIE</v>
      </c>
      <c r="I20" s="18" t="str">
        <f>VLOOKUP(N20,Revistas!$B$2:$H$63996,5,FALSE)</f>
        <v>171/194</v>
      </c>
      <c r="J20" s="18" t="str">
        <f>VLOOKUP(N20,Revistas!$B$2:$H$63996,6,FALSE)</f>
        <v>NO</v>
      </c>
      <c r="K20" s="18" t="s">
        <v>275</v>
      </c>
      <c r="L20" s="18" t="s">
        <v>276</v>
      </c>
      <c r="M20" s="18">
        <v>0</v>
      </c>
      <c r="N20" s="18" t="s">
        <v>277</v>
      </c>
      <c r="O20" s="18" t="s">
        <v>278</v>
      </c>
      <c r="P20" s="18">
        <v>2017</v>
      </c>
      <c r="Q20" s="18">
        <v>20</v>
      </c>
      <c r="R20" s="18">
        <v>2</v>
      </c>
      <c r="S20" s="18">
        <v>164</v>
      </c>
      <c r="T20" s="18">
        <v>165</v>
      </c>
      <c r="U20" s="23">
        <v>28615910</v>
      </c>
    </row>
    <row r="21" spans="1:21" ht="75">
      <c r="A21" s="31" t="str">
        <f t="shared" si="0"/>
        <v>Gordo, G; Tenorio, J; Arias, P; Santos-Simarro, F; Garcia-Minaur, S; Moreno, J C; Nevado, J; Vallespin, E; Rodriguez-Laguna, L; de Mena, R; Dapia, I; Palomares, M; Del Pozo, A; Ibanez, K; Silla, J C; Barroso, E; Ruiz Perez, V L; Martinez-Glez, V; Lapunzina, P. mTOR mutations in Smith-Kingsmore syndrome: four additional patients and a review.. Clinical genetics. 2017; ():-.Article. IF -3,326</v>
      </c>
      <c r="B21" s="37" t="s">
        <v>4341</v>
      </c>
      <c r="C21" s="37" t="s">
        <v>4340</v>
      </c>
      <c r="D21" s="17" t="s">
        <v>4342</v>
      </c>
      <c r="E21" s="18" t="s">
        <v>10</v>
      </c>
      <c r="F21" s="18">
        <f>VLOOKUP(N21,Revistas!$B$2:$H$63996,2,FALSE)</f>
        <v>3.3260000000000001</v>
      </c>
      <c r="G21" s="18" t="str">
        <f>VLOOKUP(N21,Revistas!$B$2:$H$63996,3,FALSE)</f>
        <v>Q2</v>
      </c>
      <c r="H21" s="18" t="str">
        <f>VLOOKUP(N21,Revistas!$B$2:$H$63996,4,FALSE)</f>
        <v>GENETICS &amp; HEREDITY - SCIE</v>
      </c>
      <c r="I21" s="18" t="str">
        <f>VLOOKUP(N21,Revistas!$B$2:$H$63996,5,FALSE)</f>
        <v>62/166</v>
      </c>
      <c r="J21" s="18" t="str">
        <f>VLOOKUP(N21,Revistas!$B$2:$H$63996,6,FALSE)</f>
        <v>NO</v>
      </c>
      <c r="K21" s="18" t="s">
        <v>4344</v>
      </c>
      <c r="L21" s="18"/>
      <c r="M21" s="18" t="s">
        <v>586</v>
      </c>
      <c r="N21" s="18" t="s">
        <v>4200</v>
      </c>
      <c r="O21" s="18" t="s">
        <v>4343</v>
      </c>
      <c r="P21" s="18">
        <v>2017</v>
      </c>
      <c r="Q21" s="18"/>
      <c r="R21" s="18"/>
      <c r="S21" s="18"/>
      <c r="T21" s="18"/>
      <c r="U21" s="23">
        <v>28892148</v>
      </c>
    </row>
    <row r="22" spans="1:21" ht="60">
      <c r="A22" s="31" t="str">
        <f t="shared" si="0"/>
        <v>Ibarra-Ramirez, M; Campos-Acevedo, LD; Lugo-Trampe, J; Martinez-Garza, LE; Martinez-Glez, V; Valencia-Benitez, M; Lapunzina, P; Ruiz-Perez, V. Phenotypic Variation in Patients with Homozygous c.1678G &gt; T Mutation in EVC Gene: Report of Two Mexican Families with Ellis-van Creveld Syndrome. AMERICAN JOURNAL OF CASE REPORTS. 2017; 18():-.Article. IF -NO TIENE</v>
      </c>
      <c r="B22" s="37" t="s">
        <v>4141</v>
      </c>
      <c r="C22" s="37" t="s">
        <v>4142</v>
      </c>
      <c r="D22" s="17" t="s">
        <v>4143</v>
      </c>
      <c r="E22" s="18" t="s">
        <v>10</v>
      </c>
      <c r="F22" s="18" t="str">
        <f>VLOOKUP(N22,Revistas!$B$2:$H$63996,2,FALSE)</f>
        <v>NO TIENE</v>
      </c>
      <c r="G22" s="18" t="str">
        <f>VLOOKUP(N22,Revistas!$B$2:$H$63996,3,FALSE)</f>
        <v>NO TIENE</v>
      </c>
      <c r="H22" s="18" t="str">
        <f>VLOOKUP(N22,Revistas!$B$2:$H$63996,4,FALSE)</f>
        <v>NO TIENE</v>
      </c>
      <c r="I22" s="18" t="str">
        <f>VLOOKUP(N22,Revistas!$B$2:$H$63996,5,FALSE)</f>
        <v>NO TIENE</v>
      </c>
      <c r="J22" s="18" t="str">
        <f>VLOOKUP(N22,Revistas!$B$2:$H$63996,6,FALSE)</f>
        <v>NO</v>
      </c>
      <c r="K22" s="18" t="s">
        <v>4144</v>
      </c>
      <c r="L22" s="18" t="s">
        <v>4145</v>
      </c>
      <c r="M22" s="18">
        <v>0</v>
      </c>
      <c r="N22" s="18" t="s">
        <v>4146</v>
      </c>
      <c r="O22" s="18" t="s">
        <v>594</v>
      </c>
      <c r="P22" s="18">
        <v>2017</v>
      </c>
      <c r="Q22" s="18">
        <v>18</v>
      </c>
      <c r="R22" s="18"/>
      <c r="S22" s="18"/>
      <c r="T22" s="18"/>
      <c r="U22" s="23">
        <v>29229899</v>
      </c>
    </row>
    <row r="23" spans="1:21" ht="45">
      <c r="A23" s="31" t="str">
        <f t="shared" si="0"/>
        <v>Jimenez-Rolando, B; Noval, S; Rosa-Perez, I; Mata Diaz, E; Del Pozo, A; Ibanez, C; Silla, J C; Montano, V E F; Martin-Arenas, R; Vallespin, E. Next generation sequencing in the diagnosis of Stargardt's disease.. Archivos de la Sociedad Espanola de Oftalmologia. 2017; ():-.Article. IF -NO TIENE</v>
      </c>
      <c r="B23" s="37" t="s">
        <v>4346</v>
      </c>
      <c r="C23" s="37" t="s">
        <v>4345</v>
      </c>
      <c r="D23" s="17" t="s">
        <v>4347</v>
      </c>
      <c r="E23" s="18" t="s">
        <v>10</v>
      </c>
      <c r="F23" s="18" t="str">
        <f>VLOOKUP(N23,Revistas!$B$2:$H$63996,2,FALSE)</f>
        <v>NO TIENE</v>
      </c>
      <c r="G23" s="18" t="str">
        <f>VLOOKUP(N23,Revistas!$B$2:$H$63996,3,FALSE)</f>
        <v>NO TIENE</v>
      </c>
      <c r="H23" s="18" t="str">
        <f>VLOOKUP(N23,Revistas!$B$2:$H$63996,4,FALSE)</f>
        <v>NO TIENE</v>
      </c>
      <c r="I23" s="18" t="str">
        <f>VLOOKUP(N23,Revistas!$B$2:$H$63996,5,FALSE)</f>
        <v>NO TIENE</v>
      </c>
      <c r="J23" s="18" t="str">
        <f>VLOOKUP(N23,Revistas!$B$2:$H$63996,6,FALSE)</f>
        <v>NO</v>
      </c>
      <c r="K23" s="18" t="s">
        <v>4348</v>
      </c>
      <c r="L23" s="18"/>
      <c r="M23" s="18" t="s">
        <v>586</v>
      </c>
      <c r="N23" s="18" t="s">
        <v>4349</v>
      </c>
      <c r="O23" s="18" t="s">
        <v>412</v>
      </c>
      <c r="P23" s="18">
        <v>2017</v>
      </c>
      <c r="Q23" s="18"/>
      <c r="R23" s="18"/>
      <c r="S23" s="18"/>
      <c r="T23" s="18"/>
      <c r="U23" s="23">
        <v>28571903</v>
      </c>
    </row>
    <row r="24" spans="1:21" ht="75">
      <c r="A24" s="31" t="str">
        <f t="shared" si="0"/>
        <v>Kalish, JM; Biesecker, LG; Brioude, F; Deardorff, MA; Di Cesare-Merlone, A; Druley, T; Ferrero, GB; Lapunzina, P; Larizza, L; Maas, S; Macchiaiolo, M; Maher, ER; Maitz, S; Martinez-Agosto, JA; Mussa, A; Robinson, P; Russo, S; Selicorni, A; Hennekam, RC. Nomenclature and definition in asymmetric regional body overgrowth. AMERICAN JOURNAL OF MEDICAL GENETICS PART A. 2017; 173(7):1735-1738.Article. IF -2,259</v>
      </c>
      <c r="B24" s="37" t="s">
        <v>4213</v>
      </c>
      <c r="C24" s="37" t="s">
        <v>4214</v>
      </c>
      <c r="D24" s="17" t="s">
        <v>4215</v>
      </c>
      <c r="E24" s="18" t="s">
        <v>10</v>
      </c>
      <c r="F24" s="18">
        <f>VLOOKUP(N24,Revistas!$B$2:$H$63996,2,FALSE)</f>
        <v>2.2589999999999999</v>
      </c>
      <c r="G24" s="18" t="str">
        <f>VLOOKUP(N24,Revistas!$B$2:$H$63996,3,FALSE)</f>
        <v>Q3</v>
      </c>
      <c r="H24" s="18" t="str">
        <f>VLOOKUP(N24,Revistas!$B$2:$H$63996,4,FALSE)</f>
        <v>GENETICS &amp; HEREDITY - SCIE</v>
      </c>
      <c r="I24" s="18" t="str">
        <f>VLOOKUP(N24,Revistas!$B$2:$H$63996,5,FALSE)</f>
        <v>96/166</v>
      </c>
      <c r="J24" s="18" t="str">
        <f>VLOOKUP(N24,Revistas!$B$2:$H$63996,6,FALSE)</f>
        <v>NO</v>
      </c>
      <c r="K24" s="18" t="s">
        <v>4216</v>
      </c>
      <c r="L24" s="18" t="s">
        <v>4217</v>
      </c>
      <c r="M24" s="18">
        <v>0</v>
      </c>
      <c r="N24" s="18" t="s">
        <v>4218</v>
      </c>
      <c r="O24" s="18" t="s">
        <v>29</v>
      </c>
      <c r="P24" s="18">
        <v>2017</v>
      </c>
      <c r="Q24" s="18">
        <v>173</v>
      </c>
      <c r="R24" s="18">
        <v>7</v>
      </c>
      <c r="S24" s="18">
        <v>1735</v>
      </c>
      <c r="T24" s="18">
        <v>1738</v>
      </c>
      <c r="U24" s="33">
        <v>28475229</v>
      </c>
    </row>
    <row r="25" spans="1:21" ht="90">
      <c r="A25" s="31" t="str">
        <f t="shared" si="0"/>
        <v>Laorden, NR; Mejorada, RL; Rodriguez, JMP; Vallespin, E; Montesa, A; Estelles, DL; Villaguzman, JC; Estelles, DL; Villaguzman, JC; Ibanez, K; Gonzalez-Billalabeitia, E; Magraner, L; Garde, J; Polo, SH; Arija, JA; Villatoro, R; Valderrama, BP; Lapunzina, P; Marcos, EC; Hidalgo, DO. Prevalence and baseline clinico-pathological associations of germline deleterious mutations in DNA repair genes (gmDDR) in a metastatic castration resistant prostate cancer (mCRPC) prospective spanish cohort (PROREPAIR-B study). ANNALS OF ONCOLOGY. 2017; 28():-.Meeting Abstract. IF -11,855</v>
      </c>
      <c r="B25" s="37" t="s">
        <v>4187</v>
      </c>
      <c r="C25" s="37" t="s">
        <v>4188</v>
      </c>
      <c r="D25" s="17" t="s">
        <v>3847</v>
      </c>
      <c r="E25" s="18" t="s">
        <v>26</v>
      </c>
      <c r="F25" s="18">
        <f>VLOOKUP(N25,Revistas!$B$2:$H$63996,2,FALSE)</f>
        <v>11.855</v>
      </c>
      <c r="G25" s="18" t="str">
        <f>VLOOKUP(N25,Revistas!$B$2:$H$63996,3,FALSE)</f>
        <v>Q1</v>
      </c>
      <c r="H25" s="18" t="str">
        <f>VLOOKUP(N25,Revistas!$B$2:$H$63996,4,FALSE)</f>
        <v>ONCOLOGY</v>
      </c>
      <c r="I25" s="18" t="str">
        <f>VLOOKUP(N25,Revistas!$B$2:$H$63996,5,FALSE)</f>
        <v>10/217</v>
      </c>
      <c r="J25" s="18" t="str">
        <f>VLOOKUP(N25,Revistas!$B$2:$H$63996,6,FALSE)</f>
        <v>SI</v>
      </c>
      <c r="K25" s="18" t="s">
        <v>4189</v>
      </c>
      <c r="L25" s="18"/>
      <c r="M25" s="18">
        <v>0</v>
      </c>
      <c r="N25" s="18" t="s">
        <v>3849</v>
      </c>
      <c r="O25" s="18" t="s">
        <v>154</v>
      </c>
      <c r="P25" s="18">
        <v>2017</v>
      </c>
      <c r="Q25" s="18">
        <v>28</v>
      </c>
      <c r="R25" s="18"/>
      <c r="S25" s="18"/>
      <c r="T25" s="18"/>
      <c r="U25" s="32"/>
    </row>
    <row r="26" spans="1:21" ht="90">
      <c r="A26" s="31" t="str">
        <f t="shared" si="0"/>
        <v>Leiter, SM; Parker, VER; Welters, A; Knox, R; Rocha, N; Clark, G; Payne, F; Lotta, L; Harris, J; Guerrero-Fernandez, J; Gonzalez-Casado, I; Garcia-Minaur, S; Gordo, G; Wareham, N; Martinez-Glez, V; Allison, M; O'Rahilly, S; Barroso, I; Meissner, T; Davies, S; Hussain, K; Temple, K; Barreda-Bonis, AC; Kummer, S; Semple, RK. Hypoinsulinaemic, hypoketotic hypoglycaemia due to mosaic genetic activation of PI3-kinase. EUROPEAN JOURNAL OF ENDOCRINOLOGY. 2017; 177(2):175-186.Article. IF -4,101</v>
      </c>
      <c r="B26" s="37" t="s">
        <v>4207</v>
      </c>
      <c r="C26" s="37" t="s">
        <v>4208</v>
      </c>
      <c r="D26" s="17" t="s">
        <v>4209</v>
      </c>
      <c r="E26" s="18" t="s">
        <v>10</v>
      </c>
      <c r="F26" s="18">
        <f>VLOOKUP(N26,Revistas!$B$2:$H$63996,2,FALSE)</f>
        <v>4.101</v>
      </c>
      <c r="G26" s="18" t="str">
        <f>VLOOKUP(N26,Revistas!$B$2:$H$63996,3,FALSE)</f>
        <v>Q1</v>
      </c>
      <c r="H26" s="18" t="str">
        <f>VLOOKUP(N26,Revistas!$B$2:$H$63996,4,FALSE)</f>
        <v>ENDOCRINOLOGY &amp; METABOLISM - SCIE</v>
      </c>
      <c r="I26" s="18" t="str">
        <f>VLOOKUP(N26,Revistas!$B$2:$H$63996,5,FALSE)</f>
        <v>33/138</v>
      </c>
      <c r="J26" s="18" t="str">
        <f>VLOOKUP(N26,Revistas!$B$2:$H$63996,6,FALSE)</f>
        <v>NO</v>
      </c>
      <c r="K26" s="18" t="s">
        <v>4210</v>
      </c>
      <c r="L26" s="18" t="s">
        <v>4211</v>
      </c>
      <c r="M26" s="18">
        <v>0</v>
      </c>
      <c r="N26" s="18" t="s">
        <v>4212</v>
      </c>
      <c r="O26" s="18" t="s">
        <v>199</v>
      </c>
      <c r="P26" s="18">
        <v>2017</v>
      </c>
      <c r="Q26" s="18">
        <v>177</v>
      </c>
      <c r="R26" s="18">
        <v>2</v>
      </c>
      <c r="S26" s="18">
        <v>175</v>
      </c>
      <c r="T26" s="18">
        <v>186</v>
      </c>
      <c r="U26" s="23">
        <v>28566443</v>
      </c>
    </row>
    <row r="27" spans="1:21" ht="75">
      <c r="A27" s="31" t="str">
        <f t="shared" si="0"/>
        <v>Marcos, EC; Laorden, NR; Rodriguez, JMP; del Pozo, A; Saez, MI; Colmenero, AM; Puente, J; Silla-Castro, JC; Mejorada, RL; Garcia-Carbonero, I; Rivera, L; Vidal, MJM; Barrera, RM; Parra, EMF; Florez, YC; Borrega, P; Baamonde, MAGD; Pritchard, C; Lapunzina, P; Hidalgo, DO. PROREPAIR-B: A prospective cohort study of DNA repair defects in metastatic castration resistant prostate cancer (mCRPC). ANNALS OF ONCOLOGY. 2017; 28():-.Meeting Abstract. IF -11,855</v>
      </c>
      <c r="B27" s="37" t="s">
        <v>4184</v>
      </c>
      <c r="C27" s="37" t="s">
        <v>4185</v>
      </c>
      <c r="D27" s="17" t="s">
        <v>3847</v>
      </c>
      <c r="E27" s="18" t="s">
        <v>26</v>
      </c>
      <c r="F27" s="18">
        <f>VLOOKUP(N27,Revistas!$B$2:$H$63996,2,FALSE)</f>
        <v>11.855</v>
      </c>
      <c r="G27" s="18" t="str">
        <f>VLOOKUP(N27,Revistas!$B$2:$H$63996,3,FALSE)</f>
        <v>Q1</v>
      </c>
      <c r="H27" s="18" t="str">
        <f>VLOOKUP(N27,Revistas!$B$2:$H$63996,4,FALSE)</f>
        <v>ONCOLOGY</v>
      </c>
      <c r="I27" s="18" t="str">
        <f>VLOOKUP(N27,Revistas!$B$2:$H$63996,5,FALSE)</f>
        <v>10/217</v>
      </c>
      <c r="J27" s="18" t="str">
        <f>VLOOKUP(N27,Revistas!$B$2:$H$63996,6,FALSE)</f>
        <v>SI</v>
      </c>
      <c r="K27" s="18" t="s">
        <v>4186</v>
      </c>
      <c r="L27" s="18"/>
      <c r="M27" s="18">
        <v>0</v>
      </c>
      <c r="N27" s="18" t="s">
        <v>3849</v>
      </c>
      <c r="O27" s="18" t="s">
        <v>154</v>
      </c>
      <c r="P27" s="18">
        <v>2017</v>
      </c>
      <c r="Q27" s="18">
        <v>28</v>
      </c>
      <c r="R27" s="18"/>
      <c r="S27" s="18"/>
      <c r="T27" s="18"/>
    </row>
    <row r="28" spans="1:21" ht="75">
      <c r="A28" s="31" t="str">
        <f t="shared" si="0"/>
        <v>Marquez-Rodas, I; Lobo, M; Flores-Sanchez, C; Sanz, M; Luque, S; Lizarraga, S; Gonzalez-Asanza, C; Pajares, JA; Peligros, MI; Bueno, O; Mata, C; Lopez, C; Lopez-Tarruella, S; Jerez, Y; Munoz-Martin, A; Blanco, M; Die-Trill, M; Justel, JP; Solera, J; Martin, M. Five Years of Multidisciplinary Care in Hereditary Cancer: Our Experience in a Spanish University Hospital. ONCOLOGY. 2017; 92(2):68-74.Article. IF -2,262</v>
      </c>
      <c r="B28" s="37" t="s">
        <v>4308</v>
      </c>
      <c r="C28" s="37" t="s">
        <v>4309</v>
      </c>
      <c r="D28" s="17" t="s">
        <v>4310</v>
      </c>
      <c r="E28" s="18" t="s">
        <v>10</v>
      </c>
      <c r="F28" s="18">
        <f>VLOOKUP(N28,Revistas!$B$2:$H$63996,2,FALSE)</f>
        <v>2.262</v>
      </c>
      <c r="G28" s="18" t="str">
        <f>VLOOKUP(N28,Revistas!$B$2:$H$63996,3,FALSE)</f>
        <v>Q3</v>
      </c>
      <c r="H28" s="18" t="str">
        <f>VLOOKUP(N28,Revistas!$B$2:$H$63996,4,FALSE)</f>
        <v>ONCOLOGY - SCIE</v>
      </c>
      <c r="I28" s="18" t="str">
        <f>VLOOKUP(N28,Revistas!$B$2:$H$63996,5,FALSE)</f>
        <v>148/217</v>
      </c>
      <c r="J28" s="18" t="str">
        <f>VLOOKUP(N28,Revistas!$B$2:$H$63996,6,FALSE)</f>
        <v>NO</v>
      </c>
      <c r="K28" s="18" t="s">
        <v>4311</v>
      </c>
      <c r="L28" s="18" t="s">
        <v>4312</v>
      </c>
      <c r="M28" s="18">
        <v>0</v>
      </c>
      <c r="N28" s="18" t="s">
        <v>4313</v>
      </c>
      <c r="O28" s="18"/>
      <c r="P28" s="18">
        <v>2017</v>
      </c>
      <c r="Q28" s="18">
        <v>92</v>
      </c>
      <c r="R28" s="18">
        <v>2</v>
      </c>
      <c r="S28" s="18">
        <v>68</v>
      </c>
      <c r="T28" s="18">
        <v>74</v>
      </c>
      <c r="U28" s="23">
        <v>27855387</v>
      </c>
    </row>
    <row r="29" spans="1:21" ht="45">
      <c r="A29" s="31" t="str">
        <f t="shared" si="0"/>
        <v>Mediero, S; Mardero, OD; de los Bueis, AB; Martin, SN; Garcia-Minaur, S. Keratoconus associated with Williams-Beuren syndrome: a new case report. INTERNATIONAL JOURNAL OF OPHTHALMOLOGY. 2017; 10(4):658-660.Letter. IF -1,177</v>
      </c>
      <c r="B29" s="37" t="s">
        <v>4248</v>
      </c>
      <c r="C29" s="37" t="s">
        <v>4249</v>
      </c>
      <c r="D29" s="17" t="s">
        <v>4250</v>
      </c>
      <c r="E29" s="18" t="s">
        <v>274</v>
      </c>
      <c r="F29" s="18">
        <f>VLOOKUP(N29,Revistas!$B$2:$H$63996,2,FALSE)</f>
        <v>1.177</v>
      </c>
      <c r="G29" s="18" t="str">
        <f>VLOOKUP(N29,Revistas!$B$2:$H$63996,3,FALSE)</f>
        <v>Q4</v>
      </c>
      <c r="H29" s="18" t="str">
        <f>VLOOKUP(N29,Revistas!$B$2:$H$63996,4,FALSE)</f>
        <v>OPHTHALMOLOGY - SCIE</v>
      </c>
      <c r="I29" s="18" t="str">
        <f>VLOOKUP(N29,Revistas!$B$2:$H$63996,5,FALSE)</f>
        <v>50/59</v>
      </c>
      <c r="J29" s="18" t="str">
        <f>VLOOKUP(N29,Revistas!$B$2:$H$63996,6,FALSE)</f>
        <v>NO</v>
      </c>
      <c r="K29" s="18" t="s">
        <v>4251</v>
      </c>
      <c r="L29" s="18" t="s">
        <v>4252</v>
      </c>
      <c r="M29" s="18">
        <v>0</v>
      </c>
      <c r="N29" s="18" t="s">
        <v>4253</v>
      </c>
      <c r="O29" s="18" t="s">
        <v>3556</v>
      </c>
      <c r="P29" s="18">
        <v>2017</v>
      </c>
      <c r="Q29" s="18">
        <v>10</v>
      </c>
      <c r="R29" s="18">
        <v>4</v>
      </c>
      <c r="S29" s="18">
        <v>658</v>
      </c>
      <c r="T29" s="18">
        <v>660</v>
      </c>
      <c r="U29" s="23">
        <v>28503444</v>
      </c>
    </row>
    <row r="30" spans="1:21" ht="150">
      <c r="A30" s="31" t="str">
        <f t="shared" si="0"/>
        <v>Meerschaut, I; Rochefort, D; Revencu, N; Petre, J; Corsello, C; Rouleau, GA; Hamdan, FF; Michaud, JL; Morton, J; Radley, J; Ragge, N; Garcia-Minaur, S; Lapunzina, P; Bralo, MP; Mori, MA; Moortgat, S; Benoit, V; Mary, S; Bockaert, N; Oostra, A; Vanakker, O; Velinov, M; de Ravel, TJL; Mekahli, D; Sebat, J; Vaux, KK; DiDonato, N; Hanson-Kahn, AK; Hudgins, L; Dallapiccola, B; Novelli, A; Tarani, L; Andrieux, J; Parker, MJ; Neas, K; Ceulemans, B; Schoonjans, AS; Prchalova, D; Havlovicova, M; Hancarova, M; Budisteanu, M; Dheedene, A; Menten, B; Dion, PA; Lederer, D; Callewaert, B. FOXP1-related intellectual disability syndrome: a recognisable entity. JOURNAL OF MEDICAL GENETICS. 2017; 54(9):613-623.Article. IF -5,451</v>
      </c>
      <c r="B30" s="37" t="s">
        <v>4201</v>
      </c>
      <c r="C30" s="37" t="s">
        <v>4202</v>
      </c>
      <c r="D30" s="17" t="s">
        <v>4203</v>
      </c>
      <c r="E30" s="18" t="s">
        <v>10</v>
      </c>
      <c r="F30" s="18">
        <f>VLOOKUP(N30,Revistas!$B$2:$H$63996,2,FALSE)</f>
        <v>5.4509999999999996</v>
      </c>
      <c r="G30" s="18" t="str">
        <f>VLOOKUP(N30,Revistas!$B$2:$H$63996,3,FALSE)</f>
        <v>Q1</v>
      </c>
      <c r="H30" s="18" t="str">
        <f>VLOOKUP(N30,Revistas!$B$2:$H$63996,4,FALSE)</f>
        <v>GENETICS &amp; HEREDITY - SCIE</v>
      </c>
      <c r="I30" s="18" t="str">
        <f>VLOOKUP(N30,Revistas!$B$2:$H$63996,5,FALSE)</f>
        <v>20/167</v>
      </c>
      <c r="J30" s="18" t="str">
        <f>VLOOKUP(N30,Revistas!$B$2:$H$63996,6,FALSE)</f>
        <v>NO</v>
      </c>
      <c r="K30" s="18" t="s">
        <v>4204</v>
      </c>
      <c r="L30" s="18" t="s">
        <v>4205</v>
      </c>
      <c r="M30" s="18">
        <v>2</v>
      </c>
      <c r="N30" s="18" t="s">
        <v>4206</v>
      </c>
      <c r="O30" s="18" t="s">
        <v>154</v>
      </c>
      <c r="P30" s="18">
        <v>2017</v>
      </c>
      <c r="Q30" s="18">
        <v>54</v>
      </c>
      <c r="R30" s="18">
        <v>9</v>
      </c>
      <c r="S30" s="18">
        <v>613</v>
      </c>
      <c r="T30" s="18">
        <v>623</v>
      </c>
      <c r="U30" s="23">
        <v>28735298</v>
      </c>
    </row>
    <row r="31" spans="1:21" ht="60">
      <c r="A31" s="31" t="str">
        <f t="shared" si="0"/>
        <v>Munoz-Cabello, Patricia; Garcia-Minaur, Sixto; Espinel-Vallejo, Manuel Eliecer; Fernandez-Franco, Lorenzo; Stephens, Alexandra; Santos-Simarro, Fernando; Lapunzina-Badia, Pablo; McAllister, Marion. Translation and Cross-Cultural Adaptation with Preliminary Validation of GCOS-24 for Use in Spain.. Journal of genetic counseling. 2017; ():-.Article. IF -1,938</v>
      </c>
      <c r="B31" s="37" t="s">
        <v>4335</v>
      </c>
      <c r="C31" s="37" t="s">
        <v>4334</v>
      </c>
      <c r="D31" s="17" t="s">
        <v>4336</v>
      </c>
      <c r="E31" s="18" t="s">
        <v>10</v>
      </c>
      <c r="F31" s="18">
        <f>VLOOKUP(N31,Revistas!$B$2:$H$63996,2,FALSE)</f>
        <v>1.9379999999999999</v>
      </c>
      <c r="G31" s="18" t="str">
        <f>VLOOKUP(N31,Revistas!$B$2:$H$63996,3,FALSE)</f>
        <v>Q3</v>
      </c>
      <c r="H31" s="18" t="str">
        <f>VLOOKUP(N31,Revistas!$B$2:$H$63996,4,FALSE)</f>
        <v>GENETICS &amp; HEREDITY - SCIE</v>
      </c>
      <c r="I31" s="18" t="str">
        <f>VLOOKUP(N31,Revistas!$B$2:$H$63996,5,FALSE)</f>
        <v>107/167</v>
      </c>
      <c r="J31" s="18" t="str">
        <f>VLOOKUP(N31,Revistas!$B$2:$H$63996,6,FALSE)</f>
        <v>NO</v>
      </c>
      <c r="K31" s="18" t="s">
        <v>4338</v>
      </c>
      <c r="L31" s="18"/>
      <c r="M31" s="18" t="s">
        <v>586</v>
      </c>
      <c r="N31" s="18" t="s">
        <v>4339</v>
      </c>
      <c r="O31" s="18" t="s">
        <v>4337</v>
      </c>
      <c r="P31" s="18">
        <v>2017</v>
      </c>
      <c r="Q31" s="18"/>
      <c r="R31" s="18"/>
      <c r="S31" s="18"/>
      <c r="T31" s="18"/>
      <c r="U31" s="23">
        <v>28944441</v>
      </c>
    </row>
    <row r="32" spans="1:21" ht="60">
      <c r="A32" s="31" t="str">
        <f t="shared" si="0"/>
        <v>Palencia-Campos, A; Ullah, A; Nevado, J; Yildirim, R; Unal, E; Ciorraga, M; Barruz, P; Chico, L; Piceci-Sparascio, F; Guida, V; De Luca, A; Kayserili, HL; Ullah, I; Burmeister, M; Lapunzina, P; Ahmad, W; Morales, AV; Ruiz-Perez, VL. GLI1 inactivation is associated with developmental phenotypes overlapping with Ellis-van Creveld syndrome. HUMAN MOLECULAR GENETICS. 2017; 26(23):4556-4571.Article. IF -5,34</v>
      </c>
      <c r="B32" s="37" t="s">
        <v>4162</v>
      </c>
      <c r="C32" s="37" t="s">
        <v>4163</v>
      </c>
      <c r="D32" s="17" t="s">
        <v>2242</v>
      </c>
      <c r="E32" s="18" t="s">
        <v>10</v>
      </c>
      <c r="F32" s="18">
        <f>VLOOKUP(N32,Revistas!$B$2:$H$63996,2,FALSE)</f>
        <v>5.34</v>
      </c>
      <c r="G32" s="18" t="str">
        <f>VLOOKUP(N32,Revistas!$B$2:$H$63996,3,FALSE)</f>
        <v>Q2</v>
      </c>
      <c r="H32" s="18" t="str">
        <f>VLOOKUP(N32,Revistas!$B$2:$H$63996,4,FALSE)</f>
        <v>BIOCHEMISTRY &amp; MOLECULAR BIOLOGY</v>
      </c>
      <c r="I32" s="18" t="str">
        <f>VLOOKUP(N32,Revistas!$B$2:$H$63996,5,FALSE)</f>
        <v>46/286</v>
      </c>
      <c r="J32" s="18" t="str">
        <f>VLOOKUP(N32,Revistas!$B$2:$H$63996,6,FALSE)</f>
        <v>NO</v>
      </c>
      <c r="K32" s="18" t="s">
        <v>4164</v>
      </c>
      <c r="L32" s="18" t="s">
        <v>4165</v>
      </c>
      <c r="M32" s="18">
        <v>0</v>
      </c>
      <c r="N32" s="18" t="s">
        <v>2245</v>
      </c>
      <c r="O32" s="18" t="s">
        <v>608</v>
      </c>
      <c r="P32" s="18">
        <v>2017</v>
      </c>
      <c r="Q32" s="18">
        <v>26</v>
      </c>
      <c r="R32" s="18">
        <v>23</v>
      </c>
      <c r="S32" s="18">
        <v>4556</v>
      </c>
      <c r="T32" s="18">
        <v>4571</v>
      </c>
      <c r="U32" s="23">
        <v>28973407</v>
      </c>
    </row>
    <row r="33" spans="1:21" ht="60">
      <c r="A33" s="31" t="str">
        <f t="shared" si="0"/>
        <v>Palomares-Bralo, M; Vallespin, E; del Pozo, A; Ibanez, K; Silla, JC; Galan, E; Gordo, G; Martinez-Glez, V; Alba-Valdivia, LI; Heath, KE; Garcia-Minaur, S; Lapunzina, P; Santos-Simarro, F. Pitfalls of trio-based exome sequencing: imprinted genes and parental mosaicism-MAGEL2 as an example. GENETICS IN MEDICINE. 2017; 19(11):1283-1285.Letter. IF -8,229</v>
      </c>
      <c r="B33" s="37" t="s">
        <v>4173</v>
      </c>
      <c r="C33" s="37" t="s">
        <v>4174</v>
      </c>
      <c r="D33" s="17" t="s">
        <v>4175</v>
      </c>
      <c r="E33" s="18" t="s">
        <v>274</v>
      </c>
      <c r="F33" s="18">
        <f>VLOOKUP(N33,Revistas!$B$2:$H$63996,2,FALSE)</f>
        <v>8.2289999999999992</v>
      </c>
      <c r="G33" s="18" t="str">
        <f>VLOOKUP(N33,Revistas!$B$2:$H$63996,3,FALSE)</f>
        <v>Q1</v>
      </c>
      <c r="H33" s="18" t="str">
        <f>VLOOKUP(N33,Revistas!$B$2:$H$63996,4,FALSE)</f>
        <v>GENETICS &amp; HEREDITY - SCIE</v>
      </c>
      <c r="I33" s="18" t="str">
        <f>VLOOKUP(N33,Revistas!$B$2:$H$63996,5,FALSE)</f>
        <v>10/166</v>
      </c>
      <c r="J33" s="18" t="str">
        <f>VLOOKUP(N33,Revistas!$B$2:$H$63996,6,FALSE)</f>
        <v>SI</v>
      </c>
      <c r="K33" s="18" t="s">
        <v>4176</v>
      </c>
      <c r="L33" s="18" t="s">
        <v>4177</v>
      </c>
      <c r="M33" s="18">
        <v>0</v>
      </c>
      <c r="N33" s="18" t="s">
        <v>4178</v>
      </c>
      <c r="O33" s="18" t="s">
        <v>94</v>
      </c>
      <c r="P33" s="18">
        <v>2017</v>
      </c>
      <c r="Q33" s="18">
        <v>19</v>
      </c>
      <c r="R33" s="18">
        <v>11</v>
      </c>
      <c r="S33" s="18">
        <v>1283</v>
      </c>
      <c r="T33" s="18">
        <v>1285</v>
      </c>
      <c r="U33" s="23">
        <v>28640240</v>
      </c>
    </row>
    <row r="34" spans="1:21" ht="45">
      <c r="A34" s="31" t="str">
        <f t="shared" si="0"/>
        <v>Peces, R; Afonso, S; Peces, C; Nevado, J; Selgas, R. Living kidney transplantation between brothers with unrecognized renal amyloidosis as the first manifestation of familial Mediterranean fever: a case report. BMC MEDICAL GENETICS. 2017; 18():-97.Article. IF -2,198</v>
      </c>
      <c r="B34" s="37" t="s">
        <v>3020</v>
      </c>
      <c r="C34" s="37" t="s">
        <v>3021</v>
      </c>
      <c r="D34" s="17" t="s">
        <v>3022</v>
      </c>
      <c r="E34" s="18" t="s">
        <v>10</v>
      </c>
      <c r="F34" s="18">
        <f>VLOOKUP(N34,Revistas!$B$2:$H$63996,2,FALSE)</f>
        <v>2.198</v>
      </c>
      <c r="G34" s="18" t="str">
        <f>VLOOKUP(N34,Revistas!$B$2:$H$63996,3,FALSE)</f>
        <v>Q3</v>
      </c>
      <c r="H34" s="18" t="str">
        <f>VLOOKUP(N34,Revistas!$B$2:$H$63996,4,FALSE)</f>
        <v>GENETICS &amp; HEREDITY - SCIE</v>
      </c>
      <c r="I34" s="18" t="str">
        <f>VLOOKUP(N34,Revistas!$B$2:$H$63996,5,FALSE)</f>
        <v>99/167</v>
      </c>
      <c r="J34" s="18" t="str">
        <f>VLOOKUP(N34,Revistas!$B$2:$H$63996,6,FALSE)</f>
        <v>NO</v>
      </c>
      <c r="K34" s="18" t="s">
        <v>3023</v>
      </c>
      <c r="L34" s="18" t="s">
        <v>3024</v>
      </c>
      <c r="M34" s="18">
        <v>0</v>
      </c>
      <c r="N34" s="18" t="s">
        <v>3025</v>
      </c>
      <c r="O34" s="18" t="s">
        <v>178</v>
      </c>
      <c r="P34" s="18">
        <v>2017</v>
      </c>
      <c r="Q34" s="18">
        <v>18</v>
      </c>
      <c r="R34" s="18"/>
      <c r="S34" s="18"/>
      <c r="T34" s="18">
        <v>97</v>
      </c>
      <c r="U34" s="23">
        <v>28859624</v>
      </c>
    </row>
    <row r="35" spans="1:21" ht="60">
      <c r="A35" s="31" t="str">
        <f t="shared" si="0"/>
        <v>Rivera-Pedroza, CI; Barraza-Garcia, J; Paumard-Hernandez, B; Nevado, J; Orbea-Gallardo, C; del Pozo, JS; Heath, KE. Chromosome 1p31.1p31.3 Deletion in a Patient with Craniosynostosis, Central Nervous System and Renal Malformation: Case Report and Review of the Literature. MOLECULAR SYNDROMOLOGY. 2017; 8(1):30-35.Article. IF -NO TIENE</v>
      </c>
      <c r="B35" s="37" t="s">
        <v>4302</v>
      </c>
      <c r="C35" s="37" t="s">
        <v>4303</v>
      </c>
      <c r="D35" s="17" t="s">
        <v>4304</v>
      </c>
      <c r="E35" s="18" t="s">
        <v>10</v>
      </c>
      <c r="F35" s="18" t="str">
        <f>VLOOKUP(N35,Revistas!$B$2:$H$63996,2,FALSE)</f>
        <v>NO TIENE</v>
      </c>
      <c r="G35" s="18" t="str">
        <f>VLOOKUP(N35,Revistas!$B$2:$H$63996,3,FALSE)</f>
        <v>NO TIENE</v>
      </c>
      <c r="H35" s="18" t="str">
        <f>VLOOKUP(N35,Revistas!$B$2:$H$63996,4,FALSE)</f>
        <v>NO TIENE</v>
      </c>
      <c r="I35" s="18" t="str">
        <f>VLOOKUP(N35,Revistas!$B$2:$H$63996,5,FALSE)</f>
        <v>NO TIENE</v>
      </c>
      <c r="J35" s="18" t="str">
        <f>VLOOKUP(N35,Revistas!$B$2:$H$63996,6,FALSE)</f>
        <v>NO</v>
      </c>
      <c r="K35" s="18" t="s">
        <v>4305</v>
      </c>
      <c r="L35" s="18" t="s">
        <v>4306</v>
      </c>
      <c r="M35" s="18">
        <v>0</v>
      </c>
      <c r="N35" s="18" t="s">
        <v>4307</v>
      </c>
      <c r="O35" s="18"/>
      <c r="P35" s="18">
        <v>2017</v>
      </c>
      <c r="Q35" s="18">
        <v>8</v>
      </c>
      <c r="R35" s="18">
        <v>1</v>
      </c>
      <c r="S35" s="18">
        <v>30</v>
      </c>
      <c r="T35" s="18">
        <v>35</v>
      </c>
      <c r="U35" s="23">
        <v>28232780</v>
      </c>
    </row>
    <row r="36" spans="1:21" ht="45">
      <c r="A36" s="31" t="str">
        <f t="shared" si="0"/>
        <v>Rodriguez, F; Vallejos, C; Giraudo, F; Unanue, N; Hernandez, MI; Godoy, P; Celis, S; Martin-Arenas, R; Palomares-Bralo, M; Heath, KE; Lopez, MT; Cassorla, F. Copy number variants of Ras/MAPK pathway genes in patients with isolated cryptorchidism. ANDROLOGY. 2017; 5(5):923-930.Article. IF -2,427</v>
      </c>
      <c r="B36" s="37" t="s">
        <v>4190</v>
      </c>
      <c r="C36" s="37" t="s">
        <v>4191</v>
      </c>
      <c r="D36" s="17" t="s">
        <v>4192</v>
      </c>
      <c r="E36" s="18" t="s">
        <v>10</v>
      </c>
      <c r="F36" s="18">
        <f>VLOOKUP(N36,Revistas!$B$2:$H$63996,2,FALSE)</f>
        <v>2.427</v>
      </c>
      <c r="G36" s="18" t="str">
        <f>VLOOKUP(N36,Revistas!$B$2:$H$63996,3,FALSE)</f>
        <v>Q2</v>
      </c>
      <c r="H36" s="18" t="str">
        <f>VLOOKUP(N36,Revistas!$B$2:$H$63996,4,FALSE)</f>
        <v>ANDROLOGY</v>
      </c>
      <c r="I36" s="18" t="str">
        <f>VLOOKUP(N36,Revistas!$B$2:$H$63996,5,FALSE)</f>
        <v>2 DE 5</v>
      </c>
      <c r="J36" s="18" t="str">
        <f>VLOOKUP(N36,Revistas!$B$2:$H$63996,6,FALSE)</f>
        <v>NO</v>
      </c>
      <c r="K36" s="18" t="s">
        <v>4193</v>
      </c>
      <c r="L36" s="18" t="s">
        <v>4194</v>
      </c>
      <c r="M36" s="18">
        <v>0</v>
      </c>
      <c r="N36" s="18" t="s">
        <v>4195</v>
      </c>
      <c r="O36" s="18" t="s">
        <v>154</v>
      </c>
      <c r="P36" s="18">
        <v>2017</v>
      </c>
      <c r="Q36" s="18">
        <v>5</v>
      </c>
      <c r="R36" s="18">
        <v>5</v>
      </c>
      <c r="S36" s="18">
        <v>923</v>
      </c>
      <c r="T36" s="18">
        <v>930</v>
      </c>
      <c r="U36" s="23">
        <v>28914499</v>
      </c>
    </row>
    <row r="37" spans="1:21" ht="45">
      <c r="A37" s="31" t="str">
        <f t="shared" si="0"/>
        <v>Rodriguez, FA; Vallejos, C; Unanue, N; Hernandez, MI; Celis, S; Martin-Arenas, R; Bralo, MP; Heath, KE; Lopez, MT; Cassorla, F. MOLECULAR STUDY OF RAS/ MAPK PATHWAY GENES IN PATIENTS WITH CRYPTORCHIDISM. HORMONE RESEARCH IN PAEDIATRICS. 2017; 88():12-12.Meeting Abstract. IF -1,844</v>
      </c>
      <c r="B37" s="37" t="s">
        <v>4285</v>
      </c>
      <c r="C37" s="37" t="s">
        <v>4286</v>
      </c>
      <c r="D37" s="17" t="s">
        <v>4287</v>
      </c>
      <c r="E37" s="18" t="s">
        <v>26</v>
      </c>
      <c r="F37" s="18">
        <f>VLOOKUP(N37,Revistas!$B$2:$H$63996,2,FALSE)</f>
        <v>1.8440000000000001</v>
      </c>
      <c r="G37" s="18" t="str">
        <f>VLOOKUP(N37,Revistas!$B$2:$H$63996,3,FALSE)</f>
        <v>Q2</v>
      </c>
      <c r="H37" s="18" t="str">
        <f>VLOOKUP(N37,Revistas!$B$2:$H$63996,4,FALSE)</f>
        <v>PEDIATRICS - SCIE;</v>
      </c>
      <c r="I37" s="18" t="str">
        <f>VLOOKUP(N37,Revistas!$B$2:$H$63996,5,FALSE)</f>
        <v>54/121</v>
      </c>
      <c r="J37" s="18" t="str">
        <f>VLOOKUP(N37,Revistas!$B$2:$H$63996,6,FALSE)</f>
        <v>NO</v>
      </c>
      <c r="K37" s="18" t="s">
        <v>4288</v>
      </c>
      <c r="L37" s="18"/>
      <c r="M37" s="18">
        <v>0</v>
      </c>
      <c r="N37" s="18" t="s">
        <v>4289</v>
      </c>
      <c r="O37" s="18"/>
      <c r="P37" s="18">
        <v>2017</v>
      </c>
      <c r="Q37" s="18">
        <v>88</v>
      </c>
      <c r="R37" s="18"/>
      <c r="S37" s="18">
        <v>12</v>
      </c>
      <c r="T37" s="18">
        <v>12</v>
      </c>
    </row>
    <row r="38" spans="1:21" ht="45">
      <c r="A38" s="31" t="str">
        <f t="shared" si="0"/>
        <v>Rodriguez-Jimenez, C; Santos-Simarro, F; Campos-Barros, A; Camarena, C; Lledin, D; Vallespin, E; del Pozo, A; Mena, R; Lapunzina, P; Rodriguez-Novoa, S. A new variant in PHKA2 is associated with glycogen storage disease type IXa. MOLECULAR GENETICS AND METABOLISM REPORTS. 2017; 10():52-55.Article. IF -NO TIENE</v>
      </c>
      <c r="B38" s="37" t="s">
        <v>2176</v>
      </c>
      <c r="C38" s="37" t="s">
        <v>2177</v>
      </c>
      <c r="D38" s="17" t="s">
        <v>2178</v>
      </c>
      <c r="E38" s="18" t="s">
        <v>10</v>
      </c>
      <c r="F38" s="18" t="str">
        <f>VLOOKUP(N38,Revistas!$B$2:$H$63996,2,FALSE)</f>
        <v>NO TIENE</v>
      </c>
      <c r="G38" s="18" t="str">
        <f>VLOOKUP(N38,Revistas!$B$2:$H$63996,3,FALSE)</f>
        <v>NO TIENE</v>
      </c>
      <c r="H38" s="18" t="str">
        <f>VLOOKUP(N38,Revistas!$B$2:$H$63996,4,FALSE)</f>
        <v>NO TIENE</v>
      </c>
      <c r="I38" s="18" t="str">
        <f>VLOOKUP(N38,Revistas!$B$2:$H$63996,5,FALSE)</f>
        <v>NO TIENE</v>
      </c>
      <c r="J38" s="18" t="str">
        <f>VLOOKUP(N38,Revistas!$B$2:$H$63996,6,FALSE)</f>
        <v>NO</v>
      </c>
      <c r="K38" s="18" t="s">
        <v>2179</v>
      </c>
      <c r="L38" s="18" t="s">
        <v>2180</v>
      </c>
      <c r="M38" s="18">
        <v>0</v>
      </c>
      <c r="N38" s="18" t="s">
        <v>2181</v>
      </c>
      <c r="O38" s="18" t="s">
        <v>300</v>
      </c>
      <c r="P38" s="18">
        <v>2017</v>
      </c>
      <c r="Q38" s="18">
        <v>10</v>
      </c>
      <c r="R38" s="18"/>
      <c r="S38" s="18">
        <v>52</v>
      </c>
      <c r="T38" s="18">
        <v>55</v>
      </c>
      <c r="U38" s="23">
        <v>28116244</v>
      </c>
    </row>
    <row r="39" spans="1:21" ht="60">
      <c r="A39" s="31" t="str">
        <f t="shared" si="0"/>
        <v>Rodriguez-Zabala, M; Aza-Carmona, M; Rivera-Pedroza, CI; Belinchon, A; Guerrero-Zapata, I; Barraza-Garcia, J; Vallespin, E; Lu, M; del Pozo, A; Glucksman, MJ; Santos-Simarro, F; Heath, KE. FGF9 mutation causes craniosynostosis along with multiple synostoses. HUMAN MUTATION. 2017; 38(11):1471-1476.Article. IF -4,601</v>
      </c>
      <c r="B39" s="37" t="s">
        <v>4180</v>
      </c>
      <c r="C39" s="37" t="s">
        <v>4181</v>
      </c>
      <c r="D39" s="17" t="s">
        <v>4138</v>
      </c>
      <c r="E39" s="18" t="s">
        <v>10</v>
      </c>
      <c r="F39" s="18">
        <f>VLOOKUP(N39,Revistas!$B$2:$H$63996,2,FALSE)</f>
        <v>4.601</v>
      </c>
      <c r="G39" s="18" t="str">
        <f>VLOOKUP(N39,Revistas!$B$2:$H$63996,3,FALSE)</f>
        <v>Q1</v>
      </c>
      <c r="H39" s="18" t="str">
        <f>VLOOKUP(N39,Revistas!$B$2:$H$63996,4,FALSE)</f>
        <v>GENETICS &amp; HEREDITY - SCIE</v>
      </c>
      <c r="I39" s="18" t="str">
        <f>VLOOKUP(N39,Revistas!$B$2:$H$63996,5,FALSE)</f>
        <v>29/167</v>
      </c>
      <c r="J39" s="18" t="str">
        <f>VLOOKUP(N39,Revistas!$B$2:$H$63996,6,FALSE)</f>
        <v>NO</v>
      </c>
      <c r="K39" s="18" t="s">
        <v>4182</v>
      </c>
      <c r="L39" s="18" t="s">
        <v>4183</v>
      </c>
      <c r="M39" s="18">
        <v>0</v>
      </c>
      <c r="N39" s="18" t="s">
        <v>4139</v>
      </c>
      <c r="O39" s="18" t="s">
        <v>94</v>
      </c>
      <c r="P39" s="18">
        <v>2017</v>
      </c>
      <c r="Q39" s="18">
        <v>38</v>
      </c>
      <c r="R39" s="18">
        <v>11</v>
      </c>
      <c r="S39" s="18">
        <v>1471</v>
      </c>
      <c r="T39" s="18">
        <v>1476</v>
      </c>
      <c r="U39" s="23">
        <v>28730625</v>
      </c>
    </row>
    <row r="40" spans="1:21" ht="30">
      <c r="A40" s="31" t="str">
        <f t="shared" si="0"/>
        <v>Salas, PC; Lapunzina, P; Perez-Martinez, A. Genetic predisposition to childhood cancer. ANALES DE PEDIATRIA. 2017; 87(3):125-127.Editorial Material. IF -1,14</v>
      </c>
      <c r="B40" s="37" t="s">
        <v>2646</v>
      </c>
      <c r="C40" s="37" t="s">
        <v>2647</v>
      </c>
      <c r="D40" s="17" t="s">
        <v>195</v>
      </c>
      <c r="E40" s="18" t="s">
        <v>571</v>
      </c>
      <c r="F40" s="18">
        <f>VLOOKUP(N40,Revistas!$B$2:$H$63996,2,FALSE)</f>
        <v>1.1399999999999999</v>
      </c>
      <c r="G40" s="18" t="str">
        <f>VLOOKUP(N40,Revistas!$B$2:$H$63996,3,FALSE)</f>
        <v>Q3</v>
      </c>
      <c r="H40" s="18" t="str">
        <f>VLOOKUP(N40,Revistas!$B$2:$H$63996,4,FALSE)</f>
        <v>PEDIATRICS - SCIE</v>
      </c>
      <c r="I40" s="18" t="str">
        <f>VLOOKUP(N40,Revistas!$B$2:$H$63996,5,FALSE)</f>
        <v>88/121/</v>
      </c>
      <c r="J40" s="18" t="str">
        <f>VLOOKUP(N40,Revistas!$B$2:$H$63996,6,FALSE)</f>
        <v>NO</v>
      </c>
      <c r="K40" s="18" t="s">
        <v>2648</v>
      </c>
      <c r="L40" s="18" t="s">
        <v>2649</v>
      </c>
      <c r="M40" s="18">
        <v>1</v>
      </c>
      <c r="N40" s="18" t="s">
        <v>198</v>
      </c>
      <c r="O40" s="18" t="s">
        <v>154</v>
      </c>
      <c r="P40" s="18">
        <v>2017</v>
      </c>
      <c r="Q40" s="18">
        <v>87</v>
      </c>
      <c r="R40" s="18">
        <v>3</v>
      </c>
      <c r="S40" s="18">
        <v>125</v>
      </c>
      <c r="T40" s="18">
        <v>127</v>
      </c>
      <c r="U40" s="23">
        <v>28283310</v>
      </c>
    </row>
    <row r="41" spans="1:21" ht="60">
      <c r="A41" s="31" t="str">
        <f t="shared" si="0"/>
        <v>Sanchez-Montenegro, Carlos; Vilanova-Sanchez, Alejandra; Barrena-Delfa, Saturnino; Tenorio, Jair; Santos-Simarro, Fernando; Garcia-Minaur, Sixto; Lapunzina, Pablo; Martinez-Martinez, Leopoldo. Costello Syndrome and Umbilical Ligament Rhabdomyosarcoma in Two Pediatric Patients: Case Reports and Review of the Literature.. Case reports in genetics. 2017; 2017():1587610-.Article. IF -NO TIENE</v>
      </c>
      <c r="B41" s="37" t="s">
        <v>4351</v>
      </c>
      <c r="C41" s="37" t="s">
        <v>4350</v>
      </c>
      <c r="D41" s="17" t="s">
        <v>4352</v>
      </c>
      <c r="E41" s="18" t="s">
        <v>10</v>
      </c>
      <c r="F41" s="18" t="str">
        <f>VLOOKUP(N41,Revistas!$B$2:$H$63996,2,FALSE)</f>
        <v>NO TIENE</v>
      </c>
      <c r="G41" s="18" t="str">
        <f>VLOOKUP(N41,Revistas!$B$2:$H$63996,3,FALSE)</f>
        <v>NO TIENE</v>
      </c>
      <c r="H41" s="18" t="str">
        <f>VLOOKUP(N41,Revistas!$B$2:$H$63996,4,FALSE)</f>
        <v>NO TIENE</v>
      </c>
      <c r="I41" s="18" t="str">
        <f>VLOOKUP(N41,Revistas!$B$2:$H$63996,5,FALSE)</f>
        <v>NO TIENE</v>
      </c>
      <c r="J41" s="18" t="str">
        <f>VLOOKUP(N41,Revistas!$B$2:$H$63996,6,FALSE)</f>
        <v>NO</v>
      </c>
      <c r="K41" s="18" t="s">
        <v>4354</v>
      </c>
      <c r="L41" s="18"/>
      <c r="M41" s="18" t="s">
        <v>586</v>
      </c>
      <c r="N41" s="18" t="s">
        <v>4355</v>
      </c>
      <c r="O41" s="18" t="s">
        <v>4353</v>
      </c>
      <c r="P41" s="18">
        <v>2017</v>
      </c>
      <c r="Q41" s="18">
        <v>2017</v>
      </c>
      <c r="R41" s="18"/>
      <c r="S41" s="18">
        <v>1587610</v>
      </c>
      <c r="T41" s="18"/>
      <c r="U41" s="23">
        <v>28203467</v>
      </c>
    </row>
    <row r="42" spans="1:21" ht="60">
      <c r="A42" s="31" t="str">
        <f t="shared" si="0"/>
        <v>Santos-Simarro, F; Vallespin, E; del Pozo, A; Ibanez, K; Silla, JC; Fernandez, L; Nevado, J; Gonzalez-Pecellin, H; Montano, VEF; Martin, R; Valdivia, LA; Garcia-Minaur, S; Lapunzina, P; Palomares-Bralo, M. Eye coloboma and complex cardiac malformations belong to the clinical spectrum of PUF60 variants. CLINICAL GENETICS. 2017; 92(3):350-351.Letter. IF -3,326</v>
      </c>
      <c r="B42" s="37" t="s">
        <v>4196</v>
      </c>
      <c r="C42" s="37" t="s">
        <v>4197</v>
      </c>
      <c r="D42" s="17" t="s">
        <v>112</v>
      </c>
      <c r="E42" s="18" t="s">
        <v>274</v>
      </c>
      <c r="F42" s="18">
        <f>VLOOKUP(N42,Revistas!$B$2:$H$63996,2,FALSE)</f>
        <v>3.3260000000000001</v>
      </c>
      <c r="G42" s="18" t="str">
        <f>VLOOKUP(N42,Revistas!$B$2:$H$63996,3,FALSE)</f>
        <v>Q2</v>
      </c>
      <c r="H42" s="18" t="str">
        <f>VLOOKUP(N42,Revistas!$B$2:$H$63996,4,FALSE)</f>
        <v>GENETICS &amp; HEREDITY - SCIE</v>
      </c>
      <c r="I42" s="18" t="str">
        <f>VLOOKUP(N42,Revistas!$B$2:$H$63996,5,FALSE)</f>
        <v>62/166</v>
      </c>
      <c r="J42" s="18" t="str">
        <f>VLOOKUP(N42,Revistas!$B$2:$H$63996,6,FALSE)</f>
        <v>NO</v>
      </c>
      <c r="K42" s="18" t="s">
        <v>4198</v>
      </c>
      <c r="L42" s="18" t="s">
        <v>4199</v>
      </c>
      <c r="M42" s="18">
        <v>0</v>
      </c>
      <c r="N42" s="18" t="s">
        <v>115</v>
      </c>
      <c r="O42" s="18" t="s">
        <v>154</v>
      </c>
      <c r="P42" s="18">
        <v>2017</v>
      </c>
      <c r="Q42" s="18">
        <v>92</v>
      </c>
      <c r="R42" s="18">
        <v>3</v>
      </c>
      <c r="S42" s="18">
        <v>350</v>
      </c>
      <c r="T42" s="18">
        <v>351</v>
      </c>
      <c r="U42" s="23">
        <v>28074499</v>
      </c>
    </row>
    <row r="43" spans="1:21" ht="30">
      <c r="A43" s="31" t="str">
        <f t="shared" si="0"/>
        <v>Tardivo, A; Masotto, B; Espeche, L; Solari, AP; Nevado, J; Rozental, S. 16p11.2 Microdeletion: first report in Argentina. ARCHIVOS ARGENTINOS DE PEDIATRIA. 2017; 115(6):E449-E453.Article. IF -0,403</v>
      </c>
      <c r="B43" s="37" t="s">
        <v>4147</v>
      </c>
      <c r="C43" s="37" t="s">
        <v>4148</v>
      </c>
      <c r="D43" s="17" t="s">
        <v>4149</v>
      </c>
      <c r="E43" s="18" t="s">
        <v>10</v>
      </c>
      <c r="F43" s="18">
        <f>VLOOKUP(N43,Revistas!$B$2:$H$63996,2,FALSE)</f>
        <v>0.40300000000000002</v>
      </c>
      <c r="G43" s="18" t="str">
        <f>VLOOKUP(N43,Revistas!$B$2:$H$63996,3,FALSE)</f>
        <v>Q4</v>
      </c>
      <c r="H43" s="18" t="str">
        <f>VLOOKUP(N43,Revistas!$B$2:$H$63996,4,FALSE)</f>
        <v>PEDIATRICS - SCIE</v>
      </c>
      <c r="I43" s="18" t="str">
        <f>VLOOKUP(N43,Revistas!$B$2:$H$63996,5,FALSE)</f>
        <v>117/121</v>
      </c>
      <c r="J43" s="18" t="str">
        <f>VLOOKUP(N43,Revistas!$B$2:$H$63996,6,FALSE)</f>
        <v>NO</v>
      </c>
      <c r="K43" s="18" t="s">
        <v>4150</v>
      </c>
      <c r="L43" s="18" t="s">
        <v>4151</v>
      </c>
      <c r="M43" s="18">
        <v>0</v>
      </c>
      <c r="N43" s="18" t="s">
        <v>4152</v>
      </c>
      <c r="O43" s="18" t="s">
        <v>14</v>
      </c>
      <c r="P43" s="18">
        <v>2017</v>
      </c>
      <c r="Q43" s="18">
        <v>115</v>
      </c>
      <c r="R43" s="18">
        <v>6</v>
      </c>
      <c r="S43" s="18" t="s">
        <v>4153</v>
      </c>
      <c r="T43" s="18" t="s">
        <v>4154</v>
      </c>
      <c r="U43" s="23">
        <v>29087133</v>
      </c>
    </row>
    <row r="44" spans="1:21" ht="105">
      <c r="A44" s="31" t="str">
        <f t="shared" si="0"/>
        <v>Tenorio, J; Alvarez, I; Riancho-Zarrabeitia, L; Martos-Moreno, GA; Mandrile, G; Crespo, MD; Sukchev, M; Sherif, M; Kramer, I; Darnaude-Ortiz, MT; Arias, P; Gordo, G; Dapia, I; Martinez-Villanueva, J; Gomez, R; Iturzaeta, JM; Otaify, G; Garcia-Unzueta, M; Rubinacci, A; Riancho, JA; Aglan, M; Temtamy, S; Hamid, MA; Argente, J; Ruiz-Perez, VL; Heath, KE; Lapunzina, P. Molecular and clinical analysis of ALPL in a cohort of patients with suspicion of Hypophosphatasia. AMERICAN JOURNAL OF MEDICAL GENETICS PART A. 2017; 173(3):601-610.Article. IF -2,259</v>
      </c>
      <c r="B44" s="37" t="s">
        <v>4264</v>
      </c>
      <c r="C44" s="37" t="s">
        <v>4265</v>
      </c>
      <c r="D44" s="17" t="s">
        <v>4215</v>
      </c>
      <c r="E44" s="18" t="s">
        <v>10</v>
      </c>
      <c r="F44" s="18">
        <f>VLOOKUP(N44,Revistas!$B$2:$H$63996,2,FALSE)</f>
        <v>2.2589999999999999</v>
      </c>
      <c r="G44" s="18" t="str">
        <f>VLOOKUP(N44,Revistas!$B$2:$H$63996,3,FALSE)</f>
        <v>Q3</v>
      </c>
      <c r="H44" s="18" t="str">
        <f>VLOOKUP(N44,Revistas!$B$2:$H$63996,4,FALSE)</f>
        <v>GENETICS &amp; HEREDITY - SCIE</v>
      </c>
      <c r="I44" s="18" t="str">
        <f>VLOOKUP(N44,Revistas!$B$2:$H$63996,5,FALSE)</f>
        <v>96/166</v>
      </c>
      <c r="J44" s="18" t="str">
        <f>VLOOKUP(N44,Revistas!$B$2:$H$63996,6,FALSE)</f>
        <v>NO</v>
      </c>
      <c r="K44" s="18" t="s">
        <v>4266</v>
      </c>
      <c r="L44" s="18" t="s">
        <v>4267</v>
      </c>
      <c r="M44" s="18">
        <v>2</v>
      </c>
      <c r="N44" s="18" t="s">
        <v>4218</v>
      </c>
      <c r="O44" s="18" t="s">
        <v>300</v>
      </c>
      <c r="P44" s="18">
        <v>2017</v>
      </c>
      <c r="Q44" s="18">
        <v>173</v>
      </c>
      <c r="R44" s="18">
        <v>3</v>
      </c>
      <c r="S44" s="18">
        <v>601</v>
      </c>
      <c r="T44" s="18">
        <v>610</v>
      </c>
      <c r="U44" s="23">
        <v>28127875</v>
      </c>
    </row>
    <row r="45" spans="1:21" ht="45">
      <c r="A45" s="31" t="str">
        <f t="shared" si="0"/>
        <v>Teresa, MAG; Abal, RP; Torres, SR; Urabayen, DG; Martinez, SG; Trang, H; Barros, AC. Spanish patients with central hypoventilation syndrome included in the European Registry. The 2015 data. ANALES DE PEDIATRIA. 2017; 86(5):255-263.Article. IF -1,14</v>
      </c>
      <c r="B45" s="37" t="s">
        <v>4244</v>
      </c>
      <c r="C45" s="37" t="s">
        <v>4245</v>
      </c>
      <c r="D45" s="17" t="s">
        <v>195</v>
      </c>
      <c r="E45" s="18" t="s">
        <v>10</v>
      </c>
      <c r="F45" s="18">
        <f>VLOOKUP(N45,Revistas!$B$2:$H$63996,2,FALSE)</f>
        <v>1.1399999999999999</v>
      </c>
      <c r="G45" s="18" t="str">
        <f>VLOOKUP(N45,Revistas!$B$2:$H$63996,3,FALSE)</f>
        <v>Q3</v>
      </c>
      <c r="H45" s="18" t="str">
        <f>VLOOKUP(N45,Revistas!$B$2:$H$63996,4,FALSE)</f>
        <v>PEDIATRICS - SCIE</v>
      </c>
      <c r="I45" s="18" t="str">
        <f>VLOOKUP(N45,Revistas!$B$2:$H$63996,5,FALSE)</f>
        <v>88/121/</v>
      </c>
      <c r="J45" s="18" t="str">
        <f>VLOOKUP(N45,Revistas!$B$2:$H$63996,6,FALSE)</f>
        <v>NO</v>
      </c>
      <c r="K45" s="18" t="s">
        <v>4246</v>
      </c>
      <c r="L45" s="18" t="s">
        <v>4247</v>
      </c>
      <c r="M45" s="18">
        <v>0</v>
      </c>
      <c r="N45" s="18" t="s">
        <v>198</v>
      </c>
      <c r="O45" s="18" t="s">
        <v>250</v>
      </c>
      <c r="P45" s="18">
        <v>2017</v>
      </c>
      <c r="Q45" s="18">
        <v>86</v>
      </c>
      <c r="R45" s="18">
        <v>5</v>
      </c>
      <c r="S45" s="18">
        <v>255</v>
      </c>
      <c r="T45" s="18">
        <v>263</v>
      </c>
      <c r="U45" s="23">
        <v>27377324</v>
      </c>
    </row>
    <row r="46" spans="1:21" ht="45">
      <c r="A46" s="31" t="str">
        <f t="shared" si="0"/>
        <v>Tornero, C; Aguado, P; Garcia, S; ATenorio, J; Lapunzina, P; Heath, K; Buno, A; Iturzaeta, JM; Monjo, I; Plasencia, C; Balsa, A. Low Alkaline Phosphatase Levels: Could it be Hypophosphatasia?.. JOURNAL OF BONE AND MINERAL RESEARCH. 2017; 32():S181-S182.Meeting Abstract. IF -6,284</v>
      </c>
      <c r="B46" s="37" t="s">
        <v>4155</v>
      </c>
      <c r="C46" s="37" t="s">
        <v>4156</v>
      </c>
      <c r="D46" s="17" t="s">
        <v>4157</v>
      </c>
      <c r="E46" s="18" t="s">
        <v>26</v>
      </c>
      <c r="F46" s="18">
        <f>VLOOKUP(N46,Revistas!$B$2:$H$63996,2,FALSE)</f>
        <v>6.2839999999999998</v>
      </c>
      <c r="G46" s="18" t="str">
        <f>VLOOKUP(N46,Revistas!$B$2:$H$63996,3,FALSE)</f>
        <v>Q1</v>
      </c>
      <c r="H46" s="18" t="str">
        <f>VLOOKUP(N46,Revistas!$B$2:$H$63996,4,FALSE)</f>
        <v>ENDOCRINOLOGY &amp; METABOLISM - SCIE</v>
      </c>
      <c r="I46" s="18" t="str">
        <f>VLOOKUP(N46,Revistas!$B$2:$H$63996,5,FALSE)</f>
        <v>14/138</v>
      </c>
      <c r="J46" s="18" t="str">
        <f>VLOOKUP(N46,Revistas!$B$2:$H$63996,6,FALSE)</f>
        <v>NO</v>
      </c>
      <c r="K46" s="18" t="s">
        <v>4158</v>
      </c>
      <c r="L46" s="18"/>
      <c r="M46" s="18">
        <v>0</v>
      </c>
      <c r="N46" s="18" t="s">
        <v>4159</v>
      </c>
      <c r="O46" s="18" t="s">
        <v>14</v>
      </c>
      <c r="P46" s="18">
        <v>2017</v>
      </c>
      <c r="Q46" s="18">
        <v>32</v>
      </c>
      <c r="R46" s="18"/>
      <c r="S46" s="18" t="s">
        <v>4160</v>
      </c>
      <c r="T46" s="18" t="s">
        <v>4161</v>
      </c>
    </row>
    <row r="47" spans="1:21" ht="45">
      <c r="A47" s="31" t="str">
        <f t="shared" si="0"/>
        <v>Tornero, C; Aguado, P; Garcia, S; Tenorio, J; Lapunzina, P; Buno, A; Iturzaeta, JM; Plasencia, C; Monjo, I; Balsa, A. LOW ALKALINE PHOSPHATASE LEVELS: COULD IT BE HYPOPHOSPHATASIA?. ANNALS OF THE RHEUMATIC DISEASES. 2017; 76():416-416.Meeting Abstract. IF -12,811</v>
      </c>
      <c r="B47" s="37" t="s">
        <v>4231</v>
      </c>
      <c r="C47" s="37" t="s">
        <v>4232</v>
      </c>
      <c r="D47" s="17" t="s">
        <v>1660</v>
      </c>
      <c r="E47" s="18" t="s">
        <v>26</v>
      </c>
      <c r="F47" s="18">
        <f>VLOOKUP(N47,Revistas!$B$2:$H$63996,2,FALSE)</f>
        <v>12.811</v>
      </c>
      <c r="G47" s="18" t="str">
        <f>VLOOKUP(N47,Revistas!$B$2:$H$63996,3,FALSE)</f>
        <v>Q1</v>
      </c>
      <c r="H47" s="18" t="str">
        <f>VLOOKUP(N47,Revistas!$B$2:$H$63996,4,FALSE)</f>
        <v>RHEUMATOLOGY - SCIE</v>
      </c>
      <c r="I47" s="18" t="str">
        <f>VLOOKUP(N47,Revistas!$B$2:$H$63996,5,FALSE)</f>
        <v>1 DE 30</v>
      </c>
      <c r="J47" s="18" t="str">
        <f>VLOOKUP(N47,Revistas!$B$2:$H$63996,6,FALSE)</f>
        <v>SI</v>
      </c>
      <c r="K47" s="18" t="s">
        <v>4233</v>
      </c>
      <c r="L47" s="18"/>
      <c r="M47" s="18">
        <v>0</v>
      </c>
      <c r="N47" s="18" t="s">
        <v>1663</v>
      </c>
      <c r="O47" s="18" t="s">
        <v>226</v>
      </c>
      <c r="P47" s="18">
        <v>2017</v>
      </c>
      <c r="Q47" s="18">
        <v>76</v>
      </c>
      <c r="R47" s="18"/>
      <c r="S47" s="18">
        <v>416</v>
      </c>
      <c r="T47" s="18">
        <v>416</v>
      </c>
    </row>
    <row r="48" spans="1:21" ht="45">
      <c r="A48" s="31" t="str">
        <f t="shared" si="0"/>
        <v>Tornero, C; Aguado, P; Garcia-Carazo, S; Tenorio, JA; Lapunzina, P; Heath, K; Buno, A; Iturzaeta, JM; Monjo, I; Plasencia, C; Balsa, A. Low Alkaline Phosphatase Levels: Could It be Hypophosphatasia?. ARTHRITIS &amp; RHEUMATOLOGY. 2017; 69():-.Meeting Abstract. IF -6,918</v>
      </c>
      <c r="B48" s="37" t="s">
        <v>1718</v>
      </c>
      <c r="C48" s="37" t="s">
        <v>1719</v>
      </c>
      <c r="D48" s="17" t="s">
        <v>1673</v>
      </c>
      <c r="E48" s="18" t="s">
        <v>26</v>
      </c>
      <c r="F48" s="18">
        <f>VLOOKUP(N48,Revistas!$B$2:$H$63996,2,FALSE)</f>
        <v>6.9180000000000001</v>
      </c>
      <c r="G48" s="18" t="str">
        <f>VLOOKUP(N48,Revistas!$B$2:$H$63996,3,FALSE)</f>
        <v>Q1</v>
      </c>
      <c r="H48" s="18" t="str">
        <f>VLOOKUP(N48,Revistas!$B$2:$H$63996,4,FALSE)</f>
        <v>RHEUMATOLOGY - SCIE</v>
      </c>
      <c r="I48" s="18" t="str">
        <f>VLOOKUP(N48,Revistas!$B$2:$H$63996,5,FALSE)</f>
        <v>30 de 3</v>
      </c>
      <c r="J48" s="18" t="str">
        <f>VLOOKUP(N48,Revistas!$B$2:$H$63996,6,FALSE)</f>
        <v>SI</v>
      </c>
      <c r="K48" s="18" t="s">
        <v>1720</v>
      </c>
      <c r="L48" s="18"/>
      <c r="M48" s="18">
        <v>0</v>
      </c>
      <c r="N48" s="18" t="s">
        <v>1675</v>
      </c>
      <c r="O48" s="18" t="s">
        <v>129</v>
      </c>
      <c r="P48" s="18">
        <v>2017</v>
      </c>
      <c r="Q48" s="18">
        <v>69</v>
      </c>
      <c r="R48" s="18"/>
      <c r="S48" s="18"/>
      <c r="T48" s="18"/>
    </row>
    <row r="49" spans="1:21" ht="45">
      <c r="A49" s="31" t="str">
        <f t="shared" si="0"/>
        <v>Vasques, GA; Hisado-Oliva, A; Funari, MFA; Lerario, AM; Quedas, EPS; Solberg, P; Heath, KE; Jorge, AAL. Long-term response to growth hormone therapy in a patient with short stature caused by a novel heterozygous mutation in NPR2. JOURNAL OF PEDIATRIC ENDOCRINOLOGY &amp; METABOLISM. 2017; 30(1):111-116.Article. IF -1,233</v>
      </c>
      <c r="B49" s="37" t="s">
        <v>4314</v>
      </c>
      <c r="C49" s="37" t="s">
        <v>4315</v>
      </c>
      <c r="D49" s="17" t="s">
        <v>4316</v>
      </c>
      <c r="E49" s="18" t="s">
        <v>10</v>
      </c>
      <c r="F49" s="18">
        <f>VLOOKUP(N49,Revistas!$B$2:$H$63996,2,FALSE)</f>
        <v>1.2330000000000001</v>
      </c>
      <c r="G49" s="18" t="str">
        <f>VLOOKUP(N49,Revistas!$B$2:$H$63996,3,FALSE)</f>
        <v>Q4</v>
      </c>
      <c r="H49" s="18" t="str">
        <f>VLOOKUP(N49,Revistas!$B$2:$H$63996,4,FALSE)</f>
        <v>PEDIATRICS - SCIE;</v>
      </c>
      <c r="I49" s="18" t="str">
        <f>VLOOKUP(N49,Revistas!$B$2:$H$63996,5,FALSE)</f>
        <v>80/121</v>
      </c>
      <c r="J49" s="18" t="str">
        <f>VLOOKUP(N49,Revistas!$B$2:$H$63996,6,FALSE)</f>
        <v>NO</v>
      </c>
      <c r="K49" s="18" t="s">
        <v>4317</v>
      </c>
      <c r="L49" s="18" t="s">
        <v>4318</v>
      </c>
      <c r="M49" s="18">
        <v>0</v>
      </c>
      <c r="N49" s="18" t="s">
        <v>4319</v>
      </c>
      <c r="O49" s="18" t="s">
        <v>344</v>
      </c>
      <c r="P49" s="18">
        <v>2017</v>
      </c>
      <c r="Q49" s="18">
        <v>30</v>
      </c>
      <c r="R49" s="18">
        <v>1</v>
      </c>
      <c r="S49" s="18">
        <v>111</v>
      </c>
      <c r="T49" s="18">
        <v>116</v>
      </c>
      <c r="U49" s="23">
        <v>27941173</v>
      </c>
    </row>
    <row r="50" spans="1:21" ht="45">
      <c r="A50" s="31" t="str">
        <f t="shared" si="0"/>
        <v>Villafuerte, B; Gonzalez, A; Moya, C; Garzon, L; Herranz, A; Natera-De Benito, D; Gallego, M; Palomares, M; Nevado, J; Moreno, JC. NKX2-1 GENE DEFECTS IN A PEDIATRIC COHORT WITH SUSPECTED BRAIN-LUNG-THYROID SYNDROME. HORMONE RESEARCH IN PAEDIATRICS. 2017; 88():376-377.Meeting Abstract. IF -1,844</v>
      </c>
      <c r="B50" s="37" t="s">
        <v>4290</v>
      </c>
      <c r="C50" s="37" t="s">
        <v>4291</v>
      </c>
      <c r="D50" s="17" t="s">
        <v>4287</v>
      </c>
      <c r="E50" s="18" t="s">
        <v>26</v>
      </c>
      <c r="F50" s="18">
        <f>VLOOKUP(N50,Revistas!$B$2:$H$63996,2,FALSE)</f>
        <v>1.8440000000000001</v>
      </c>
      <c r="G50" s="18" t="str">
        <f>VLOOKUP(N50,Revistas!$B$2:$H$63996,3,FALSE)</f>
        <v>Q2</v>
      </c>
      <c r="H50" s="18" t="str">
        <f>VLOOKUP(N50,Revistas!$B$2:$H$63996,4,FALSE)</f>
        <v>PEDIATRICS - SCIE;</v>
      </c>
      <c r="I50" s="18" t="str">
        <f>VLOOKUP(N50,Revistas!$B$2:$H$63996,5,FALSE)</f>
        <v>54/121</v>
      </c>
      <c r="J50" s="18" t="str">
        <f>VLOOKUP(N50,Revistas!$B$2:$H$63996,6,FALSE)</f>
        <v>NO</v>
      </c>
      <c r="K50" s="18" t="s">
        <v>4292</v>
      </c>
      <c r="L50" s="18"/>
      <c r="M50" s="18">
        <v>0</v>
      </c>
      <c r="N50" s="18" t="s">
        <v>4289</v>
      </c>
      <c r="O50" s="18"/>
      <c r="P50" s="18">
        <v>2017</v>
      </c>
      <c r="Q50" s="18">
        <v>88</v>
      </c>
      <c r="R50" s="18"/>
      <c r="S50" s="18">
        <v>376</v>
      </c>
      <c r="T50" s="18">
        <v>377</v>
      </c>
    </row>
    <row r="51" spans="1:21" ht="45">
      <c r="A51" s="31" t="str">
        <f t="shared" si="0"/>
        <v>Villarejo-Lopez, L; Jimenez, E; Bartolome-Martin, D; Zafra, F; Lapunzina, P; Aragon, C; Lopez-Corcuera, B. P2X receptors up-regulate the cell-surface expression of the neuronal glycine transporter GlyT2. NEUROPHARMACOLOGY. 2017; 125():99-116.Article. IF -5,012</v>
      </c>
      <c r="B51" s="37" t="s">
        <v>553</v>
      </c>
      <c r="C51" s="37" t="s">
        <v>554</v>
      </c>
      <c r="D51" s="17" t="s">
        <v>555</v>
      </c>
      <c r="E51" s="18" t="s">
        <v>10</v>
      </c>
      <c r="F51" s="18">
        <f>VLOOKUP(N51,Revistas!$B$2:$H$63996,2,FALSE)</f>
        <v>5.0119999999999996</v>
      </c>
      <c r="G51" s="18" t="str">
        <f>VLOOKUP(N51,Revistas!$B$2:$H$63996,3,FALSE)</f>
        <v>Q1</v>
      </c>
      <c r="H51" s="18" t="str">
        <f>VLOOKUP(N51,Revistas!$B$2:$H$63996,4,FALSE)</f>
        <v>PHARMACOLOGY &amp;PHARMACY</v>
      </c>
      <c r="I51" s="18" t="str">
        <f>VLOOKUP(N51,Revistas!$B$2:$H$63996,5,FALSE)</f>
        <v>24/256</v>
      </c>
      <c r="J51" s="18" t="str">
        <f>VLOOKUP(N51,Revistas!$B$2:$H$63996,6,FALSE)</f>
        <v>SI</v>
      </c>
      <c r="K51" s="18" t="s">
        <v>556</v>
      </c>
      <c r="L51" s="18" t="s">
        <v>557</v>
      </c>
      <c r="M51" s="18">
        <v>0</v>
      </c>
      <c r="N51" s="18" t="s">
        <v>558</v>
      </c>
      <c r="O51" s="18" t="s">
        <v>129</v>
      </c>
      <c r="P51" s="18">
        <v>2017</v>
      </c>
      <c r="Q51" s="18">
        <v>125</v>
      </c>
      <c r="R51" s="18"/>
      <c r="S51" s="18">
        <v>99</v>
      </c>
      <c r="T51" s="18">
        <v>116</v>
      </c>
      <c r="U51" s="23">
        <v>28734869</v>
      </c>
    </row>
    <row r="52" spans="1:21" ht="60">
      <c r="A52" s="31" t="str">
        <f t="shared" si="0"/>
        <v>Writzl, K; Maver, A; Kovacic, L; Martinez-Valero, P; Contreras, L; Satrustegui, J; Castori, M; Faivre, L; Lapunzina, P; van Kuilenburg, ABP; Radovic, S; Thauvin-Robinet, C; Peterlin, B; del Arco, A; Hennekam, RC. De Novo Mutations in SLC25A24 Cause a Disorder Characterized by Early Aging, Bone Dysplasia, Characteristic Face, and Early Demise. AMERICAN JOURNAL OF HUMAN GENETICS. 2017; 101(5):844-855.Article. IF -9,025</v>
      </c>
      <c r="B52" s="37" t="s">
        <v>4167</v>
      </c>
      <c r="C52" s="37" t="s">
        <v>4168</v>
      </c>
      <c r="D52" s="17" t="s">
        <v>4169</v>
      </c>
      <c r="E52" s="18" t="s">
        <v>10</v>
      </c>
      <c r="F52" s="18">
        <f>VLOOKUP(N52,Revistas!$B$2:$H$63996,2,FALSE)</f>
        <v>9.0250000000000004</v>
      </c>
      <c r="G52" s="18" t="str">
        <f>VLOOKUP(N52,Revistas!$B$2:$H$63996,3,FALSE)</f>
        <v>Q1</v>
      </c>
      <c r="H52" s="18" t="str">
        <f>VLOOKUP(N52,Revistas!$B$2:$H$63996,4,FALSE)</f>
        <v>GENETICS &amp; HEREDITY - SCIE</v>
      </c>
      <c r="I52" s="18" t="str">
        <f>VLOOKUP(N52,Revistas!$B$2:$H$63996,5,FALSE)</f>
        <v>8/166</v>
      </c>
      <c r="J52" s="18" t="str">
        <f>VLOOKUP(N52,Revistas!$B$2:$H$63996,6,FALSE)</f>
        <v>SI</v>
      </c>
      <c r="K52" s="18" t="s">
        <v>4170</v>
      </c>
      <c r="L52" s="18" t="s">
        <v>4171</v>
      </c>
      <c r="M52" s="18">
        <v>1</v>
      </c>
      <c r="N52" s="18" t="s">
        <v>4172</v>
      </c>
      <c r="O52" s="28">
        <v>37561</v>
      </c>
      <c r="P52" s="18">
        <v>2017</v>
      </c>
      <c r="Q52" s="18">
        <v>101</v>
      </c>
      <c r="R52" s="18">
        <v>5</v>
      </c>
      <c r="S52" s="18">
        <v>844</v>
      </c>
      <c r="T52" s="18">
        <v>855</v>
      </c>
      <c r="U52" s="23">
        <v>29100094</v>
      </c>
    </row>
    <row r="53" spans="1:21">
      <c r="A53" s="31"/>
    </row>
    <row r="54" spans="1:21" hidden="1">
      <c r="A54" s="31" t="str">
        <f t="shared" si="0"/>
        <v>. . . ; ():-.. IF -</v>
      </c>
    </row>
    <row r="55" spans="1:21" hidden="1">
      <c r="A55" s="31" t="str">
        <f t="shared" si="0"/>
        <v>. . . ; ():-.. IF -</v>
      </c>
    </row>
    <row r="56" spans="1:21" hidden="1">
      <c r="A56" s="31" t="str">
        <f t="shared" si="0"/>
        <v>. . . ; ():-.. IF -</v>
      </c>
    </row>
    <row r="57" spans="1:21" hidden="1">
      <c r="A57" s="31" t="str">
        <f t="shared" si="0"/>
        <v>. . . ; ():-.. IF -</v>
      </c>
    </row>
    <row r="58" spans="1:21" hidden="1">
      <c r="A58" s="31" t="str">
        <f t="shared" si="0"/>
        <v>. . . ; ():-.. IF -</v>
      </c>
    </row>
    <row r="59" spans="1:21" hidden="1">
      <c r="A59" s="31" t="str">
        <f t="shared" si="0"/>
        <v>. . . ; ():-.. IF -</v>
      </c>
    </row>
    <row r="60" spans="1:21" hidden="1"/>
    <row r="61" spans="1:21" hidden="1"/>
    <row r="62" spans="1:21" hidden="1"/>
    <row r="63" spans="1:21" hidden="1"/>
    <row r="64" spans="1:2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c r="B1089" s="20" t="s">
        <v>73</v>
      </c>
      <c r="C1089" s="20" t="s">
        <v>73</v>
      </c>
      <c r="D1089" s="20" t="s">
        <v>73</v>
      </c>
      <c r="E1089" s="23" t="s">
        <v>74</v>
      </c>
      <c r="F1089" s="23" t="s">
        <v>73</v>
      </c>
      <c r="G1089" s="23" t="s">
        <v>75</v>
      </c>
      <c r="H1089" s="23" t="s">
        <v>7254</v>
      </c>
      <c r="I1089" s="23" t="s">
        <v>73</v>
      </c>
      <c r="J1089" s="23" t="s">
        <v>78</v>
      </c>
      <c r="K1089" s="23" t="s">
        <v>7255</v>
      </c>
    </row>
    <row r="1090" spans="2:11" hidden="1">
      <c r="B1090" s="20" t="s">
        <v>10</v>
      </c>
      <c r="C1090" s="20">
        <f>DCOUNTA(B1:T1086,C1089,B1089:B1090)</f>
        <v>32</v>
      </c>
      <c r="D1090" s="20" t="s">
        <v>10</v>
      </c>
      <c r="E1090" s="23">
        <f>DSUM(B1:T1086,F1,D1089:D1090)</f>
        <v>92.332000000000022</v>
      </c>
      <c r="F1090" s="23" t="s">
        <v>10</v>
      </c>
      <c r="G1090" s="23" t="s">
        <v>5470</v>
      </c>
      <c r="H1090" s="23">
        <f>DCOUNTA(B1:T1086,G1089,F1089:G1090)</f>
        <v>10</v>
      </c>
      <c r="I1090" s="23" t="s">
        <v>10</v>
      </c>
      <c r="J1090" s="23" t="s">
        <v>2680</v>
      </c>
      <c r="K1090" s="23">
        <f>DCOUNTA(B1:T1086,J1,I1089:J1090)</f>
        <v>3</v>
      </c>
    </row>
    <row r="1091" spans="2:11" hidden="1"/>
    <row r="1092" spans="2:11" hidden="1">
      <c r="B1092" s="20" t="s">
        <v>73</v>
      </c>
      <c r="C1092" s="20" t="s">
        <v>73</v>
      </c>
      <c r="D1092" s="20" t="s">
        <v>73</v>
      </c>
      <c r="E1092" s="23" t="s">
        <v>74</v>
      </c>
      <c r="F1092" s="23" t="s">
        <v>73</v>
      </c>
      <c r="G1092" s="23" t="s">
        <v>75</v>
      </c>
      <c r="H1092" s="23" t="s">
        <v>7254</v>
      </c>
      <c r="I1092" s="23" t="s">
        <v>73</v>
      </c>
      <c r="J1092" s="23" t="s">
        <v>78</v>
      </c>
      <c r="K1092" s="23" t="s">
        <v>7255</v>
      </c>
    </row>
    <row r="1093" spans="2:11" hidden="1">
      <c r="B1093" s="20" t="s">
        <v>274</v>
      </c>
      <c r="C1093" s="20">
        <f>DCOUNTA(B1:T1086,E1,B1092:B1093)</f>
        <v>5</v>
      </c>
      <c r="D1093" s="20" t="s">
        <v>274</v>
      </c>
      <c r="E1093" s="23">
        <f>DSUM(B1:T1086,F1,D1092:D1093)</f>
        <v>18.998999999999999</v>
      </c>
      <c r="F1093" s="23" t="s">
        <v>274</v>
      </c>
      <c r="G1093" s="23" t="s">
        <v>5470</v>
      </c>
      <c r="H1093" s="23">
        <f>DCOUNTA(B1:T1086,G1,F1092:G1093)</f>
        <v>2</v>
      </c>
      <c r="I1093" s="23" t="s">
        <v>274</v>
      </c>
      <c r="J1093" s="23" t="s">
        <v>2680</v>
      </c>
      <c r="K1093" s="23">
        <f>DCOUNTA(B1:T1086,J1,I1092:J1093)</f>
        <v>1</v>
      </c>
    </row>
    <row r="1094" spans="2:11" hidden="1"/>
    <row r="1095" spans="2:11" hidden="1">
      <c r="B1095" s="20" t="s">
        <v>73</v>
      </c>
      <c r="C1095" s="20" t="s">
        <v>73</v>
      </c>
      <c r="D1095" s="20" t="s">
        <v>73</v>
      </c>
      <c r="E1095" s="23" t="s">
        <v>74</v>
      </c>
      <c r="F1095" s="23" t="s">
        <v>73</v>
      </c>
      <c r="G1095" s="23" t="s">
        <v>75</v>
      </c>
      <c r="H1095" s="23" t="s">
        <v>7254</v>
      </c>
      <c r="I1095" s="23" t="s">
        <v>73</v>
      </c>
      <c r="J1095" s="23" t="s">
        <v>78</v>
      </c>
      <c r="K1095" s="23" t="s">
        <v>7255</v>
      </c>
    </row>
    <row r="1096" spans="2:11" hidden="1">
      <c r="B1096" s="20" t="s">
        <v>356</v>
      </c>
      <c r="C1096" s="20">
        <f>DCOUNTA(B1:T1086,E1,B1095:B1096)</f>
        <v>0</v>
      </c>
      <c r="D1096" s="20" t="s">
        <v>356</v>
      </c>
      <c r="E1096" s="23">
        <f>DSUM(B1:T1086,F1,D1095:D1096)</f>
        <v>0</v>
      </c>
      <c r="F1096" s="23" t="s">
        <v>356</v>
      </c>
      <c r="G1096" s="23" t="s">
        <v>5470</v>
      </c>
      <c r="H1096" s="23">
        <f>DCOUNTA(B1:T1086,G1,F1095:G1096)</f>
        <v>0</v>
      </c>
      <c r="I1096" s="23" t="s">
        <v>356</v>
      </c>
      <c r="J1096" s="23" t="s">
        <v>2680</v>
      </c>
      <c r="K1096" s="23">
        <f>DCOUNTA(B1:T1086,J1,I1095:J1096)</f>
        <v>0</v>
      </c>
    </row>
    <row r="1097" spans="2:11" hidden="1"/>
    <row r="1098" spans="2:11" hidden="1">
      <c r="B1098" s="20" t="s">
        <v>73</v>
      </c>
      <c r="C1098" s="20" t="s">
        <v>73</v>
      </c>
      <c r="D1098" s="20" t="s">
        <v>73</v>
      </c>
      <c r="E1098" s="23" t="s">
        <v>74</v>
      </c>
      <c r="F1098" s="23" t="s">
        <v>73</v>
      </c>
      <c r="G1098" s="23" t="s">
        <v>75</v>
      </c>
      <c r="H1098" s="23" t="s">
        <v>7254</v>
      </c>
      <c r="I1098" s="23" t="s">
        <v>73</v>
      </c>
      <c r="J1098" s="23" t="s">
        <v>78</v>
      </c>
      <c r="K1098" s="23" t="s">
        <v>7255</v>
      </c>
    </row>
    <row r="1099" spans="2:11" hidden="1">
      <c r="B1099" s="20" t="s">
        <v>571</v>
      </c>
      <c r="C1099" s="20">
        <f>DCOUNTA(B1:T1086,E1,B1098:B1099)</f>
        <v>1</v>
      </c>
      <c r="D1099" s="20" t="s">
        <v>571</v>
      </c>
      <c r="E1099" s="23">
        <f>DSUM(B1:T1086,F1,D1098:D1099)</f>
        <v>1.1399999999999999</v>
      </c>
      <c r="F1099" s="23" t="s">
        <v>571</v>
      </c>
      <c r="G1099" s="23" t="s">
        <v>5470</v>
      </c>
      <c r="H1099" s="23">
        <f>DCOUNTA(B1:T1086,G1,F1098:G1099)</f>
        <v>0</v>
      </c>
      <c r="I1099" s="23" t="s">
        <v>571</v>
      </c>
      <c r="J1099" s="23" t="s">
        <v>2680</v>
      </c>
      <c r="K1099" s="23">
        <f>DCOUNTA(B1:T1086,J1,I1098:J1099)</f>
        <v>0</v>
      </c>
    </row>
    <row r="1100" spans="2:11" hidden="1"/>
    <row r="1101" spans="2:11" hidden="1"/>
    <row r="1102" spans="2:11" hidden="1">
      <c r="B1102" s="20" t="s">
        <v>73</v>
      </c>
      <c r="C1102" s="20" t="s">
        <v>73</v>
      </c>
      <c r="D1102" s="20" t="s">
        <v>73</v>
      </c>
      <c r="E1102" s="23" t="s">
        <v>74</v>
      </c>
      <c r="F1102" s="23" t="s">
        <v>73</v>
      </c>
      <c r="G1102" s="23" t="s">
        <v>75</v>
      </c>
      <c r="H1102" s="23" t="s">
        <v>7254</v>
      </c>
      <c r="I1102" s="23" t="s">
        <v>73</v>
      </c>
      <c r="J1102" s="23" t="s">
        <v>78</v>
      </c>
      <c r="K1102" s="23" t="s">
        <v>7255</v>
      </c>
    </row>
    <row r="1103" spans="2:11" hidden="1">
      <c r="B1103" s="20" t="s">
        <v>26</v>
      </c>
      <c r="C1103" s="20">
        <f>DCOUNTA(B1:T1086,E1,B1102:B1103)</f>
        <v>11</v>
      </c>
      <c r="D1103" s="20" t="s">
        <v>26</v>
      </c>
      <c r="E1103" s="23">
        <f>DSUM(B1:T1086,F1,D1102:D1103)</f>
        <v>74.742000000000019</v>
      </c>
      <c r="F1103" s="23" t="s">
        <v>26</v>
      </c>
      <c r="G1103" s="23" t="s">
        <v>5470</v>
      </c>
      <c r="H1103" s="23">
        <f>DCOUNTA(B1:T1086,G1,F1102:G1103)</f>
        <v>7</v>
      </c>
      <c r="I1103" s="23" t="s">
        <v>26</v>
      </c>
      <c r="J1103" s="23" t="s">
        <v>2680</v>
      </c>
      <c r="K1103" s="23">
        <f>DCOUNTA(B1:T1086,J1,I1102:J1103)</f>
        <v>6</v>
      </c>
    </row>
    <row r="1104" spans="2:11" hidden="1"/>
    <row r="1105" spans="2:52" hidden="1">
      <c r="B1105" s="20" t="s">
        <v>73</v>
      </c>
      <c r="C1105" s="20" t="s">
        <v>73</v>
      </c>
      <c r="D1105" s="20" t="s">
        <v>73</v>
      </c>
      <c r="E1105" s="23" t="s">
        <v>74</v>
      </c>
      <c r="F1105" s="23" t="s">
        <v>73</v>
      </c>
      <c r="G1105" s="23" t="s">
        <v>75</v>
      </c>
      <c r="H1105" s="23" t="s">
        <v>7254</v>
      </c>
      <c r="I1105" s="23" t="s">
        <v>73</v>
      </c>
      <c r="J1105" s="23" t="s">
        <v>78</v>
      </c>
      <c r="K1105" s="23" t="s">
        <v>7255</v>
      </c>
    </row>
    <row r="1106" spans="2:52" hidden="1">
      <c r="B1106" s="20" t="s">
        <v>210</v>
      </c>
      <c r="C1106" s="20">
        <f>DCOUNTA(B1:T1086,E1,B1105:B1106)</f>
        <v>2</v>
      </c>
      <c r="D1106" s="20" t="s">
        <v>210</v>
      </c>
      <c r="E1106" s="23">
        <f>DSUM(B1:T1086,F1,D1105:D1106)</f>
        <v>3.214</v>
      </c>
      <c r="F1106" s="23" t="s">
        <v>210</v>
      </c>
      <c r="G1106" s="23" t="s">
        <v>5470</v>
      </c>
      <c r="H1106" s="23">
        <f>DCOUNTA(B1:T1086,G1,F1105:G1106)</f>
        <v>0</v>
      </c>
      <c r="I1106" s="23" t="s">
        <v>210</v>
      </c>
      <c r="J1106" s="23" t="s">
        <v>2680</v>
      </c>
      <c r="K1106" s="23">
        <f>DCOUNTA(B1:T1086,J1,I1105:J1106)</f>
        <v>0</v>
      </c>
    </row>
    <row r="1108" spans="2:52" ht="15.75">
      <c r="C1108" s="19" t="s">
        <v>7256</v>
      </c>
      <c r="D1108" s="19" t="s">
        <v>7257</v>
      </c>
      <c r="E1108" s="19" t="s">
        <v>5466</v>
      </c>
      <c r="F1108" s="19" t="s">
        <v>7258</v>
      </c>
      <c r="G1108" s="19" t="s">
        <v>7259</v>
      </c>
      <c r="O1108" s="24"/>
      <c r="AY1108" s="20" t="s">
        <v>7260</v>
      </c>
      <c r="AZ1108" s="20" t="s">
        <v>7261</v>
      </c>
    </row>
    <row r="1109" spans="2:52" ht="15.75">
      <c r="C1109" s="21">
        <f>C1090</f>
        <v>32</v>
      </c>
      <c r="D1109" s="26" t="s">
        <v>7262</v>
      </c>
      <c r="E1109" s="21">
        <f>E1090</f>
        <v>92.332000000000022</v>
      </c>
      <c r="F1109" s="21">
        <f>H1090</f>
        <v>10</v>
      </c>
      <c r="G1109" s="21">
        <f>K1090</f>
        <v>3</v>
      </c>
      <c r="O1109" s="24"/>
    </row>
    <row r="1110" spans="2:52" ht="15.75">
      <c r="C1110" s="21">
        <f>C1093</f>
        <v>5</v>
      </c>
      <c r="D1110" s="26" t="s">
        <v>7263</v>
      </c>
      <c r="E1110" s="21">
        <f>E1093</f>
        <v>18.998999999999999</v>
      </c>
      <c r="F1110" s="21">
        <f>H1093</f>
        <v>2</v>
      </c>
      <c r="G1110" s="21">
        <f>K1093</f>
        <v>1</v>
      </c>
      <c r="O1110" s="24"/>
    </row>
    <row r="1111" spans="2:52" ht="15.75">
      <c r="C1111" s="21">
        <f>C1099</f>
        <v>1</v>
      </c>
      <c r="D1111" s="26" t="s">
        <v>7265</v>
      </c>
      <c r="E1111" s="21">
        <f>E1099</f>
        <v>1.1399999999999999</v>
      </c>
      <c r="F1111" s="21">
        <f>H1099</f>
        <v>0</v>
      </c>
      <c r="G1111" s="21">
        <f>K1099</f>
        <v>0</v>
      </c>
      <c r="O1111" s="24"/>
    </row>
    <row r="1112" spans="2:52" ht="15.75">
      <c r="C1112" s="21">
        <f>C1103</f>
        <v>11</v>
      </c>
      <c r="D1112" s="26" t="s">
        <v>26</v>
      </c>
      <c r="E1112" s="21">
        <f>E1103</f>
        <v>74.742000000000019</v>
      </c>
      <c r="F1112" s="21">
        <f>H1103</f>
        <v>7</v>
      </c>
      <c r="G1112" s="21">
        <f>K1103</f>
        <v>6</v>
      </c>
      <c r="O1112" s="24"/>
    </row>
    <row r="1113" spans="2:52" ht="15.75">
      <c r="C1113" s="21">
        <f>C1106</f>
        <v>2</v>
      </c>
      <c r="D1113" s="26" t="s">
        <v>7266</v>
      </c>
      <c r="E1113" s="21">
        <f>E1106</f>
        <v>3.214</v>
      </c>
      <c r="F1113" s="21">
        <f>H1106</f>
        <v>0</v>
      </c>
      <c r="G1113" s="21">
        <f>K1106</f>
        <v>0</v>
      </c>
      <c r="O1113" s="24"/>
    </row>
    <row r="1114" spans="2:52" ht="15.75">
      <c r="C1114" s="22"/>
      <c r="D1114" s="19" t="s">
        <v>7267</v>
      </c>
      <c r="E1114" s="19">
        <f>E1109</f>
        <v>92.332000000000022</v>
      </c>
      <c r="F1114" s="22"/>
      <c r="O1114" s="24"/>
    </row>
    <row r="1115" spans="2:52" ht="15.75">
      <c r="C1115" s="22"/>
      <c r="D1115" s="19" t="s">
        <v>7268</v>
      </c>
      <c r="E1115" s="19">
        <f>E1109+E1110+E1111+E1112+E1113</f>
        <v>190.42700000000002</v>
      </c>
    </row>
  </sheetData>
  <autoFilter ref="B1:AZ52"/>
  <sortState ref="B2:AZ54">
    <sortCondition ref="B2:B54"/>
  </sortState>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Hoja2">
    <tabColor theme="4"/>
  </sheetPr>
  <dimension ref="A1:AZ1117"/>
  <sheetViews>
    <sheetView topLeftCell="B1" workbookViewId="0">
      <selection activeCell="B2" sqref="B2:C59"/>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11.42578125" style="23" hidden="1" customWidth="1"/>
    <col min="10" max="10" width="11.85546875" style="23" customWidth="1"/>
    <col min="11" max="15" width="11.42578125"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9"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49" ht="135">
      <c r="A2" s="31" t="str">
        <f>CONCATENATE(B2,". ",C2,". ",D2,". ",P2,"; ",Q2,"(",R2,"):",S2,"-",T2,".",E2,". ","IF -",F2)</f>
        <v>Alonso de Lecinana, Maria; Kawiorski, Michal M; Ximenez-Carrillo, Alvaro; Cruz-Culebras, Antonio; Garcia-Pastor, Andres; Martinez-Sanchez, Patricia; Fernandez-Prieto, Andres; Caniego, Jose Luis; Mendez, Jose Carlos; Zapata-Wainberg, Gustavo; De Felipe-Mimbrera, Alicia; Diaz-Otero, Fernando; Ruiz-Ares, Gerardo; Frutos, Remedios; Barcena-Ruiz, Eduardo; Fandino, Eduardo; Marin, Begona; Vivancos, Jose; Masjuan, Jaime; Gil-Nunez, Antonio; Diez-Tejedor, Exuperio; Fuentes, Blanca. Mechanical thrombectomy for basilar artery thrombosis: a comparison of outcomes with anterior circulation occlusions.. Journal of neurointerventional surgery. 2017; 9(12):1173-1178-.Article. IF -3,551</v>
      </c>
      <c r="B2" s="37" t="s">
        <v>360</v>
      </c>
      <c r="C2" s="37" t="s">
        <v>359</v>
      </c>
      <c r="D2" s="17" t="s">
        <v>361</v>
      </c>
      <c r="E2" s="18" t="s">
        <v>10</v>
      </c>
      <c r="F2" s="18">
        <f>VLOOKUP(N2,Revistas!$B$2:$H$63996,2,FALSE)</f>
        <v>3.5510000000000002</v>
      </c>
      <c r="G2" s="18" t="str">
        <f>VLOOKUP(N2,Revistas!$B$2:$H$63996,3,FALSE)</f>
        <v>Q1</v>
      </c>
      <c r="H2" s="18" t="str">
        <f>VLOOKUP(N2,Revistas!$B$2:$H$63996,4,FALSE)</f>
        <v>NEUROIMAGING</v>
      </c>
      <c r="I2" s="18" t="str">
        <f>VLOOKUP(N2,Revistas!$B$2:$H$63996,5,FALSE)</f>
        <v>5 DE 14</v>
      </c>
      <c r="J2" s="18" t="str">
        <f>VLOOKUP(N2,Revistas!$B$2:$H$63996,6,FALSE)</f>
        <v>NO</v>
      </c>
      <c r="K2" s="18" t="s">
        <v>364</v>
      </c>
      <c r="L2" s="18"/>
      <c r="M2" s="18" t="s">
        <v>586</v>
      </c>
      <c r="N2" s="18" t="s">
        <v>109</v>
      </c>
      <c r="O2" s="18" t="s">
        <v>363</v>
      </c>
      <c r="P2" s="18">
        <v>2017</v>
      </c>
      <c r="Q2" s="18">
        <v>9</v>
      </c>
      <c r="R2" s="18">
        <v>12</v>
      </c>
      <c r="S2" s="18" t="s">
        <v>362</v>
      </c>
      <c r="T2" s="18"/>
      <c r="U2" s="33">
        <v>27998956</v>
      </c>
    </row>
    <row r="3" spans="1:49" ht="60">
      <c r="A3" s="31" t="str">
        <f t="shared" ref="A3:A59" si="0">CONCATENATE(B3,". ",C3,". ",D3,". ",P3,"; ",Q3,"(",R3,"):",S3,"-",T3,".",E3,". ","IF -",F3)</f>
        <v>Alonso-Perez, Jose Luis; Lopez-Lopez, Almudena; La Touche, Roy; Lerma-Lara, Sergio; Suarez, Emilio; Rojas, Javier; Bishop, Mark D; Villafane, Jorge Hugo; Fernandez-Carnero, Josue. Hypoalgesic effects of three different manual therapy techniques on cervical spine and psychological interaction: A randomized clinical trial.. Journal of bodywork and movement therapies. 2017; 21(4):798-803-.Article. IF -NO TIENE</v>
      </c>
      <c r="B3" s="37" t="s">
        <v>384</v>
      </c>
      <c r="C3" s="37" t="s">
        <v>383</v>
      </c>
      <c r="D3" s="17" t="s">
        <v>385</v>
      </c>
      <c r="E3" s="18" t="s">
        <v>10</v>
      </c>
      <c r="F3" s="18" t="str">
        <f>VLOOKUP(N3,Revistas!$B$2:$H$63996,2,FALSE)</f>
        <v>NO TIENE</v>
      </c>
      <c r="G3" s="18" t="str">
        <f>VLOOKUP(N3,Revistas!$B$2:$H$63996,3,FALSE)</f>
        <v>NO TIENE</v>
      </c>
      <c r="H3" s="18" t="str">
        <f>VLOOKUP(N3,Revistas!$B$2:$H$63996,4,FALSE)</f>
        <v>NO TIENE</v>
      </c>
      <c r="I3" s="18" t="str">
        <f>VLOOKUP(N3,Revistas!$B$2:$H$63996,5,FALSE)</f>
        <v>NO TIENE</v>
      </c>
      <c r="J3" s="18" t="str">
        <f>VLOOKUP(N3,Revistas!$B$2:$H$63996,6,FALSE)</f>
        <v>NO</v>
      </c>
      <c r="K3" s="18" t="s">
        <v>388</v>
      </c>
      <c r="L3" s="18"/>
      <c r="M3" s="18" t="s">
        <v>586</v>
      </c>
      <c r="N3" s="18" t="s">
        <v>389</v>
      </c>
      <c r="O3" s="18" t="s">
        <v>387</v>
      </c>
      <c r="P3" s="18">
        <v>2017</v>
      </c>
      <c r="Q3" s="18">
        <v>21</v>
      </c>
      <c r="R3" s="18">
        <v>4</v>
      </c>
      <c r="S3" s="18" t="s">
        <v>386</v>
      </c>
      <c r="T3" s="18"/>
      <c r="U3" s="32">
        <v>29037630</v>
      </c>
    </row>
    <row r="4" spans="1:49" ht="60">
      <c r="A4" s="31" t="str">
        <f t="shared" si="0"/>
        <v>Cacheiro, P; Ordonez-Ugalde, A; Quintans, B; Pineiro-Hermida, S; Amigo, J; Garcia-Murias, M; Pascual-Pascual, SI; Grandas, F; Arpa, J; Carracedo, A; Sobrido, MJ. Evaluating the Calling Performance of a Rare Disease NGS Panel for Single Nucleotide and Copy Number Variants. MOLECULAR DIAGNOSIS &amp; THERAPY. 2017; 21(3):303-313.Article. IF -1,909</v>
      </c>
      <c r="B4" s="37" t="s">
        <v>240</v>
      </c>
      <c r="C4" s="37" t="s">
        <v>241</v>
      </c>
      <c r="D4" s="17" t="s">
        <v>242</v>
      </c>
      <c r="E4" s="18" t="s">
        <v>10</v>
      </c>
      <c r="F4" s="18">
        <f>VLOOKUP(N4,Revistas!$B$2:$H$63996,2,FALSE)</f>
        <v>1.909</v>
      </c>
      <c r="G4" s="18" t="str">
        <f>VLOOKUP(N4,Revistas!$B$2:$H$63996,3,FALSE)</f>
        <v>Q3</v>
      </c>
      <c r="H4" s="18" t="str">
        <f>VLOOKUP(N4,Revistas!$B$2:$H$63996,4,FALSE)</f>
        <v>GENETICS &amp; HEREDITY - SCIE;</v>
      </c>
      <c r="I4" s="18" t="str">
        <f>VLOOKUP(N4,Revistas!$B$2:$H$63996,5,FALSE)</f>
        <v>110/167</v>
      </c>
      <c r="J4" s="18" t="str">
        <f>VLOOKUP(N4,Revistas!$B$2:$H$63996,6,FALSE)</f>
        <v>NO</v>
      </c>
      <c r="K4" s="18" t="s">
        <v>243</v>
      </c>
      <c r="L4" s="18" t="s">
        <v>244</v>
      </c>
      <c r="M4" s="18">
        <v>0</v>
      </c>
      <c r="N4" s="18" t="s">
        <v>245</v>
      </c>
      <c r="O4" s="18" t="s">
        <v>226</v>
      </c>
      <c r="P4" s="18">
        <v>2017</v>
      </c>
      <c r="Q4" s="18">
        <v>21</v>
      </c>
      <c r="R4" s="18">
        <v>3</v>
      </c>
      <c r="S4" s="18">
        <v>303</v>
      </c>
      <c r="T4" s="18">
        <v>313</v>
      </c>
      <c r="U4" s="32">
        <v>28290094</v>
      </c>
    </row>
    <row r="5" spans="1:49" ht="30">
      <c r="A5" s="31" t="str">
        <f t="shared" si="0"/>
        <v>Calle, D; Yilmaz, D; Cerdan, S; Kocer, A. Drug delivery from engineered organisms and nanocarriers as monitored by multimodal imaging technologies. AIMS BIOENGINEERING. 2017; 4(2):198-222.Review. IF -NO TIENE</v>
      </c>
      <c r="B5" s="37" t="s">
        <v>328</v>
      </c>
      <c r="C5" s="37" t="s">
        <v>329</v>
      </c>
      <c r="D5" s="17" t="s">
        <v>330</v>
      </c>
      <c r="E5" s="18" t="s">
        <v>210</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331</v>
      </c>
      <c r="L5" s="18" t="s">
        <v>332</v>
      </c>
      <c r="M5" s="18">
        <v>0</v>
      </c>
      <c r="N5" s="18" t="s">
        <v>333</v>
      </c>
      <c r="O5" s="18"/>
      <c r="P5" s="18">
        <v>2017</v>
      </c>
      <c r="Q5" s="18">
        <v>4</v>
      </c>
      <c r="R5" s="18">
        <v>2</v>
      </c>
      <c r="S5" s="18">
        <v>198</v>
      </c>
      <c r="T5" s="18">
        <v>222</v>
      </c>
    </row>
    <row r="6" spans="1:49" ht="30">
      <c r="A6" s="31" t="str">
        <f t="shared" si="0"/>
        <v>Cerdan, S. Twenty-seven Years of Cerebral Pyruvate Recycling. NEUROCHEMICAL RESEARCH. 2017; 42(6):1621-1628.Article. IF -2,581</v>
      </c>
      <c r="B6" s="37" t="s">
        <v>234</v>
      </c>
      <c r="C6" s="37" t="s">
        <v>235</v>
      </c>
      <c r="D6" s="17" t="s">
        <v>236</v>
      </c>
      <c r="E6" s="18" t="s">
        <v>10</v>
      </c>
      <c r="F6" s="18">
        <f>VLOOKUP(N6,Revistas!$B$2:$H$63996,2,FALSE)</f>
        <v>2.581</v>
      </c>
      <c r="G6" s="18" t="str">
        <f>VLOOKUP(N6,Revistas!$B$2:$H$63996,3,FALSE)</f>
        <v>Q3</v>
      </c>
      <c r="H6" s="18" t="str">
        <f>VLOOKUP(N6,Revistas!$B$2:$H$63996,4,FALSE)</f>
        <v>BIOCHEMISTRY &amp; MOLECULAR BIOLOGY - SCIE;</v>
      </c>
      <c r="I6" s="18" t="str">
        <f>VLOOKUP(N6,Revistas!$B$2:$H$63996,5,FALSE)</f>
        <v>156/290</v>
      </c>
      <c r="J6" s="18" t="str">
        <f>VLOOKUP(N6,Revistas!$B$2:$H$63996,6,FALSE)</f>
        <v>NO</v>
      </c>
      <c r="K6" s="18" t="s">
        <v>237</v>
      </c>
      <c r="L6" s="18" t="s">
        <v>238</v>
      </c>
      <c r="M6" s="18">
        <v>1</v>
      </c>
      <c r="N6" s="18" t="s">
        <v>239</v>
      </c>
      <c r="O6" s="18" t="s">
        <v>226</v>
      </c>
      <c r="P6" s="18">
        <v>2017</v>
      </c>
      <c r="Q6" s="18">
        <v>42</v>
      </c>
      <c r="R6" s="18">
        <v>6</v>
      </c>
      <c r="S6" s="18">
        <v>1621</v>
      </c>
      <c r="T6" s="18">
        <v>1628</v>
      </c>
      <c r="U6" s="32">
        <v>28101749</v>
      </c>
    </row>
    <row r="7" spans="1:49" ht="30">
      <c r="A7" s="31" t="str">
        <f t="shared" si="0"/>
        <v>Contreras, L; Rial, E; Cerdan, S; Satrustegui, J. Uncoupling Protein 2 (UCP2) Function in the Brain as Revealed by the Cerebral Metabolism of (1-C-13)-Glucose. NEUROCHEMICAL RESEARCH. 2017; 42(1):108-114.Article. IF -2,581</v>
      </c>
      <c r="B7" s="37" t="s">
        <v>340</v>
      </c>
      <c r="C7" s="37" t="s">
        <v>341</v>
      </c>
      <c r="D7" s="17" t="s">
        <v>236</v>
      </c>
      <c r="E7" s="18" t="s">
        <v>10</v>
      </c>
      <c r="F7" s="18">
        <f>VLOOKUP(N7,Revistas!$B$2:$H$63996,2,FALSE)</f>
        <v>2.581</v>
      </c>
      <c r="G7" s="18" t="str">
        <f>VLOOKUP(N7,Revistas!$B$2:$H$63996,3,FALSE)</f>
        <v>Q3</v>
      </c>
      <c r="H7" s="18" t="str">
        <f>VLOOKUP(N7,Revistas!$B$2:$H$63996,4,FALSE)</f>
        <v>BIOCHEMISTRY &amp; MOLECULAR BIOLOGY - SCIE;</v>
      </c>
      <c r="I7" s="18" t="str">
        <f>VLOOKUP(N7,Revistas!$B$2:$H$63996,5,FALSE)</f>
        <v>156/290</v>
      </c>
      <c r="J7" s="18" t="str">
        <f>VLOOKUP(N7,Revistas!$B$2:$H$63996,6,FALSE)</f>
        <v>NO</v>
      </c>
      <c r="K7" s="18" t="s">
        <v>342</v>
      </c>
      <c r="L7" s="18" t="s">
        <v>343</v>
      </c>
      <c r="M7" s="18">
        <v>0</v>
      </c>
      <c r="N7" s="18" t="s">
        <v>239</v>
      </c>
      <c r="O7" s="18" t="s">
        <v>344</v>
      </c>
      <c r="P7" s="18">
        <v>2017</v>
      </c>
      <c r="Q7" s="18">
        <v>42</v>
      </c>
      <c r="R7" s="18">
        <v>1</v>
      </c>
      <c r="S7" s="18">
        <v>108</v>
      </c>
      <c r="T7" s="18">
        <v>114</v>
      </c>
      <c r="U7" s="32">
        <v>27401256</v>
      </c>
    </row>
    <row r="8" spans="1:49" ht="60">
      <c r="A8" s="31" t="str">
        <f t="shared" si="0"/>
        <v>de Lecinana, MA; Martinez-Sanchez, P; Garcia-Pastor, A; Kawiorski, MM; Calleja, P; Sanz-Cuesta, BE; Diaz-Otero, F; Frutos, R; Sierra-Hidalgo, F; Ruiz-Ares, G; Fandino, E; Diez-Tejedor, E; Gil-Nunez, A; Fuentes, B. Mechanical thrombectomy in patients with medical contraindications for intravenous thrombolysis: a prospective observational study. JOURNAL OF NEUROINTERVENTIONAL SURGERY. 2017; 9(11):1041-1046.Article. IF -3,551</v>
      </c>
      <c r="B8" s="37" t="s">
        <v>103</v>
      </c>
      <c r="C8" s="37" t="s">
        <v>104</v>
      </c>
      <c r="D8" s="17" t="s">
        <v>105</v>
      </c>
      <c r="E8" s="18" t="s">
        <v>10</v>
      </c>
      <c r="F8" s="18">
        <f>VLOOKUP(N8,Revistas!$B$2:$H$63996,2,FALSE)</f>
        <v>3.5510000000000002</v>
      </c>
      <c r="G8" s="18" t="str">
        <f>VLOOKUP(N8,Revistas!$B$2:$H$63996,3,FALSE)</f>
        <v>Q1</v>
      </c>
      <c r="H8" s="18" t="str">
        <f>VLOOKUP(N8,Revistas!$B$2:$H$63996,4,FALSE)</f>
        <v>NEUROIMAGING</v>
      </c>
      <c r="I8" s="18" t="str">
        <f>VLOOKUP(N8,Revistas!$B$2:$H$63996,5,FALSE)</f>
        <v>5 DE 14</v>
      </c>
      <c r="J8" s="18" t="str">
        <f>VLOOKUP(N8,Revistas!$B$2:$H$63996,6,FALSE)</f>
        <v>NO</v>
      </c>
      <c r="K8" s="18" t="s">
        <v>106</v>
      </c>
      <c r="L8" s="18" t="s">
        <v>107</v>
      </c>
      <c r="M8" s="18">
        <v>0</v>
      </c>
      <c r="N8" s="18" t="s">
        <v>108</v>
      </c>
      <c r="O8" s="18" t="s">
        <v>94</v>
      </c>
      <c r="P8" s="18">
        <v>2017</v>
      </c>
      <c r="Q8" s="18">
        <v>9</v>
      </c>
      <c r="R8" s="18">
        <v>11</v>
      </c>
      <c r="S8" s="18">
        <v>1041</v>
      </c>
      <c r="T8" s="18">
        <v>1046</v>
      </c>
      <c r="U8" s="34">
        <v>27821473</v>
      </c>
    </row>
    <row r="9" spans="1:49" ht="45">
      <c r="A9" s="31" t="str">
        <f t="shared" si="0"/>
        <v>de Pipaon, MS; Dorronsoro, I; Alvarez-Cuervo, L; Butte, NF; Madero, R; Barrios, V; Coya, J; Martinez-Biarge, M; Martos-Moreno, GA; Fewtrell, MS; Argente, J; Quero, J. The impact of intrauterine and extrauterine weight gain in premature infants on later body composition. PEDIATRIC RESEARCH. 2017; 82(4):658-664.Article. IF -2,882</v>
      </c>
      <c r="B9" s="37" t="s">
        <v>143</v>
      </c>
      <c r="C9" s="37" t="s">
        <v>144</v>
      </c>
      <c r="D9" s="17" t="s">
        <v>145</v>
      </c>
      <c r="E9" s="18" t="s">
        <v>10</v>
      </c>
      <c r="F9" s="18">
        <f>VLOOKUP(N9,Revistas!$B$2:$H$63996,2,FALSE)</f>
        <v>2.8820000000000001</v>
      </c>
      <c r="G9" s="18" t="str">
        <f>VLOOKUP(N9,Revistas!$B$2:$H$63996,3,FALSE)</f>
        <v>Q1</v>
      </c>
      <c r="H9" s="18" t="str">
        <f>VLOOKUP(N9,Revistas!$B$2:$H$63996,4,FALSE)</f>
        <v>PEDIATRICS - SCIE</v>
      </c>
      <c r="I9" s="18" t="str">
        <f>VLOOKUP(N9,Revistas!$B$2:$H$63996,5,FALSE)</f>
        <v>17/121</v>
      </c>
      <c r="J9" s="18" t="str">
        <f>VLOOKUP(N9,Revistas!$B$2:$H$63996,6,FALSE)</f>
        <v>NO</v>
      </c>
      <c r="K9" s="18" t="s">
        <v>146</v>
      </c>
      <c r="L9" s="18" t="s">
        <v>147</v>
      </c>
      <c r="M9" s="18">
        <v>0</v>
      </c>
      <c r="N9" s="18" t="s">
        <v>148</v>
      </c>
      <c r="O9" s="18" t="s">
        <v>129</v>
      </c>
      <c r="P9" s="18">
        <v>2017</v>
      </c>
      <c r="Q9" s="18">
        <v>82</v>
      </c>
      <c r="R9" s="18">
        <v>4</v>
      </c>
      <c r="S9" s="18">
        <v>658</v>
      </c>
      <c r="T9" s="18">
        <v>664</v>
      </c>
      <c r="U9" s="23">
        <v>29106544</v>
      </c>
      <c r="AW9" s="25"/>
    </row>
    <row r="10" spans="1:49" ht="30">
      <c r="A10" s="31" t="str">
        <f t="shared" si="0"/>
        <v>del Castillo, LH; Bermejo, AM; Perez, JAP; Requeroa, PT; Luis, AG; Fragua, RV. Neuropsychological performance in neurofibromatosis type 1. ANALES DE PEDIATRIA. 2017; 87(2):73-77.Article. IF -1,14</v>
      </c>
      <c r="B10" s="37" t="s">
        <v>193</v>
      </c>
      <c r="C10" s="37" t="s">
        <v>194</v>
      </c>
      <c r="D10" s="17" t="s">
        <v>195</v>
      </c>
      <c r="E10" s="18" t="s">
        <v>10</v>
      </c>
      <c r="F10" s="18">
        <f>VLOOKUP(N10,Revistas!$B$2:$H$63996,2,FALSE)</f>
        <v>1.1399999999999999</v>
      </c>
      <c r="G10" s="18" t="str">
        <f>VLOOKUP(N10,Revistas!$B$2:$H$63996,3,FALSE)</f>
        <v>Q3</v>
      </c>
      <c r="H10" s="18" t="str">
        <f>VLOOKUP(N10,Revistas!$B$2:$H$63996,4,FALSE)</f>
        <v>PEDIATRICS - SCIE</v>
      </c>
      <c r="I10" s="18" t="str">
        <f>VLOOKUP(N10,Revistas!$B$2:$H$63996,5,FALSE)</f>
        <v>88/121/</v>
      </c>
      <c r="J10" s="18" t="str">
        <f>VLOOKUP(N10,Revistas!$B$2:$H$63996,6,FALSE)</f>
        <v>NO</v>
      </c>
      <c r="K10" s="18" t="s">
        <v>196</v>
      </c>
      <c r="L10" s="18" t="s">
        <v>197</v>
      </c>
      <c r="M10" s="18">
        <v>0</v>
      </c>
      <c r="N10" s="18" t="s">
        <v>198</v>
      </c>
      <c r="O10" s="18" t="s">
        <v>199</v>
      </c>
      <c r="P10" s="18">
        <v>2017</v>
      </c>
      <c r="Q10" s="18">
        <v>87</v>
      </c>
      <c r="R10" s="18">
        <v>2</v>
      </c>
      <c r="S10" s="18">
        <v>73</v>
      </c>
      <c r="T10" s="18">
        <v>77</v>
      </c>
      <c r="U10" s="32">
        <v>27639957</v>
      </c>
    </row>
    <row r="11" spans="1:49" ht="45">
      <c r="A11" s="31" t="str">
        <f t="shared" si="0"/>
        <v>Del Corral, Tamara; Cebria I Iranzo, Maria Angels; Lopez-de-Uralde-Villanueva, Ibai; Martinez-Alejos, Roberto; Blanco, Isabel; Vilaro, Jordi. Effectiveness of a Home-Based Active Video Game Programme in Young Cystic Fibrosis Patients.. Respiration; international review of thoracic diseases. 2017; ():-.Article. IF -2,772</v>
      </c>
      <c r="B11" s="37" t="s">
        <v>378</v>
      </c>
      <c r="C11" s="37" t="s">
        <v>377</v>
      </c>
      <c r="D11" s="17" t="s">
        <v>379</v>
      </c>
      <c r="E11" s="18" t="s">
        <v>10</v>
      </c>
      <c r="F11" s="18">
        <f>VLOOKUP(N11,Revistas!$B$2:$H$63996,2,FALSE)</f>
        <v>2.7719999999999998</v>
      </c>
      <c r="G11" s="18" t="str">
        <f>VLOOKUP(N11,Revistas!$B$2:$H$63996,3,FALSE)</f>
        <v>Q2</v>
      </c>
      <c r="H11" s="18" t="str">
        <f>VLOOKUP(N11,Revistas!$B$2:$H$63996,4,FALSE)</f>
        <v>RESPIRATORY SYSTEM - SCIE</v>
      </c>
      <c r="I11" s="18" t="str">
        <f>VLOOKUP(N11,Revistas!$B$2:$H$63996,5,FALSE)</f>
        <v>25/59</v>
      </c>
      <c r="J11" s="18" t="str">
        <f>VLOOKUP(N11,Revistas!$B$2:$H$63996,6,FALSE)</f>
        <v>NO</v>
      </c>
      <c r="K11" s="18" t="s">
        <v>381</v>
      </c>
      <c r="L11" s="18"/>
      <c r="M11" s="18" t="s">
        <v>586</v>
      </c>
      <c r="N11" s="18" t="s">
        <v>382</v>
      </c>
      <c r="O11" s="18" t="s">
        <v>380</v>
      </c>
      <c r="P11" s="18">
        <v>2017</v>
      </c>
      <c r="Q11" s="18"/>
      <c r="R11" s="18"/>
      <c r="S11" s="18"/>
      <c r="T11" s="18"/>
      <c r="U11" s="32">
        <v>29045949</v>
      </c>
    </row>
    <row r="12" spans="1:49" ht="45">
      <c r="A12" s="31" t="str">
        <f t="shared" si="0"/>
        <v>Delgado-Garcia, G; Estanol-Vidal, B; Gongora-Rivera, F; Diez-Tejedor, E. Effectiveness of dexamethasone as an adjuvant in preemptive analgesia for postoperative pain in patients undergoing abdominal surgery. GACETA MEDICA DE MEXICO. 2017; 153(2):283-286.Article. IF -0,312</v>
      </c>
      <c r="B12" s="37" t="s">
        <v>289</v>
      </c>
      <c r="C12" s="37" t="s">
        <v>290</v>
      </c>
      <c r="D12" s="17" t="s">
        <v>291</v>
      </c>
      <c r="E12" s="18" t="s">
        <v>10</v>
      </c>
      <c r="F12" s="18">
        <f>VLOOKUP(N12,Revistas!$B$2:$H$63996,2,FALSE)</f>
        <v>0.312</v>
      </c>
      <c r="G12" s="18" t="str">
        <f>VLOOKUP(N12,Revistas!$B$2:$H$63996,3,FALSE)</f>
        <v>Q4</v>
      </c>
      <c r="H12" s="18" t="str">
        <f>VLOOKUP(N12,Revistas!$B$2:$H$63996,4,FALSE)</f>
        <v>MEDICINE, GENERAL &amp; INTERNAL - SCIE</v>
      </c>
      <c r="I12" s="18" t="str">
        <f>VLOOKUP(N12,Revistas!$B$2:$H$63996,5,FALSE)</f>
        <v>143/155</v>
      </c>
      <c r="J12" s="18" t="str">
        <f>VLOOKUP(N12,Revistas!$B$2:$H$63996,6,FALSE)</f>
        <v>NO</v>
      </c>
      <c r="K12" s="18" t="s">
        <v>292</v>
      </c>
      <c r="L12" s="18" t="s">
        <v>293</v>
      </c>
      <c r="M12" s="18">
        <v>0</v>
      </c>
      <c r="N12" s="18" t="s">
        <v>294</v>
      </c>
      <c r="O12" s="18" t="s">
        <v>295</v>
      </c>
      <c r="P12" s="18">
        <v>2017</v>
      </c>
      <c r="Q12" s="18">
        <v>153</v>
      </c>
      <c r="R12" s="18">
        <v>2</v>
      </c>
      <c r="S12" s="18">
        <v>283</v>
      </c>
      <c r="T12" s="18">
        <v>286</v>
      </c>
      <c r="U12" s="23">
        <v>28604165</v>
      </c>
      <c r="AW12" s="25"/>
    </row>
    <row r="13" spans="1:49" ht="60">
      <c r="A13" s="31" t="str">
        <f t="shared" si="0"/>
        <v>Fernandez-Carnero, J; Gilarranz-de-Frutos, L; Leon-Hernandez, JV; Pecos-Martin, D; Alguacil-Diego, I; Gallego-Izquierdo, T; Martin-Pintado-Zugasti, A. Effectiveness of Different Deep Dry Needling Dosages in the Treatment of Patients With Cervical Myofascial Pain A Pilot RCT. AMERICAN JOURNAL OF PHYSICAL MEDICINE &amp; REHABILITATION. 2017; 96(10):733-740.Article. IF -1,734</v>
      </c>
      <c r="B13" s="37" t="s">
        <v>131</v>
      </c>
      <c r="C13" s="37" t="s">
        <v>132</v>
      </c>
      <c r="D13" s="17" t="s">
        <v>133</v>
      </c>
      <c r="E13" s="18" t="s">
        <v>10</v>
      </c>
      <c r="F13" s="18">
        <f>VLOOKUP(N13,Revistas!$B$2:$H$63996,2,FALSE)</f>
        <v>1.734</v>
      </c>
      <c r="G13" s="18" t="str">
        <f>VLOOKUP(N13,Revistas!$B$2:$H$63996,3,FALSE)</f>
        <v>Q2</v>
      </c>
      <c r="H13" s="18" t="str">
        <f>VLOOKUP(N13,Revistas!$B$2:$H$63996,4,FALSE)</f>
        <v>SPORT SCIENCES - SCIE;</v>
      </c>
      <c r="I13" s="18" t="str">
        <f>VLOOKUP(N13,Revistas!$B$2:$H$63996,5,FALSE)</f>
        <v>39/81</v>
      </c>
      <c r="J13" s="18" t="str">
        <f>VLOOKUP(N13,Revistas!$B$2:$H$63996,6,FALSE)</f>
        <v>NO</v>
      </c>
      <c r="K13" s="18" t="s">
        <v>134</v>
      </c>
      <c r="L13" s="18" t="s">
        <v>135</v>
      </c>
      <c r="M13" s="18">
        <v>1</v>
      </c>
      <c r="N13" s="18" t="s">
        <v>136</v>
      </c>
      <c r="O13" s="18" t="s">
        <v>129</v>
      </c>
      <c r="P13" s="18">
        <v>2017</v>
      </c>
      <c r="Q13" s="18">
        <v>96</v>
      </c>
      <c r="R13" s="18">
        <v>10</v>
      </c>
      <c r="S13" s="18">
        <v>733</v>
      </c>
      <c r="T13" s="18">
        <v>740</v>
      </c>
      <c r="U13" s="32">
        <v>28291046</v>
      </c>
    </row>
    <row r="14" spans="1:49" ht="75">
      <c r="A14" s="31" t="str">
        <f t="shared" si="0"/>
        <v>Fuentes, B; Sanz-Cuesta, BE; Gutierrez-Fernandez, M; Martinez-Sanchez, P; Lisbona, A; Madero-Jarabo, R; Delgado-Mederos, R; Gallego-Cullere, J; Rodriguez-Yanez, M; Martinez-Zabaleta, M; Freijo, M; de Lecinana, MA; Portilla, JC; Gil-Nunez, A; Diez-Tejedor, E. Glycemia in Acute Stroke II study: a call to improve post-stroke hyperglycemia management in clinical practice. EUROPEAN JOURNAL OF NEUROLOGY. 2017; 24(9):1091-1098.Article. IF -3,988</v>
      </c>
      <c r="B14" s="37" t="s">
        <v>168</v>
      </c>
      <c r="C14" s="37" t="s">
        <v>169</v>
      </c>
      <c r="D14" s="17" t="s">
        <v>25</v>
      </c>
      <c r="E14" s="18" t="s">
        <v>10</v>
      </c>
      <c r="F14" s="18">
        <f>VLOOKUP(N14,Revistas!$B$2:$H$63996,2,FALSE)</f>
        <v>3.988</v>
      </c>
      <c r="G14" s="18" t="str">
        <f>VLOOKUP(N14,Revistas!$B$2:$H$63996,3,FALSE)</f>
        <v>Q1</v>
      </c>
      <c r="H14" s="18" t="str">
        <f>VLOOKUP(N14,Revistas!$B$2:$H$63996,4,FALSE)</f>
        <v>CLINICAL NEUROLOGY</v>
      </c>
      <c r="I14" s="18" t="str">
        <f>VLOOKUP(N14,Revistas!$B$2:$H$63996,5,FALSE)</f>
        <v>40/194</v>
      </c>
      <c r="J14" s="18" t="str">
        <f>VLOOKUP(N14,Revistas!$B$2:$H$63996,6,FALSE)</f>
        <v>NO</v>
      </c>
      <c r="K14" s="18" t="s">
        <v>170</v>
      </c>
      <c r="L14" s="18" t="s">
        <v>171</v>
      </c>
      <c r="M14" s="18">
        <v>0</v>
      </c>
      <c r="N14" s="18" t="s">
        <v>28</v>
      </c>
      <c r="O14" s="18" t="s">
        <v>154</v>
      </c>
      <c r="P14" s="18">
        <v>2017</v>
      </c>
      <c r="Q14" s="18">
        <v>24</v>
      </c>
      <c r="R14" s="18">
        <v>9</v>
      </c>
      <c r="S14" s="18">
        <v>1091</v>
      </c>
      <c r="T14" s="18">
        <v>1098</v>
      </c>
      <c r="U14" s="32">
        <v>28707377</v>
      </c>
    </row>
    <row r="15" spans="1:49" ht="30">
      <c r="A15" s="31" t="str">
        <f t="shared" si="0"/>
        <v>Fuentes, Blanca. Antidiabetic drugs for stroke prevention in patients with type-2 diabetes. The neurologist's point of view.. Medicina clinica. 2017; ():-.Review. IF -1,125</v>
      </c>
      <c r="B15" s="37" t="s">
        <v>366</v>
      </c>
      <c r="C15" s="37" t="s">
        <v>365</v>
      </c>
      <c r="D15" s="17" t="s">
        <v>367</v>
      </c>
      <c r="E15" s="18" t="s">
        <v>210</v>
      </c>
      <c r="F15" s="18">
        <f>VLOOKUP(N15,Revistas!$B$2:$H$63996,2,FALSE)</f>
        <v>1.125</v>
      </c>
      <c r="G15" s="18" t="str">
        <f>VLOOKUP(N15,Revistas!$B$2:$H$63996,3,FALSE)</f>
        <v>Q3</v>
      </c>
      <c r="H15" s="18" t="str">
        <f>VLOOKUP(N15,Revistas!$B$2:$H$63996,4,FALSE)</f>
        <v>MEDICINA, GENERAL &amp; INTERNAL</v>
      </c>
      <c r="I15" s="18" t="str">
        <f>VLOOKUP(N15,Revistas!$B$2:$H$63996,5,FALSE)</f>
        <v>91/154</v>
      </c>
      <c r="J15" s="18" t="str">
        <f>VLOOKUP(N15,Revistas!$B$2:$H$63996,6,FALSE)</f>
        <v>NO</v>
      </c>
      <c r="K15" s="18" t="s">
        <v>369</v>
      </c>
      <c r="L15" s="18"/>
      <c r="M15" s="18" t="s">
        <v>586</v>
      </c>
      <c r="N15" s="18" t="s">
        <v>370</v>
      </c>
      <c r="O15" s="18" t="s">
        <v>368</v>
      </c>
      <c r="P15" s="18">
        <v>2017</v>
      </c>
      <c r="Q15" s="18"/>
      <c r="R15" s="18"/>
      <c r="S15" s="18"/>
      <c r="T15" s="18"/>
      <c r="U15" s="32">
        <v>29096968</v>
      </c>
    </row>
    <row r="16" spans="1:49" ht="105">
      <c r="A16" s="31" t="str">
        <f t="shared" si="0"/>
        <v>Garcia-Pastor, A; Gil-Nunez, A; Ramirez-Moreno, JM; Gonzalez-Nafria, N; Tejada, J; Moniche, F; Portilla-Cuenca, JC; Martinez-Sanchez, P; Fuentes, B; Gamero-Garcia, MA; de Lecinana, MA; Canovas-Verge, D; Aladro, Y; Parkhutik, V; Lago-Martin, A; de Arce-Borda, AM; Usero-Ruiz, M; Delgado-Mederos, R; Pampliega, A; Ximenez-Carrillo, A; Bartulos-Iglesias, M; Castro-Reyes, E. Early risk of recurrent stroke in patients with symptomatic carotid near-occlusion: Results from CAOS, a multicenter registry study. INTERNATIONAL JOURNAL OF STROKE. 2017; 12(7):713-719.Article. IF -3,314</v>
      </c>
      <c r="B16" s="37" t="s">
        <v>137</v>
      </c>
      <c r="C16" s="37" t="s">
        <v>138</v>
      </c>
      <c r="D16" s="17" t="s">
        <v>139</v>
      </c>
      <c r="E16" s="18" t="s">
        <v>10</v>
      </c>
      <c r="F16" s="18">
        <f>VLOOKUP(N16,Revistas!$B$2:$H$63996,2,FALSE)</f>
        <v>3.3140000000000001</v>
      </c>
      <c r="G16" s="18" t="str">
        <f>VLOOKUP(N16,Revistas!$B$2:$H$63996,3,FALSE)</f>
        <v>Q2</v>
      </c>
      <c r="H16" s="18" t="str">
        <f>VLOOKUP(N16,Revistas!$B$2:$H$63996,4,FALSE)</f>
        <v>PERIPHERAL VASCULAR DISEASE</v>
      </c>
      <c r="I16" s="18" t="str">
        <f>VLOOKUP(N16,Revistas!$B$2:$H$63996,5,FALSE)</f>
        <v>23/63</v>
      </c>
      <c r="J16" s="18" t="str">
        <f>VLOOKUP(N16,Revistas!$B$2:$H$63996,6,FALSE)</f>
        <v>NO</v>
      </c>
      <c r="K16" s="18" t="s">
        <v>140</v>
      </c>
      <c r="L16" s="18" t="s">
        <v>141</v>
      </c>
      <c r="M16" s="18">
        <v>0</v>
      </c>
      <c r="N16" s="18" t="s">
        <v>142</v>
      </c>
      <c r="O16" s="18" t="s">
        <v>129</v>
      </c>
      <c r="P16" s="18">
        <v>2017</v>
      </c>
      <c r="Q16" s="18">
        <v>12</v>
      </c>
      <c r="R16" s="18">
        <v>7</v>
      </c>
      <c r="S16" s="18">
        <v>713</v>
      </c>
      <c r="T16" s="18">
        <v>719</v>
      </c>
      <c r="U16" s="32">
        <v>28592219</v>
      </c>
    </row>
    <row r="17" spans="1:49" ht="45">
      <c r="A17" s="31" t="str">
        <f t="shared" si="0"/>
        <v>Gil-Martinez, A; Navarro-Fernandez, G; Mangas-Guijarro, MA; Lara-Lara, M; Lopez-Lopez, A; Fernandez-Carnero, J; La Touche, R. Comparison Between Chronic Migraine and Temporomandibular Disorders in Pain-Related Disability and Fear-Avoidance Behaviors. PAIN MEDICINE. 2017; 18(11):2214-2223.Article. IF -2,82</v>
      </c>
      <c r="B17" s="37" t="s">
        <v>88</v>
      </c>
      <c r="C17" s="37" t="s">
        <v>89</v>
      </c>
      <c r="D17" s="17" t="s">
        <v>90</v>
      </c>
      <c r="E17" s="18" t="s">
        <v>10</v>
      </c>
      <c r="F17" s="18">
        <f>VLOOKUP(N17,Revistas!$B$2:$H$63996,2,FALSE)</f>
        <v>2.82</v>
      </c>
      <c r="G17" s="18" t="str">
        <f>VLOOKUP(N17,Revistas!$B$2:$H$63996,3,FALSE)</f>
        <v>Q1</v>
      </c>
      <c r="H17" s="18" t="str">
        <f>VLOOKUP(N17,Revistas!$B$2:$H$63996,4,FALSE)</f>
        <v>MEDICINA, GENERAL &amp; INTERNAL</v>
      </c>
      <c r="I17" s="18" t="str">
        <f>VLOOKUP(N17,Revistas!$B$2:$H$63996,5,FALSE)</f>
        <v>31/154</v>
      </c>
      <c r="J17" s="18" t="str">
        <f>VLOOKUP(N17,Revistas!$B$2:$H$63996,6,FALSE)</f>
        <v>NO</v>
      </c>
      <c r="K17" s="18" t="s">
        <v>91</v>
      </c>
      <c r="L17" s="18" t="s">
        <v>92</v>
      </c>
      <c r="M17" s="18">
        <v>0</v>
      </c>
      <c r="N17" s="18" t="s">
        <v>93</v>
      </c>
      <c r="O17" s="18" t="s">
        <v>94</v>
      </c>
      <c r="P17" s="18">
        <v>2017</v>
      </c>
      <c r="Q17" s="18">
        <v>18</v>
      </c>
      <c r="R17" s="18">
        <v>11</v>
      </c>
      <c r="S17" s="18">
        <v>2214</v>
      </c>
      <c r="T17" s="18">
        <v>2223</v>
      </c>
      <c r="U17" s="32">
        <v>28575454</v>
      </c>
    </row>
    <row r="18" spans="1:49" ht="45">
      <c r="A18" s="31" t="str">
        <f t="shared" si="0"/>
        <v>Giner, J; Esteban, I; Carceller, F; Saceda, J; Regojo, RM. Spinal adrenal cortical adenoma associated with Beckwith-Wiedemann syndrome: case report and review of the literature. CHILDS NERVOUS SYSTEM. 2017; 33(6):1009-1013.Review. IF -1,081</v>
      </c>
      <c r="B18" s="37" t="s">
        <v>228</v>
      </c>
      <c r="C18" s="37" t="s">
        <v>229</v>
      </c>
      <c r="D18" s="17" t="s">
        <v>230</v>
      </c>
      <c r="E18" s="18" t="s">
        <v>210</v>
      </c>
      <c r="F18" s="18">
        <f>VLOOKUP(N18,Revistas!$B$2:$H$63996,2,FALSE)</f>
        <v>1.081</v>
      </c>
      <c r="G18" s="18" t="str">
        <f>VLOOKUP(N18,Revistas!$B$2:$H$63996,3,FALSE)</f>
        <v>Q4</v>
      </c>
      <c r="H18" s="18" t="str">
        <f>VLOOKUP(N18,Revistas!$B$2:$H$63996,4,FALSE)</f>
        <v>CLINICAL NEUROLOGY - SCIE;</v>
      </c>
      <c r="I18" s="18" t="str">
        <f>VLOOKUP(N18,Revistas!$B$2:$H$63996,5,FALSE)</f>
        <v>166/194</v>
      </c>
      <c r="J18" s="18" t="str">
        <f>VLOOKUP(N18,Revistas!$B$2:$H$63996,6,FALSE)</f>
        <v>NO</v>
      </c>
      <c r="K18" s="18" t="s">
        <v>231</v>
      </c>
      <c r="L18" s="18" t="s">
        <v>232</v>
      </c>
      <c r="M18" s="18">
        <v>0</v>
      </c>
      <c r="N18" s="18" t="s">
        <v>233</v>
      </c>
      <c r="O18" s="18" t="s">
        <v>226</v>
      </c>
      <c r="P18" s="18">
        <v>2017</v>
      </c>
      <c r="Q18" s="18">
        <v>33</v>
      </c>
      <c r="R18" s="18">
        <v>6</v>
      </c>
      <c r="S18" s="18">
        <v>1009</v>
      </c>
      <c r="T18" s="18">
        <v>1013</v>
      </c>
      <c r="U18" s="32">
        <v>28365908</v>
      </c>
    </row>
    <row r="19" spans="1:49" ht="45">
      <c r="A19" s="31" t="str">
        <f t="shared" si="0"/>
        <v>Gomez-Gonzalez, C; Esteban-Rodriguez, MI; Ruano, Y; Vallespin, E; Lapunzina, P; Martinez, P; Pascual, SI; Molano, J; Prior, C. Molecular Diagnosis of Limb-girdle Muscular Dystrophy Type 2A by Next-generation Sequencing. ANNALS OF INDIAN ACADEMY OF NEUROLOGY. 2017; 20(2):164-165.Letter. IF -0,95</v>
      </c>
      <c r="B19" s="37" t="s">
        <v>271</v>
      </c>
      <c r="C19" s="37" t="s">
        <v>272</v>
      </c>
      <c r="D19" s="17" t="s">
        <v>273</v>
      </c>
      <c r="E19" s="18" t="s">
        <v>274</v>
      </c>
      <c r="F19" s="18">
        <f>VLOOKUP(N19,Revistas!$B$2:$H$63996,2,FALSE)</f>
        <v>0.95</v>
      </c>
      <c r="G19" s="18" t="str">
        <f>VLOOKUP(N19,Revistas!$B$2:$H$63996,3,FALSE)</f>
        <v>Q4</v>
      </c>
      <c r="H19" s="18" t="str">
        <f>VLOOKUP(N19,Revistas!$B$2:$H$63996,4,FALSE)</f>
        <v>CLINICAL NEUROLOGY - SCIE</v>
      </c>
      <c r="I19" s="18" t="str">
        <f>VLOOKUP(N19,Revistas!$B$2:$H$63996,5,FALSE)</f>
        <v>171/194</v>
      </c>
      <c r="J19" s="18" t="str">
        <f>VLOOKUP(N19,Revistas!$B$2:$H$63996,6,FALSE)</f>
        <v>NO</v>
      </c>
      <c r="K19" s="18" t="s">
        <v>275</v>
      </c>
      <c r="L19" s="18" t="s">
        <v>276</v>
      </c>
      <c r="M19" s="18">
        <v>0</v>
      </c>
      <c r="N19" s="18" t="s">
        <v>277</v>
      </c>
      <c r="O19" s="18" t="s">
        <v>278</v>
      </c>
      <c r="P19" s="18">
        <v>2017</v>
      </c>
      <c r="Q19" s="18">
        <v>20</v>
      </c>
      <c r="R19" s="18">
        <v>2</v>
      </c>
      <c r="S19" s="18">
        <v>164</v>
      </c>
      <c r="T19" s="18">
        <v>165</v>
      </c>
      <c r="U19" s="35">
        <v>28615910</v>
      </c>
    </row>
    <row r="20" spans="1:49" ht="30">
      <c r="A20" s="31" t="str">
        <f t="shared" si="0"/>
        <v>Gonzalez-Suarez, I; Rios-Blanco, JJ; Arpa, J. Accelerated atherosclerosis in ANCA-associated vasculitis. ACTA NEUROLOGICA SCANDINAVICA. 2017; 136(6):688-693.Article. IF -3,087</v>
      </c>
      <c r="B20" s="37" t="s">
        <v>82</v>
      </c>
      <c r="C20" s="37" t="s">
        <v>83</v>
      </c>
      <c r="D20" s="17" t="s">
        <v>84</v>
      </c>
      <c r="E20" s="18" t="s">
        <v>10</v>
      </c>
      <c r="F20" s="18">
        <f>VLOOKUP(N20,Revistas!$B$2:$H$63996,2,FALSE)</f>
        <v>3.0870000000000002</v>
      </c>
      <c r="G20" s="18" t="str">
        <f>VLOOKUP(N20,Revistas!$B$2:$H$63996,3,FALSE)</f>
        <v>Q2</v>
      </c>
      <c r="H20" s="18" t="str">
        <f>VLOOKUP(N20,Revistas!$B$2:$H$63996,4,FALSE)</f>
        <v>CLINICAL NEUROLOGY - SCIE</v>
      </c>
      <c r="I20" s="18" t="str">
        <f>VLOOKUP(N20,Revistas!$B$2:$H$63996,5,FALSE)</f>
        <v>67/194</v>
      </c>
      <c r="J20" s="18" t="str">
        <f>VLOOKUP(N20,Revistas!$B$2:$H$63996,6,FALSE)</f>
        <v>NO</v>
      </c>
      <c r="K20" s="18" t="s">
        <v>85</v>
      </c>
      <c r="L20" s="18" t="s">
        <v>86</v>
      </c>
      <c r="M20" s="18">
        <v>0</v>
      </c>
      <c r="N20" s="18" t="s">
        <v>87</v>
      </c>
      <c r="O20" s="18" t="s">
        <v>14</v>
      </c>
      <c r="P20" s="18">
        <v>2017</v>
      </c>
      <c r="Q20" s="18">
        <v>136</v>
      </c>
      <c r="R20" s="18">
        <v>6</v>
      </c>
      <c r="S20" s="18">
        <v>688</v>
      </c>
      <c r="T20" s="18">
        <v>693</v>
      </c>
      <c r="U20" s="34">
        <v>28608454</v>
      </c>
    </row>
    <row r="21" spans="1:49" ht="45">
      <c r="A21" s="31" t="str">
        <f t="shared" si="0"/>
        <v>Haro-Martinez, AM; Garcia-Concejero, VE; Lopez-Ramos, A; Mate-Arribas, E; Lopez-Tappero, J; Lubrini, G; Diez-Tejedor, E; Fuentes, B. Adaptation of melodic intonation therapy to Spanish: a feasibility pilot study. APHASIOLOGY. 2017; 31(11):1333-1343.Article. IF -1,626</v>
      </c>
      <c r="B21" s="37" t="s">
        <v>316</v>
      </c>
      <c r="C21" s="37" t="s">
        <v>317</v>
      </c>
      <c r="D21" s="17" t="s">
        <v>318</v>
      </c>
      <c r="E21" s="18" t="s">
        <v>10</v>
      </c>
      <c r="F21" s="18">
        <f>VLOOKUP(N21,Revistas!$B$2:$H$63996,2,FALSE)</f>
        <v>1.6259999999999999</v>
      </c>
      <c r="G21" s="18" t="str">
        <f>VLOOKUP(N21,Revistas!$B$2:$H$63996,3,FALSE)</f>
        <v>Q3</v>
      </c>
      <c r="H21" s="18" t="str">
        <f>VLOOKUP(N21,Revistas!$B$2:$H$63996,4,FALSE)</f>
        <v>CLINICAL NEUROLOGY - SCIE</v>
      </c>
      <c r="I21" s="18" t="str">
        <f>VLOOKUP(N21,Revistas!$B$2:$H$63996,5,FALSE)</f>
        <v>142/194</v>
      </c>
      <c r="J21" s="18" t="str">
        <f>VLOOKUP(N21,Revistas!$B$2:$H$63996,6,FALSE)</f>
        <v>NO</v>
      </c>
      <c r="K21" s="18" t="s">
        <v>319</v>
      </c>
      <c r="L21" s="18" t="s">
        <v>320</v>
      </c>
      <c r="M21" s="18">
        <v>0</v>
      </c>
      <c r="N21" s="18" t="s">
        <v>321</v>
      </c>
      <c r="O21" s="18"/>
      <c r="P21" s="18">
        <v>2017</v>
      </c>
      <c r="Q21" s="18">
        <v>31</v>
      </c>
      <c r="R21" s="18">
        <v>11</v>
      </c>
      <c r="S21" s="18">
        <v>1333</v>
      </c>
      <c r="T21" s="18">
        <v>1343</v>
      </c>
      <c r="U21" s="23">
        <v>29037630</v>
      </c>
    </row>
    <row r="22" spans="1:49" ht="75">
      <c r="A22" s="31" t="str">
        <f t="shared" si="0"/>
        <v>Hernandez-Jimenez, E; Gutierrez-Fernandez, M; Cubillos-Zapata, C; Otero-Ortega, L; Rodriguez-Frutos, B; Toledano, V; Martinez-Sanchez, P; Fuentes, B; Varela-Serrano, A; Avendano-Ortiz, J; Blazquez, A; Mangas-Guijarro, MA; Diez-Tejedor, E; Lopez-Collazo, E. Circulating Monocytes Exhibit an Endotoxin Tolerance Status after Acute Ischemic Stroke: Mitochondrial DNA as a Putative Explanation for Poststroke Infections. JOURNAL OF IMMUNOLOGY. 2017; 198(5):2038-2046.Article. IF -4,856</v>
      </c>
      <c r="B22" s="37" t="s">
        <v>305</v>
      </c>
      <c r="C22" s="37" t="s">
        <v>306</v>
      </c>
      <c r="D22" s="17" t="s">
        <v>307</v>
      </c>
      <c r="E22" s="18" t="s">
        <v>10</v>
      </c>
      <c r="F22" s="18">
        <f>VLOOKUP(N22,Revistas!$B$2:$H$63996,2,FALSE)</f>
        <v>4.8559999999999999</v>
      </c>
      <c r="G22" s="18" t="str">
        <f>VLOOKUP(N22,Revistas!$B$2:$H$63996,3,FALSE)</f>
        <v>q1</v>
      </c>
      <c r="H22" s="18" t="str">
        <f>VLOOKUP(N22,Revistas!$B$2:$H$63996,4,FALSE)</f>
        <v>IMMUNOLOGY - SCIE</v>
      </c>
      <c r="I22" s="18" t="str">
        <f>VLOOKUP(N22,Revistas!$B$2:$H$63996,5,FALSE)</f>
        <v>34/151</v>
      </c>
      <c r="J22" s="18" t="str">
        <f>VLOOKUP(N22,Revistas!$B$2:$H$63996,6,FALSE)</f>
        <v>NO</v>
      </c>
      <c r="K22" s="18" t="s">
        <v>308</v>
      </c>
      <c r="L22" s="18" t="s">
        <v>309</v>
      </c>
      <c r="M22" s="18">
        <v>1</v>
      </c>
      <c r="N22" s="18" t="s">
        <v>310</v>
      </c>
      <c r="O22" s="28">
        <v>36951</v>
      </c>
      <c r="P22" s="18">
        <v>2017</v>
      </c>
      <c r="Q22" s="18">
        <v>198</v>
      </c>
      <c r="R22" s="18">
        <v>5</v>
      </c>
      <c r="S22" s="18">
        <v>2038</v>
      </c>
      <c r="T22" s="18">
        <v>2046</v>
      </c>
      <c r="U22" s="32">
        <v>28115526</v>
      </c>
    </row>
    <row r="23" spans="1:49" ht="45">
      <c r="A23" s="31" t="str">
        <f t="shared" si="0"/>
        <v>Herruzo, R; Ruiz, G; Perez-Blanco, V; Gallego, S; Mora, E; Vizcaino, MJ; Omenaca, F. Bla-OXA48 gene microorganisms outbreak, in a tertiary Children's Hospital, Over 3 years (2012-2014) Case Report. MEDICINE. 2017; 96(40):-e7665.Article. IF -1,804</v>
      </c>
      <c r="B23" s="37" t="s">
        <v>123</v>
      </c>
      <c r="C23" s="37" t="s">
        <v>124</v>
      </c>
      <c r="D23" s="17" t="s">
        <v>125</v>
      </c>
      <c r="E23" s="18" t="s">
        <v>10</v>
      </c>
      <c r="F23" s="18">
        <f>VLOOKUP(N23,Revistas!$B$2:$H$63996,2,FALSE)</f>
        <v>1.804</v>
      </c>
      <c r="G23" s="18" t="str">
        <f>VLOOKUP(N23,Revistas!$B$2:$H$63996,3,FALSE)</f>
        <v>Q2</v>
      </c>
      <c r="H23" s="18" t="str">
        <f>VLOOKUP(N23,Revistas!$B$2:$H$63996,4,FALSE)</f>
        <v>MEDICINE, GENERAL &amp; INTERNAL - SCIE</v>
      </c>
      <c r="I23" s="18" t="str">
        <f>VLOOKUP(N23,Revistas!$B$2:$H$63996,5,FALSE)</f>
        <v>58/154</v>
      </c>
      <c r="J23" s="18" t="str">
        <f>VLOOKUP(N23,Revistas!$B$2:$H$63996,6,FALSE)</f>
        <v>NO</v>
      </c>
      <c r="K23" s="18" t="s">
        <v>126</v>
      </c>
      <c r="L23" s="18" t="s">
        <v>127</v>
      </c>
      <c r="M23" s="18">
        <v>0</v>
      </c>
      <c r="N23" s="18" t="s">
        <v>128</v>
      </c>
      <c r="O23" s="18" t="s">
        <v>129</v>
      </c>
      <c r="P23" s="18">
        <v>2017</v>
      </c>
      <c r="Q23" s="18">
        <v>96</v>
      </c>
      <c r="R23" s="18">
        <v>40</v>
      </c>
      <c r="S23" s="18"/>
      <c r="T23" s="18" t="s">
        <v>130</v>
      </c>
      <c r="U23" s="23">
        <v>28524762</v>
      </c>
    </row>
    <row r="24" spans="1:49" ht="60">
      <c r="A24" s="31" t="str">
        <f t="shared" si="0"/>
        <v>Herruzo, R; Ruiz, G; Vizcaino, M J; Rivas, L; Perez-Blanco, V; Sanchez, M. Microbial competition in environmental nosocomial reservoirs and diffusion capacity of OXA48-Klebsiella pneumoniae: potential impact on patients and possible control methods.. Journal of preventive medicine and hygiene. 2017; 58(1):E34-E41-.Review. IF -NO TIENE</v>
      </c>
      <c r="B24" s="37" t="s">
        <v>428</v>
      </c>
      <c r="C24" s="37" t="s">
        <v>427</v>
      </c>
      <c r="D24" s="17" t="s">
        <v>422</v>
      </c>
      <c r="E24" s="18" t="s">
        <v>210</v>
      </c>
      <c r="F24" s="18" t="str">
        <f>VLOOKUP(N24,Revistas!$B$2:$H$63996,2,FALSE)</f>
        <v>NO TIENE</v>
      </c>
      <c r="G24" s="18" t="str">
        <f>VLOOKUP(N24,Revistas!$B$2:$H$63996,3,FALSE)</f>
        <v>NO TIENE</v>
      </c>
      <c r="H24" s="18" t="str">
        <f>VLOOKUP(N24,Revistas!$B$2:$H$63996,4,FALSE)</f>
        <v>NO TIENE</v>
      </c>
      <c r="I24" s="18" t="str">
        <f>VLOOKUP(N24,Revistas!$B$2:$H$63996,5,FALSE)</f>
        <v>NO TIENE</v>
      </c>
      <c r="J24" s="18" t="str">
        <f>VLOOKUP(N24,Revistas!$B$2:$H$63996,6,FALSE)</f>
        <v>NO</v>
      </c>
      <c r="K24" s="18" t="s">
        <v>430</v>
      </c>
      <c r="L24" s="18"/>
      <c r="M24" s="18" t="s">
        <v>586</v>
      </c>
      <c r="N24" s="18" t="s">
        <v>426</v>
      </c>
      <c r="O24" s="18" t="s">
        <v>424</v>
      </c>
      <c r="P24" s="18">
        <v>2017</v>
      </c>
      <c r="Q24" s="18">
        <v>58</v>
      </c>
      <c r="R24" s="18">
        <v>1</v>
      </c>
      <c r="S24" s="18" t="s">
        <v>429</v>
      </c>
      <c r="T24" s="18"/>
      <c r="U24" s="23">
        <v>29107630</v>
      </c>
      <c r="AW24" s="25"/>
    </row>
    <row r="25" spans="1:49" ht="60">
      <c r="A25" s="31" t="str">
        <f t="shared" si="0"/>
        <v>Herruzo, R; Vizcaino, M J; Herruzo, I. An exception to the rule "no association between antibiotic resistance and decreased disinfectant microbicidal efficacy": Orthophthalaldehyde (OPA) and Pseudomonas aeruginosa isolated from ICU and paraplegic patients.. Journal of preventive medicine and hygiene. 2017; 58(1):E42-E47-.Review. IF -NO TIENE</v>
      </c>
      <c r="B25" s="37" t="s">
        <v>421</v>
      </c>
      <c r="C25" s="37" t="s">
        <v>420</v>
      </c>
      <c r="D25" s="17" t="s">
        <v>422</v>
      </c>
      <c r="E25" s="18" t="s">
        <v>210</v>
      </c>
      <c r="F25" s="18" t="str">
        <f>VLOOKUP(N25,Revistas!$B$2:$H$63996,2,FALSE)</f>
        <v>NO TIENE</v>
      </c>
      <c r="G25" s="18" t="str">
        <f>VLOOKUP(N25,Revistas!$B$2:$H$63996,3,FALSE)</f>
        <v>NO TIENE</v>
      </c>
      <c r="H25" s="18" t="str">
        <f>VLOOKUP(N25,Revistas!$B$2:$H$63996,4,FALSE)</f>
        <v>NO TIENE</v>
      </c>
      <c r="I25" s="18" t="str">
        <f>VLOOKUP(N25,Revistas!$B$2:$H$63996,5,FALSE)</f>
        <v>NO TIENE</v>
      </c>
      <c r="J25" s="18" t="str">
        <f>VLOOKUP(N25,Revistas!$B$2:$H$63996,6,FALSE)</f>
        <v>NO</v>
      </c>
      <c r="K25" s="18" t="s">
        <v>425</v>
      </c>
      <c r="L25" s="18"/>
      <c r="M25" s="18" t="s">
        <v>586</v>
      </c>
      <c r="N25" s="18" t="s">
        <v>426</v>
      </c>
      <c r="O25" s="18" t="s">
        <v>424</v>
      </c>
      <c r="P25" s="18">
        <v>2017</v>
      </c>
      <c r="Q25" s="18">
        <v>58</v>
      </c>
      <c r="R25" s="18">
        <v>1</v>
      </c>
      <c r="S25" s="18" t="s">
        <v>423</v>
      </c>
      <c r="T25" s="18"/>
      <c r="U25" s="32">
        <v>28515630</v>
      </c>
    </row>
    <row r="26" spans="1:49" ht="45">
      <c r="A26" s="31" t="str">
        <f t="shared" si="0"/>
        <v>Herruzo, R; Vizcaino, MJ; Herruzo, I; Sanchez, M. Surface Disinfectants for Burn Units Evaluated by a New Double Method, Using Microorganisms Recently Isolated From Patients, on a Surface Germ-Carrier Model. JOURNAL OF BURN CARE &amp; RESEARCH. 2017; 38(3):E663-E669.Article. IF -1,349</v>
      </c>
      <c r="B26" s="37" t="s">
        <v>257</v>
      </c>
      <c r="C26" s="37" t="s">
        <v>258</v>
      </c>
      <c r="D26" s="17" t="s">
        <v>259</v>
      </c>
      <c r="E26" s="18" t="s">
        <v>10</v>
      </c>
      <c r="F26" s="18">
        <f>VLOOKUP(N26,Revistas!$B$2:$H$63996,2,FALSE)</f>
        <v>1.349</v>
      </c>
      <c r="G26" s="18" t="str">
        <f>VLOOKUP(N26,Revistas!$B$2:$H$63996,3,FALSE)</f>
        <v>Q3</v>
      </c>
      <c r="H26" s="18" t="str">
        <f>VLOOKUP(N26,Revistas!$B$2:$H$63996,4,FALSE)</f>
        <v>SURGERY - SCIE</v>
      </c>
      <c r="I26" s="18" t="str">
        <f>VLOOKUP(N26,Revistas!$B$2:$H$63996,5,FALSE)</f>
        <v>124/197</v>
      </c>
      <c r="J26" s="18" t="str">
        <f>VLOOKUP(N26,Revistas!$B$2:$H$63996,6,FALSE)</f>
        <v>NO</v>
      </c>
      <c r="K26" s="18" t="s">
        <v>260</v>
      </c>
      <c r="L26" s="18" t="s">
        <v>261</v>
      </c>
      <c r="M26" s="18">
        <v>0</v>
      </c>
      <c r="N26" s="18" t="s">
        <v>262</v>
      </c>
      <c r="O26" s="18" t="s">
        <v>250</v>
      </c>
      <c r="P26" s="18">
        <v>2017</v>
      </c>
      <c r="Q26" s="18">
        <v>38</v>
      </c>
      <c r="R26" s="18">
        <v>3</v>
      </c>
      <c r="S26" s="18" t="s">
        <v>263</v>
      </c>
      <c r="T26" s="18" t="s">
        <v>264</v>
      </c>
      <c r="U26" s="23">
        <v>27998956</v>
      </c>
    </row>
    <row r="27" spans="1:49" ht="45">
      <c r="A27" s="31" t="str">
        <f t="shared" si="0"/>
        <v>Herruzo, Rafael; Vizcaino, Maria Jose; Yela, Ruben. New ways of surgical hand preparation with chlorhexidine soap or povidone iodine, in order to increase their immediate and residual effects, as a safe alternative to use of alcohol solutions.. Journal of hospital infection. 2017; ():-.Article. IF -3,126</v>
      </c>
      <c r="B27" s="37" t="s">
        <v>373</v>
      </c>
      <c r="C27" s="37" t="s">
        <v>372</v>
      </c>
      <c r="D27" s="17" t="s">
        <v>7208</v>
      </c>
      <c r="E27" s="18" t="s">
        <v>10</v>
      </c>
      <c r="F27" s="18">
        <f>VLOOKUP(N27,Revistas!$B$2:$H$63996,2,FALSE)</f>
        <v>3.1259999999999999</v>
      </c>
      <c r="G27" s="18" t="str">
        <f>VLOOKUP(N27,Revistas!$B$2:$H$63996,3,FALSE)</f>
        <v>Q2</v>
      </c>
      <c r="H27" s="18" t="str">
        <f>VLOOKUP(N27,Revistas!$B$2:$H$63996,4,FALSE)</f>
        <v>INFECTIOUS DISEASES - SCIE</v>
      </c>
      <c r="I27" s="18" t="str">
        <f>VLOOKUP(N27,Revistas!$B$2:$H$63996,5,FALSE)</f>
        <v>32/84</v>
      </c>
      <c r="J27" s="18" t="str">
        <f>VLOOKUP(N27,Revistas!$B$2:$H$63996,6,FALSE)</f>
        <v>NO</v>
      </c>
      <c r="K27" s="18" t="s">
        <v>375</v>
      </c>
      <c r="L27" s="18"/>
      <c r="M27" s="18" t="s">
        <v>586</v>
      </c>
      <c r="N27" s="18" t="s">
        <v>376</v>
      </c>
      <c r="O27" s="18" t="s">
        <v>374</v>
      </c>
      <c r="P27" s="18">
        <v>2017</v>
      </c>
      <c r="Q27" s="18"/>
      <c r="R27" s="18"/>
      <c r="S27" s="18"/>
      <c r="T27" s="18"/>
      <c r="U27" s="34">
        <v>29107630</v>
      </c>
    </row>
    <row r="28" spans="1:49" ht="45">
      <c r="A28" s="31" t="str">
        <f t="shared" si="0"/>
        <v>Illan-Gala, I; Perez-Lucas, J; Martin-Montes, A; Manez-Miro, J; Arpa, J; Ruiz-Ares, G. Long-term outcomes of adult chronic idiopathic hydrocephalus treated with a ventriculo-peritoneal shunt. NEUROLOGIA. 2017; 32(4):205-212.Article. IF -2,103</v>
      </c>
      <c r="B28" s="37" t="s">
        <v>246</v>
      </c>
      <c r="C28" s="37" t="s">
        <v>247</v>
      </c>
      <c r="D28" s="17" t="s">
        <v>97</v>
      </c>
      <c r="E28" s="18" t="s">
        <v>10</v>
      </c>
      <c r="F28" s="18">
        <f>VLOOKUP(N28,Revistas!$B$2:$H$63996,2,FALSE)</f>
        <v>2.1030000000000002</v>
      </c>
      <c r="G28" s="18" t="str">
        <f>VLOOKUP(N28,Revistas!$B$2:$H$63996,3,FALSE)</f>
        <v>Q3</v>
      </c>
      <c r="H28" s="18" t="str">
        <f>VLOOKUP(N28,Revistas!$B$2:$H$63996,4,FALSE)</f>
        <v>CLINICAL NEUROLOGY</v>
      </c>
      <c r="I28" s="18" t="str">
        <f>VLOOKUP(N28,Revistas!$B$2:$H$63996,5,FALSE)</f>
        <v>114/194</v>
      </c>
      <c r="J28" s="18" t="str">
        <f>VLOOKUP(N28,Revistas!$B$2:$H$63996,6,FALSE)</f>
        <v>NO</v>
      </c>
      <c r="K28" s="18" t="s">
        <v>248</v>
      </c>
      <c r="L28" s="18" t="s">
        <v>249</v>
      </c>
      <c r="M28" s="18">
        <v>1</v>
      </c>
      <c r="N28" s="18" t="s">
        <v>100</v>
      </c>
      <c r="O28" s="18" t="s">
        <v>250</v>
      </c>
      <c r="P28" s="18">
        <v>2017</v>
      </c>
      <c r="Q28" s="18">
        <v>32</v>
      </c>
      <c r="R28" s="18">
        <v>4</v>
      </c>
      <c r="S28" s="18">
        <v>205</v>
      </c>
      <c r="T28" s="18">
        <v>212</v>
      </c>
      <c r="U28" s="23">
        <v>28885450</v>
      </c>
      <c r="AW28" s="25"/>
    </row>
    <row r="29" spans="1:49" ht="60">
      <c r="A29" s="31" t="str">
        <f t="shared" si="0"/>
        <v>La Touche, Roy; Paris-Alemany, Alba; Hidalgo-Perez, Amanda; Lopez-de-Uralde-Villanueva, Ibai; Angulo-Diaz-Parreno, Santiago; Munoz-Garcia, Daniel. Evidence for Central Sensitization in Patients with Temporomandibular Disorders: A Systematic Review and Meta-analysis of Observational Studies.. Pain practice. 2017; ():-.Review. IF -2,495</v>
      </c>
      <c r="B29" s="37" t="s">
        <v>410</v>
      </c>
      <c r="C29" s="37" t="s">
        <v>409</v>
      </c>
      <c r="D29" s="17" t="s">
        <v>7252</v>
      </c>
      <c r="E29" s="18" t="s">
        <v>210</v>
      </c>
      <c r="F29" s="18">
        <f>VLOOKUP(N29,Revistas!$B$2:$H$63996,2,FALSE)</f>
        <v>2.4950000000000001</v>
      </c>
      <c r="G29" s="18" t="str">
        <f>VLOOKUP(N29,Revistas!$B$2:$H$63996,3,FALSE)</f>
        <v>Q2</v>
      </c>
      <c r="H29" s="18" t="str">
        <f>VLOOKUP(N29,Revistas!$B$2:$H$63996,4,FALSE)</f>
        <v>ANESTHESIOLOGY - SCIE;</v>
      </c>
      <c r="I29" s="18" t="str">
        <f>VLOOKUP(N29,Revistas!$B$2:$H$63996,5,FALSE)</f>
        <v>13 DE 31</v>
      </c>
      <c r="J29" s="18" t="str">
        <f>VLOOKUP(N29,Revistas!$B$2:$H$63996,6,FALSE)</f>
        <v>NO</v>
      </c>
      <c r="K29" s="18" t="s">
        <v>413</v>
      </c>
      <c r="L29" s="18"/>
      <c r="M29" s="18" t="s">
        <v>586</v>
      </c>
      <c r="N29" s="18" t="s">
        <v>414</v>
      </c>
      <c r="O29" s="18" t="s">
        <v>412</v>
      </c>
      <c r="P29" s="18">
        <v>2017</v>
      </c>
      <c r="Q29" s="18"/>
      <c r="R29" s="18"/>
      <c r="S29" s="18"/>
      <c r="T29" s="18"/>
      <c r="U29" s="23">
        <v>28515630</v>
      </c>
    </row>
    <row r="30" spans="1:49" ht="45">
      <c r="A30" s="31" t="str">
        <f t="shared" si="0"/>
        <v>Lobo, CC; Morales, CR; Sanz, DR; Corbalan, IS; Romero, EAS; Carnero, JF; Lopez, DL. Comparison of hand grip strength and upper limb pressure pain threshold between older adults with or without non-specific shoulder pain. PEERJ. 2017; 5():-e2995.Article. IF -2,177</v>
      </c>
      <c r="B30" s="37" t="s">
        <v>311</v>
      </c>
      <c r="C30" s="37" t="s">
        <v>312</v>
      </c>
      <c r="D30" s="17" t="s">
        <v>118</v>
      </c>
      <c r="E30" s="18" t="s">
        <v>10</v>
      </c>
      <c r="F30" s="18">
        <f>VLOOKUP(N30,Revistas!$B$2:$H$63996,2,FALSE)</f>
        <v>2.177</v>
      </c>
      <c r="G30" s="18" t="str">
        <f>VLOOKUP(N30,Revistas!$B$2:$H$63996,3,FALSE)</f>
        <v>Q2</v>
      </c>
      <c r="H30" s="18" t="str">
        <f>VLOOKUP(N30,Revistas!$B$2:$H$63996,4,FALSE)</f>
        <v>MULTIDISCIPLINARY SCIENCES - SCIE</v>
      </c>
      <c r="I30" s="18" t="str">
        <f>VLOOKUP(N30,Revistas!$B$2:$H$63996,5,FALSE)</f>
        <v>20/64</v>
      </c>
      <c r="J30" s="18" t="str">
        <f>VLOOKUP(N30,Revistas!$B$2:$H$63996,6,FALSE)</f>
        <v>NO</v>
      </c>
      <c r="K30" s="18" t="s">
        <v>313</v>
      </c>
      <c r="L30" s="18" t="s">
        <v>314</v>
      </c>
      <c r="M30" s="18">
        <v>0</v>
      </c>
      <c r="N30" s="18" t="s">
        <v>121</v>
      </c>
      <c r="O30" s="28">
        <v>39845</v>
      </c>
      <c r="P30" s="18">
        <v>2017</v>
      </c>
      <c r="Q30" s="18">
        <v>5</v>
      </c>
      <c r="R30" s="18"/>
      <c r="S30" s="18"/>
      <c r="T30" s="18" t="s">
        <v>315</v>
      </c>
      <c r="U30" s="23">
        <v>28515629</v>
      </c>
    </row>
    <row r="31" spans="1:49" ht="45">
      <c r="A31" s="31" t="str">
        <f t="shared" si="0"/>
        <v>Lopez, MV; de Castro, PD; Valderrama, EB; Herrero, MCM; Villanueva, NG; Romero, AJA; Pascual, SIP. Outcome of arterial ischemic stroke in children with heart disease. EUROPEAN JOURNAL OF PAEDIATRIC NEUROLOGY. 2017; 21(5):730-737.Article. IF -2,013</v>
      </c>
      <c r="B31" s="37" t="s">
        <v>155</v>
      </c>
      <c r="C31" s="37" t="s">
        <v>156</v>
      </c>
      <c r="D31" s="17" t="s">
        <v>157</v>
      </c>
      <c r="E31" s="18" t="s">
        <v>10</v>
      </c>
      <c r="F31" s="18">
        <f>VLOOKUP(N31,Revistas!$B$2:$H$63996,2,FALSE)</f>
        <v>2.0129999999999999</v>
      </c>
      <c r="G31" s="18" t="str">
        <f>VLOOKUP(N31,Revistas!$B$2:$H$63996,3,FALSE)</f>
        <v>Q2</v>
      </c>
      <c r="H31" s="18" t="str">
        <f>VLOOKUP(N31,Revistas!$B$2:$H$63996,4,FALSE)</f>
        <v>PEDIATRICS - SCIE;</v>
      </c>
      <c r="I31" s="18" t="str">
        <f>VLOOKUP(N31,Revistas!$B$2:$H$63996,5,FALSE)</f>
        <v>48/121</v>
      </c>
      <c r="J31" s="18" t="str">
        <f>VLOOKUP(N31,Revistas!$B$2:$H$63996,6,FALSE)</f>
        <v>NO</v>
      </c>
      <c r="K31" s="18" t="s">
        <v>158</v>
      </c>
      <c r="L31" s="18" t="s">
        <v>159</v>
      </c>
      <c r="M31" s="18">
        <v>0</v>
      </c>
      <c r="N31" s="18" t="s">
        <v>160</v>
      </c>
      <c r="O31" s="18" t="s">
        <v>154</v>
      </c>
      <c r="P31" s="18">
        <v>2017</v>
      </c>
      <c r="Q31" s="18">
        <v>21</v>
      </c>
      <c r="R31" s="18">
        <v>5</v>
      </c>
      <c r="S31" s="18">
        <v>730</v>
      </c>
      <c r="T31" s="18">
        <v>737</v>
      </c>
      <c r="U31" s="32">
        <v>28619364</v>
      </c>
    </row>
    <row r="32" spans="1:49" ht="45">
      <c r="A32" s="31" t="str">
        <f t="shared" si="0"/>
        <v>Lopez-de-Uralde-Villanueva, I; Acuyo-Osorio, M; Prieto-Aldana, M; La Touche, R. Reliability and minimal detectable change of a modified passive neck flexion test in patients with chronic nonspecific neck pain and asymptomatic subjects. MUSCULOSKELETAL SCIENCE AND PRACTICE. 2017; 28():10-17.Article. IF -NO TIENE</v>
      </c>
      <c r="B32" s="37" t="s">
        <v>265</v>
      </c>
      <c r="C32" s="37" t="s">
        <v>266</v>
      </c>
      <c r="D32" s="17" t="s">
        <v>267</v>
      </c>
      <c r="E32" s="18" t="s">
        <v>10</v>
      </c>
      <c r="F32" s="18" t="str">
        <f>VLOOKUP(N32,Revistas!$B$2:$H$63996,2,FALSE)</f>
        <v>NO TIENE</v>
      </c>
      <c r="G32" s="18" t="str">
        <f>VLOOKUP(N32,Revistas!$B$2:$H$63996,3,FALSE)</f>
        <v>NO TIENE</v>
      </c>
      <c r="H32" s="18" t="str">
        <f>VLOOKUP(N32,Revistas!$B$2:$H$63996,4,FALSE)</f>
        <v>NO TIENE</v>
      </c>
      <c r="I32" s="18" t="str">
        <f>VLOOKUP(N32,Revistas!$B$2:$H$63996,5,FALSE)</f>
        <v>NO TIENE</v>
      </c>
      <c r="J32" s="18" t="str">
        <f>VLOOKUP(N32,Revistas!$B$2:$H$63996,6,FALSE)</f>
        <v>NO</v>
      </c>
      <c r="K32" s="18" t="s">
        <v>268</v>
      </c>
      <c r="L32" s="18" t="s">
        <v>269</v>
      </c>
      <c r="M32" s="18">
        <v>0</v>
      </c>
      <c r="N32" s="18" t="s">
        <v>270</v>
      </c>
      <c r="O32" s="18" t="s">
        <v>35</v>
      </c>
      <c r="P32" s="18">
        <v>2017</v>
      </c>
      <c r="Q32" s="18">
        <v>28</v>
      </c>
      <c r="R32" s="18"/>
      <c r="S32" s="18">
        <v>10</v>
      </c>
      <c r="T32" s="18">
        <v>17</v>
      </c>
      <c r="U32" s="33">
        <v>28171774</v>
      </c>
    </row>
    <row r="33" spans="1:49" ht="60">
      <c r="A33" s="31" t="str">
        <f t="shared" si="0"/>
        <v>Lopez-De-Uralde-Villanueva, I; Notario-Perez, R; del Corral, T; Ramos-Diaz, B; Acuyo-Osorio, M; La Touche, R. Functional limitations and associated psychological factors in military personnel with chronic nonspecific neck pain with higher levels of kinesiophobia. WORK-A JOURNAL OF PREVENTION ASSESSMENT &amp; REHABILITATION. 2017; 58(3):287-297.Article. IF -0,779</v>
      </c>
      <c r="B33" s="37" t="s">
        <v>322</v>
      </c>
      <c r="C33" s="37" t="s">
        <v>323</v>
      </c>
      <c r="D33" s="17" t="s">
        <v>324</v>
      </c>
      <c r="E33" s="18" t="s">
        <v>10</v>
      </c>
      <c r="F33" s="18">
        <f>VLOOKUP(N33,Revistas!$B$2:$H$63996,2,FALSE)</f>
        <v>0.77900000000000003</v>
      </c>
      <c r="G33" s="18" t="str">
        <f>VLOOKUP(N33,Revistas!$B$2:$H$63996,3,FALSE)</f>
        <v>Q4</v>
      </c>
      <c r="H33" s="18" t="str">
        <f>VLOOKUP(N33,Revistas!$B$2:$H$63996,4,FALSE)</f>
        <v>PUBLIC, ENVIRONMENTAL &amp; OCCUPATIONAL HEALTH - SSCI</v>
      </c>
      <c r="I33" s="18" t="str">
        <f>VLOOKUP(N33,Revistas!$B$2:$H$63996,5,FALSE)</f>
        <v>135/157</v>
      </c>
      <c r="J33" s="18" t="str">
        <f>VLOOKUP(N33,Revistas!$B$2:$H$63996,6,FALSE)</f>
        <v>NO</v>
      </c>
      <c r="K33" s="18" t="s">
        <v>325</v>
      </c>
      <c r="L33" s="18" t="s">
        <v>326</v>
      </c>
      <c r="M33" s="18">
        <v>0</v>
      </c>
      <c r="N33" s="18" t="s">
        <v>327</v>
      </c>
      <c r="O33" s="18"/>
      <c r="P33" s="18">
        <v>2017</v>
      </c>
      <c r="Q33" s="18">
        <v>58</v>
      </c>
      <c r="R33" s="18">
        <v>3</v>
      </c>
      <c r="S33" s="18">
        <v>287</v>
      </c>
      <c r="T33" s="18">
        <v>297</v>
      </c>
      <c r="U33" s="23">
        <v>29096968</v>
      </c>
      <c r="W33" s="32"/>
      <c r="AW33" s="25"/>
    </row>
    <row r="34" spans="1:49" ht="45">
      <c r="A34" s="31" t="str">
        <f t="shared" si="0"/>
        <v>Lopez-de-Uralde-Villanueva, Ibai; Sollano-Vallez, Ernesto; Del Corral, Tamara. Reduction of cervical and respiratory muscle strength in patients with chronic nonspecific neck pain and having moderate to severe disability.. Disability and rehabilitation. 2017; ():43374-.Article. IF -1,804</v>
      </c>
      <c r="B34" s="37" t="s">
        <v>404</v>
      </c>
      <c r="C34" s="37" t="s">
        <v>403</v>
      </c>
      <c r="D34" s="17" t="s">
        <v>405</v>
      </c>
      <c r="E34" s="18" t="s">
        <v>10</v>
      </c>
      <c r="F34" s="18">
        <f>VLOOKUP(N34,Revistas!$B$2:$H$63996,2,FALSE)</f>
        <v>1.804</v>
      </c>
      <c r="G34" s="18" t="str">
        <f>VLOOKUP(N34,Revistas!$B$2:$H$63996,3,FALSE)</f>
        <v>Q2</v>
      </c>
      <c r="H34" s="18" t="str">
        <f>VLOOKUP(N34,Revistas!$B$2:$H$63996,4,FALSE)</f>
        <v>REHABILITATION - SCIE</v>
      </c>
      <c r="I34" s="18" t="str">
        <f>VLOOKUP(N34,Revistas!$B$2:$H$63996,5,FALSE)</f>
        <v>22/65</v>
      </c>
      <c r="J34" s="18" t="str">
        <f>VLOOKUP(N34,Revistas!$B$2:$H$63996,6,FALSE)</f>
        <v>NO</v>
      </c>
      <c r="K34" s="18" t="s">
        <v>407</v>
      </c>
      <c r="L34" s="18"/>
      <c r="M34" s="18" t="s">
        <v>586</v>
      </c>
      <c r="N34" s="18" t="s">
        <v>408</v>
      </c>
      <c r="O34" s="18" t="s">
        <v>406</v>
      </c>
      <c r="P34" s="18">
        <v>2017</v>
      </c>
      <c r="Q34" s="18"/>
      <c r="R34" s="18"/>
      <c r="S34" s="27">
        <v>43374</v>
      </c>
      <c r="T34" s="18"/>
      <c r="U34" s="32">
        <v>28604165</v>
      </c>
    </row>
    <row r="35" spans="1:49" ht="45">
      <c r="A35" s="31" t="str">
        <f t="shared" si="0"/>
        <v>Lubrini, G; Lago, MR; Perianez, JA. The contribution of depressive symptoms to slowness of information processing in relapsing remitting multiple sclerosis (vol 22, pg 1607, 2016). MULTIPLE SCLEROSIS JOURNAL. 2017; 23(1):NP1-NP1.Correction. IF -4,84</v>
      </c>
      <c r="B35" s="37" t="s">
        <v>353</v>
      </c>
      <c r="C35" s="37" t="s">
        <v>354</v>
      </c>
      <c r="D35" s="17" t="s">
        <v>355</v>
      </c>
      <c r="E35" s="18" t="s">
        <v>356</v>
      </c>
      <c r="F35" s="18">
        <f>VLOOKUP(N35,Revistas!$B$2:$H$63996,2,FALSE)</f>
        <v>4.84</v>
      </c>
      <c r="G35" s="18" t="str">
        <f>VLOOKUP(N35,Revistas!$B$2:$H$63996,3,FALSE)</f>
        <v>Q1</v>
      </c>
      <c r="H35" s="18" t="str">
        <f>VLOOKUP(N35,Revistas!$B$2:$H$63996,4,FALSE)</f>
        <v>CLINICAL NEUROLOGY</v>
      </c>
      <c r="I35" s="18" t="str">
        <f>VLOOKUP(N35,Revistas!$B$2:$H$63996,5,FALSE)</f>
        <v>27/194</v>
      </c>
      <c r="J35" s="18" t="str">
        <f>VLOOKUP(N35,Revistas!$B$2:$H$63996,6,FALSE)</f>
        <v>NO</v>
      </c>
      <c r="K35" s="18"/>
      <c r="L35" s="18"/>
      <c r="M35" s="18">
        <v>0</v>
      </c>
      <c r="N35" s="18" t="s">
        <v>357</v>
      </c>
      <c r="O35" s="18" t="s">
        <v>344</v>
      </c>
      <c r="P35" s="18">
        <v>2017</v>
      </c>
      <c r="Q35" s="18">
        <v>23</v>
      </c>
      <c r="R35" s="18">
        <v>1</v>
      </c>
      <c r="S35" s="18" t="s">
        <v>358</v>
      </c>
      <c r="T35" s="18" t="s">
        <v>358</v>
      </c>
    </row>
    <row r="36" spans="1:49" ht="30">
      <c r="A36" s="31" t="str">
        <f t="shared" si="0"/>
        <v>Lubrini, G; Martin-Montes, A; Diez-Ascaso, O; Diez-Tejedor, E. Brain disease, connectivity, plasticity and cognitive therapy: A neurological view of mental disorders.. Neurologia. 2017; ():-.Article. IF -2,103</v>
      </c>
      <c r="B36" s="37" t="s">
        <v>416</v>
      </c>
      <c r="C36" s="37" t="s">
        <v>415</v>
      </c>
      <c r="D36" s="17" t="s">
        <v>6837</v>
      </c>
      <c r="E36" s="18" t="s">
        <v>10</v>
      </c>
      <c r="F36" s="18">
        <f>VLOOKUP(N36,Revistas!$B$2:$H$63996,2,FALSE)</f>
        <v>2.1030000000000002</v>
      </c>
      <c r="G36" s="18" t="str">
        <f>VLOOKUP(N36,Revistas!$B$2:$H$63996,3,FALSE)</f>
        <v>Q3</v>
      </c>
      <c r="H36" s="18" t="str">
        <f>VLOOKUP(N36,Revistas!$B$2:$H$63996,4,FALSE)</f>
        <v>CLINICAL NEUROLOGY</v>
      </c>
      <c r="I36" s="18" t="str">
        <f>VLOOKUP(N36,Revistas!$B$2:$H$63996,5,FALSE)</f>
        <v>114/194</v>
      </c>
      <c r="J36" s="18" t="str">
        <f>VLOOKUP(N36,Revistas!$B$2:$H$63996,6,FALSE)</f>
        <v>NO</v>
      </c>
      <c r="K36" s="18" t="s">
        <v>419</v>
      </c>
      <c r="L36" s="18"/>
      <c r="M36" s="18" t="s">
        <v>586</v>
      </c>
      <c r="N36" s="18" t="s">
        <v>101</v>
      </c>
      <c r="O36" s="18" t="s">
        <v>418</v>
      </c>
      <c r="P36" s="18">
        <v>2017</v>
      </c>
      <c r="Q36" s="18"/>
      <c r="R36" s="18"/>
      <c r="S36" s="18"/>
      <c r="T36" s="18"/>
      <c r="U36" s="34">
        <v>28454990</v>
      </c>
    </row>
    <row r="37" spans="1:49" ht="75">
      <c r="A37" s="31" t="str">
        <f t="shared" si="0"/>
        <v>Lupo, V; Frasquet, M; Sanchez-Monteagudo, A; Barreiro, M; Garcia-Romero, M; Alberti, MA; Marquez-Infante, C; Pascual, SI; Casasnovas, C; Quintans, B; Camacho, A; Dominguez, C; Sedano, MJ; Pelayo, AL; Pardo, J; Sobrino, T; Sobrido, MJ; Sevilla, T; Espinos, C. MOLECULAR DIAGNOSIS OF INHERITED PERIPHERAL NEUROPATHIES: GENE PANEL VS. EXOME SEQUENCING. JOURNAL OF THE PERIPHERAL NERVOUS SYSTEM. 2017; 22(3):335-336.Meeting Abstract. IF -2,361</v>
      </c>
      <c r="B37" s="37" t="s">
        <v>149</v>
      </c>
      <c r="C37" s="37" t="s">
        <v>150</v>
      </c>
      <c r="D37" s="17" t="s">
        <v>151</v>
      </c>
      <c r="E37" s="18" t="s">
        <v>26</v>
      </c>
      <c r="F37" s="18">
        <f>VLOOKUP(N37,Revistas!$B$2:$H$63996,2,FALSE)</f>
        <v>2.3610000000000002</v>
      </c>
      <c r="G37" s="18" t="str">
        <f>VLOOKUP(N37,Revistas!$B$2:$H$63996,3,FALSE)</f>
        <v>Q3</v>
      </c>
      <c r="H37" s="18" t="str">
        <f>VLOOKUP(N37,Revistas!$B$2:$H$63996,4,FALSE)</f>
        <v>CLINICAL NEUROLOGY - SCIE;</v>
      </c>
      <c r="I37" s="18" t="str">
        <f>VLOOKUP(N37,Revistas!$B$2:$H$63996,5,FALSE)</f>
        <v>103/194</v>
      </c>
      <c r="J37" s="18" t="str">
        <f>VLOOKUP(N37,Revistas!$B$2:$H$63996,6,FALSE)</f>
        <v>NO</v>
      </c>
      <c r="K37" s="18" t="s">
        <v>152</v>
      </c>
      <c r="L37" s="18"/>
      <c r="M37" s="18">
        <v>0</v>
      </c>
      <c r="N37" s="18" t="s">
        <v>153</v>
      </c>
      <c r="O37" s="18" t="s">
        <v>154</v>
      </c>
      <c r="P37" s="18">
        <v>2017</v>
      </c>
      <c r="Q37" s="18">
        <v>22</v>
      </c>
      <c r="R37" s="18">
        <v>3</v>
      </c>
      <c r="S37" s="18">
        <v>335</v>
      </c>
      <c r="T37" s="18">
        <v>336</v>
      </c>
    </row>
    <row r="38" spans="1:49" ht="45">
      <c r="A38" s="31" t="str">
        <f t="shared" si="0"/>
        <v>Martin-Pintado-Zugasti, A; Lopez-Lopez, A; Gutierrez, JLG; Pecos-Martin, D; Rodriguez-Fernandez, AL; Alguacil-Diego, IM; Gallego-Izquierdo, T; Fernandez-Carnero, J. The Role of Psychological Factors in the Perception of Postneedling Soreness and the Influence of Postneedling Intervention. PM&amp;R. 2017; 9(4):348-355.Article. IF -1,785</v>
      </c>
      <c r="B38" s="37" t="s">
        <v>279</v>
      </c>
      <c r="C38" s="37" t="s">
        <v>280</v>
      </c>
      <c r="D38" s="17" t="s">
        <v>281</v>
      </c>
      <c r="E38" s="18" t="s">
        <v>10</v>
      </c>
      <c r="F38" s="18">
        <f>VLOOKUP(N38,Revistas!$B$2:$H$63996,2,FALSE)</f>
        <v>1.7849999999999999</v>
      </c>
      <c r="G38" s="18" t="str">
        <f>VLOOKUP(N38,Revistas!$B$2:$H$63996,3,FALSE)</f>
        <v>Q2</v>
      </c>
      <c r="H38" s="18" t="str">
        <f>VLOOKUP(N38,Revistas!$B$2:$H$63996,4,FALSE)</f>
        <v>SPORT SCIENCE</v>
      </c>
      <c r="I38" s="18" t="str">
        <f>VLOOKUP(N38,Revistas!$B$2:$H$63996,5,FALSE)</f>
        <v>38/81</v>
      </c>
      <c r="J38" s="18" t="str">
        <f>VLOOKUP(N38,Revistas!$B$2:$H$63996,6,FALSE)</f>
        <v>NO</v>
      </c>
      <c r="K38" s="18" t="s">
        <v>282</v>
      </c>
      <c r="L38" s="18" t="s">
        <v>283</v>
      </c>
      <c r="M38" s="18">
        <v>0</v>
      </c>
      <c r="N38" s="18" t="s">
        <v>284</v>
      </c>
      <c r="O38" s="18" t="s">
        <v>35</v>
      </c>
      <c r="P38" s="18">
        <v>2017</v>
      </c>
      <c r="Q38" s="18">
        <v>9</v>
      </c>
      <c r="R38" s="18">
        <v>4</v>
      </c>
      <c r="S38" s="18">
        <v>348</v>
      </c>
      <c r="T38" s="18">
        <v>355</v>
      </c>
      <c r="U38" s="32">
        <v>27492276</v>
      </c>
    </row>
    <row r="39" spans="1:49" ht="60">
      <c r="A39" s="31" t="str">
        <f t="shared" si="0"/>
        <v>Munoz-Garcia, D; Lopez-de-Uralde-Villanueva, I; Beltran-Alacreu, H; La Touche, R; Fernandez-Carnero, J. Patients with Concomitant Chronic Neck Pain and Myofascial Pain in Masticatory Muscles Have More Widespread Pain and Distal Hyperalgesia than Patients with Only Chronic Neck Pain. PAIN MEDICINE. 2017; 18(3):526-537.Article. IF -2,82</v>
      </c>
      <c r="B39" s="37" t="s">
        <v>301</v>
      </c>
      <c r="C39" s="37" t="s">
        <v>302</v>
      </c>
      <c r="D39" s="17" t="s">
        <v>90</v>
      </c>
      <c r="E39" s="18" t="s">
        <v>10</v>
      </c>
      <c r="F39" s="18">
        <f>VLOOKUP(N39,Revistas!$B$2:$H$63996,2,FALSE)</f>
        <v>2.82</v>
      </c>
      <c r="G39" s="18" t="str">
        <f>VLOOKUP(N39,Revistas!$B$2:$H$63996,3,FALSE)</f>
        <v>Q1</v>
      </c>
      <c r="H39" s="18" t="str">
        <f>VLOOKUP(N39,Revistas!$B$2:$H$63996,4,FALSE)</f>
        <v>MEDICINA, GENERAL &amp; INTERNAL</v>
      </c>
      <c r="I39" s="18" t="str">
        <f>VLOOKUP(N39,Revistas!$B$2:$H$63996,5,FALSE)</f>
        <v>31/154</v>
      </c>
      <c r="J39" s="18" t="str">
        <f>VLOOKUP(N39,Revistas!$B$2:$H$63996,6,FALSE)</f>
        <v>NO</v>
      </c>
      <c r="K39" s="18" t="s">
        <v>303</v>
      </c>
      <c r="L39" s="18" t="s">
        <v>304</v>
      </c>
      <c r="M39" s="18">
        <v>1</v>
      </c>
      <c r="N39" s="18" t="s">
        <v>93</v>
      </c>
      <c r="O39" s="18" t="s">
        <v>300</v>
      </c>
      <c r="P39" s="18">
        <v>2017</v>
      </c>
      <c r="Q39" s="18">
        <v>18</v>
      </c>
      <c r="R39" s="18">
        <v>3</v>
      </c>
      <c r="S39" s="18">
        <v>526</v>
      </c>
      <c r="T39" s="18">
        <v>537</v>
      </c>
      <c r="U39" s="32">
        <v>28034980</v>
      </c>
    </row>
    <row r="40" spans="1:49" ht="120">
      <c r="A40" s="31" t="str">
        <f t="shared" si="0"/>
        <v>Ntaios, G; Lip, GYH; Vemmos, K; Koroboki, E; Manios, E; Vemmou, A; Rodriguez-Campello, A; Cuadrado-Godia, E; Roquer, J; Arnao, V; Caso, V; Paciaroni, M; Diez-Tejedor, E; Fuentes, B; Lucas, JP; Arauz, A; Ameriso, SF; Pertierra, L; Gomez-Schneider, M; Hawkes, MA; Bandini, F; Cano, BC; Mohedano, AMI; Pastor, AG; Gil-Nunez, A; Putaala, J; Tatlisumak, T; Barboza, MA; Athanasakis, G; Gioulekas, F; Makaritsis, K; Papavasileiou, V. Age- and sex-specific analysis of patients with embolic stroke of undetermined source. NEUROLOGY. 2017; 89(6):532-539.Article. IF -8,32</v>
      </c>
      <c r="B40" s="37" t="s">
        <v>186</v>
      </c>
      <c r="C40" s="37" t="s">
        <v>187</v>
      </c>
      <c r="D40" s="17" t="s">
        <v>188</v>
      </c>
      <c r="E40" s="18" t="s">
        <v>10</v>
      </c>
      <c r="F40" s="18">
        <f>VLOOKUP(N40,Revistas!$B$2:$H$63996,2,FALSE)</f>
        <v>8.32</v>
      </c>
      <c r="G40" s="18" t="str">
        <f>VLOOKUP(N40,Revistas!$B$2:$H$63996,3,FALSE)</f>
        <v>Q1</v>
      </c>
      <c r="H40" s="18" t="str">
        <f>VLOOKUP(N40,Revistas!$B$2:$H$63996,4,FALSE)</f>
        <v>CLINICAL NEUROLOGY - SCIE</v>
      </c>
      <c r="I40" s="18" t="str">
        <f>VLOOKUP(N40,Revistas!$B$2:$H$63996,5,FALSE)</f>
        <v>9/194</v>
      </c>
      <c r="J40" s="18" t="str">
        <f>VLOOKUP(N40,Revistas!$B$2:$H$63996,6,FALSE)</f>
        <v>SI</v>
      </c>
      <c r="K40" s="18" t="s">
        <v>189</v>
      </c>
      <c r="L40" s="18" t="s">
        <v>190</v>
      </c>
      <c r="M40" s="18">
        <v>2</v>
      </c>
      <c r="N40" s="18" t="s">
        <v>191</v>
      </c>
      <c r="O40" s="18" t="s">
        <v>192</v>
      </c>
      <c r="P40" s="18">
        <v>2017</v>
      </c>
      <c r="Q40" s="18">
        <v>89</v>
      </c>
      <c r="R40" s="18">
        <v>6</v>
      </c>
      <c r="S40" s="18">
        <v>532</v>
      </c>
      <c r="T40" s="18">
        <v>539</v>
      </c>
      <c r="U40" s="32">
        <v>28687720</v>
      </c>
    </row>
    <row r="41" spans="1:49" ht="45">
      <c r="A41" s="31" t="str">
        <f t="shared" si="0"/>
        <v>Otero-Ortega, L; Gomez-de Frutos, MC; Laso-Garcia, F; Sanchez-Gonzalo, A; Martinez-Arroyo, A; Diez-Tejedor, E; Gutierrez-Fernandez, M. NogoA Neutralization Promotes Axonal Restoration After White Matter Injury In Subcortical Stroke. SCIENTIFIC REPORTS. 2017; 7():-9431.Article. IF -4,259</v>
      </c>
      <c r="B41" s="37" t="s">
        <v>179</v>
      </c>
      <c r="C41" s="37" t="s">
        <v>180</v>
      </c>
      <c r="D41" s="17" t="s">
        <v>181</v>
      </c>
      <c r="E41" s="18" t="s">
        <v>10</v>
      </c>
      <c r="F41" s="18">
        <f>VLOOKUP(N41,Revistas!$B$2:$H$63996,2,FALSE)</f>
        <v>4.2590000000000003</v>
      </c>
      <c r="G41" s="18" t="str">
        <f>VLOOKUP(N41,Revistas!$B$2:$H$63996,3,FALSE)</f>
        <v>Q1</v>
      </c>
      <c r="H41" s="18" t="str">
        <f>VLOOKUP(N41,Revistas!$B$2:$H$63996,4,FALSE)</f>
        <v>MULTIDISCIPLINARY SCIENCES</v>
      </c>
      <c r="I41" s="18" t="str">
        <f>VLOOKUP(N41,Revistas!$B$2:$H$63996,5,FALSE)</f>
        <v>10 DE 64</v>
      </c>
      <c r="J41" s="18" t="str">
        <f>VLOOKUP(N41,Revistas!$B$2:$H$63996,6,FALSE)</f>
        <v>NO</v>
      </c>
      <c r="K41" s="18" t="s">
        <v>182</v>
      </c>
      <c r="L41" s="18" t="s">
        <v>183</v>
      </c>
      <c r="M41" s="18">
        <v>0</v>
      </c>
      <c r="N41" s="18" t="s">
        <v>184</v>
      </c>
      <c r="O41" s="18" t="s">
        <v>185</v>
      </c>
      <c r="P41" s="18">
        <v>2017</v>
      </c>
      <c r="Q41" s="18">
        <v>7</v>
      </c>
      <c r="R41" s="18"/>
      <c r="S41" s="18"/>
      <c r="T41" s="18">
        <v>9431</v>
      </c>
      <c r="U41" s="23">
        <v>28454990</v>
      </c>
    </row>
    <row r="42" spans="1:49" ht="45">
      <c r="A42" s="31" t="str">
        <f t="shared" si="0"/>
        <v>Otero-Ortega, L; Laso-Garcia, F; Gomez-de Frutos, MD; Rodriguez-Frutos, B; Pascual-Guerra, J; Fuentes, B; Diez-Tejedor, E; Gutierrez-Fernandez, M. White Matter Repair After Extracellular Vesicles Administration in an Experimental Animal Model of Subcortical Stroke. SCIENTIFIC REPORTS. 2017; 7():-44433.Article. IF -4,259</v>
      </c>
      <c r="B42" s="37" t="s">
        <v>285</v>
      </c>
      <c r="C42" s="37" t="s">
        <v>286</v>
      </c>
      <c r="D42" s="17" t="s">
        <v>181</v>
      </c>
      <c r="E42" s="18" t="s">
        <v>10</v>
      </c>
      <c r="F42" s="18">
        <f>VLOOKUP(N42,Revistas!$B$2:$H$63996,2,FALSE)</f>
        <v>4.2590000000000003</v>
      </c>
      <c r="G42" s="18" t="str">
        <f>VLOOKUP(N42,Revistas!$B$2:$H$63996,3,FALSE)</f>
        <v>Q1</v>
      </c>
      <c r="H42" s="18" t="str">
        <f>VLOOKUP(N42,Revistas!$B$2:$H$63996,4,FALSE)</f>
        <v>MULTIDISCIPLINARY SCIENCES</v>
      </c>
      <c r="I42" s="18" t="str">
        <f>VLOOKUP(N42,Revistas!$B$2:$H$63996,5,FALSE)</f>
        <v>10 DE 64</v>
      </c>
      <c r="J42" s="18" t="str">
        <f>VLOOKUP(N42,Revistas!$B$2:$H$63996,6,FALSE)</f>
        <v>NO</v>
      </c>
      <c r="K42" s="18" t="s">
        <v>287</v>
      </c>
      <c r="L42" s="18" t="s">
        <v>288</v>
      </c>
      <c r="M42" s="18">
        <v>4</v>
      </c>
      <c r="N42" s="18" t="s">
        <v>184</v>
      </c>
      <c r="O42" s="28">
        <v>42430</v>
      </c>
      <c r="P42" s="18">
        <v>2017</v>
      </c>
      <c r="Q42" s="18">
        <v>7</v>
      </c>
      <c r="R42" s="18"/>
      <c r="S42" s="18"/>
      <c r="T42" s="18">
        <v>44433</v>
      </c>
      <c r="U42" s="33">
        <v>28300134</v>
      </c>
    </row>
    <row r="43" spans="1:49" ht="75">
      <c r="A43" s="31" t="str">
        <f t="shared" si="0"/>
        <v>Otero-Ortega, Laura; Gomez de Frutos, Mari Carmen; Laso-Garcia, Fernando; Rodriguez-Frutos, Berta; Medina-Gutierrez, Esperanza; Lopez, Juan Antonio; Vazquez, Jesus; Diez-Tejedor, Exuperio; Gutierrez-Fernandez, Maria. Exosomes promote restoration after an experimental animal model of intracerebral hemorrhage.. Journal of cerebral blood flow and metabolism : official journal of the International Society of Cerebral Blood Flow and Metabolism. 2017; ():271678X17708917-.Article. IF -5,081</v>
      </c>
      <c r="B43" s="37" t="s">
        <v>432</v>
      </c>
      <c r="C43" s="37" t="s">
        <v>431</v>
      </c>
      <c r="D43" s="17" t="s">
        <v>433</v>
      </c>
      <c r="E43" s="18" t="s">
        <v>10</v>
      </c>
      <c r="F43" s="18">
        <f>VLOOKUP(N43,Revistas!$B$2:$H$63996,2,FALSE)</f>
        <v>5.0810000000000004</v>
      </c>
      <c r="G43" s="18" t="str">
        <f>VLOOKUP(N43,Revistas!$B$2:$H$63996,3,FALSE)</f>
        <v>q1</v>
      </c>
      <c r="H43" s="18" t="str">
        <f>VLOOKUP(N43,Revistas!$B$2:$H$63996,4,FALSE)</f>
        <v>ENDOCRINOLOGY &amp; METABOLISM - SCIE;</v>
      </c>
      <c r="I43" s="18" t="str">
        <f>VLOOKUP(N43,Revistas!$B$2:$H$63996,5,FALSE)</f>
        <v>22/138</v>
      </c>
      <c r="J43" s="18" t="str">
        <f>VLOOKUP(N43,Revistas!$B$2:$H$63996,6,FALSE)</f>
        <v>NO</v>
      </c>
      <c r="K43" s="18" t="s">
        <v>436</v>
      </c>
      <c r="L43" s="18"/>
      <c r="M43" s="18" t="s">
        <v>586</v>
      </c>
      <c r="N43" s="18" t="s">
        <v>437</v>
      </c>
      <c r="O43" s="18" t="s">
        <v>435</v>
      </c>
      <c r="P43" s="18">
        <v>2017</v>
      </c>
      <c r="Q43" s="18"/>
      <c r="R43" s="18"/>
      <c r="S43" s="18" t="s">
        <v>434</v>
      </c>
      <c r="T43" s="18"/>
      <c r="U43" s="32">
        <v>28524762</v>
      </c>
    </row>
    <row r="44" spans="1:49" ht="60">
      <c r="A44" s="31" t="str">
        <f t="shared" si="0"/>
        <v>Ozes, B; Karagoz, N; Schule, R; Rebelo, A; Sobrido, MJ; Harmuth, F; Synofzik, M; Pascual, SIP; Colak, M; Ciftci-Kavaklioglu, B; Kara, B; Ordonez-Ugalde, A; Quintans, B; Gonzalez, MA; Soysal, A; Zuchner, S; Battaloglu, E. PLA2G6 mutations associated with a continuous clinical spectrum from neuroaxonal dystrophy to hereditary spastic paraplegia. CLINICAL GENETICS. 2017; 92(5):534-539.Article. IF -3,326</v>
      </c>
      <c r="B44" s="37" t="s">
        <v>110</v>
      </c>
      <c r="C44" s="37" t="s">
        <v>111</v>
      </c>
      <c r="D44" s="17" t="s">
        <v>112</v>
      </c>
      <c r="E44" s="18" t="s">
        <v>10</v>
      </c>
      <c r="F44" s="18">
        <f>VLOOKUP(N44,Revistas!$B$2:$H$63996,2,FALSE)</f>
        <v>3.3260000000000001</v>
      </c>
      <c r="G44" s="18" t="str">
        <f>VLOOKUP(N44,Revistas!$B$2:$H$63996,3,FALSE)</f>
        <v>Q2</v>
      </c>
      <c r="H44" s="18" t="str">
        <f>VLOOKUP(N44,Revistas!$B$2:$H$63996,4,FALSE)</f>
        <v>GENETICS &amp; HEREDITY - SCIE</v>
      </c>
      <c r="I44" s="18" t="str">
        <f>VLOOKUP(N44,Revistas!$B$2:$H$63996,5,FALSE)</f>
        <v>62/166</v>
      </c>
      <c r="J44" s="18" t="str">
        <f>VLOOKUP(N44,Revistas!$B$2:$H$63996,6,FALSE)</f>
        <v>NO</v>
      </c>
      <c r="K44" s="18" t="s">
        <v>113</v>
      </c>
      <c r="L44" s="18" t="s">
        <v>114</v>
      </c>
      <c r="M44" s="18">
        <v>2</v>
      </c>
      <c r="N44" s="18" t="s">
        <v>115</v>
      </c>
      <c r="O44" s="18" t="s">
        <v>94</v>
      </c>
      <c r="P44" s="18">
        <v>2017</v>
      </c>
      <c r="Q44" s="18">
        <v>92</v>
      </c>
      <c r="R44" s="18">
        <v>5</v>
      </c>
      <c r="S44" s="18">
        <v>534</v>
      </c>
      <c r="T44" s="18">
        <v>539</v>
      </c>
      <c r="U44" s="32">
        <v>28295203</v>
      </c>
    </row>
    <row r="45" spans="1:49" ht="30">
      <c r="A45" s="31" t="str">
        <f t="shared" si="0"/>
        <v>Pascual-Pascual, SI; Garcia-Romero, M. Possible treatments for infantile spinal atrophy. REVISTA DE NEUROLOGIA. 2017; 64():S19-S24.Article. IF -0,743</v>
      </c>
      <c r="B45" s="37" t="s">
        <v>334</v>
      </c>
      <c r="C45" s="37" t="s">
        <v>335</v>
      </c>
      <c r="D45" s="17" t="s">
        <v>174</v>
      </c>
      <c r="E45" s="18" t="s">
        <v>10</v>
      </c>
      <c r="F45" s="18">
        <f>VLOOKUP(N45,Revistas!$B$2:$H$63996,2,FALSE)</f>
        <v>0.74299999999999999</v>
      </c>
      <c r="G45" s="18" t="str">
        <f>VLOOKUP(N45,Revistas!$B$2:$H$63996,3,FALSE)</f>
        <v>Q4</v>
      </c>
      <c r="H45" s="18" t="str">
        <f>VLOOKUP(N45,Revistas!$B$2:$H$63996,4,FALSE)</f>
        <v>CLINICAL NEUROLOGY</v>
      </c>
      <c r="I45" s="18" t="str">
        <f>VLOOKUP(N45,Revistas!$B$2:$H$63996,5,FALSE)</f>
        <v>177/194</v>
      </c>
      <c r="J45" s="18" t="str">
        <f>VLOOKUP(N45,Revistas!$B$2:$H$63996,6,FALSE)</f>
        <v>NO</v>
      </c>
      <c r="K45" s="18" t="s">
        <v>336</v>
      </c>
      <c r="L45" s="18" t="s">
        <v>337</v>
      </c>
      <c r="M45" s="18">
        <v>0</v>
      </c>
      <c r="N45" s="18" t="s">
        <v>177</v>
      </c>
      <c r="O45" s="18"/>
      <c r="P45" s="18">
        <v>2017</v>
      </c>
      <c r="Q45" s="18">
        <v>64</v>
      </c>
      <c r="R45" s="18"/>
      <c r="S45" s="18" t="s">
        <v>338</v>
      </c>
      <c r="T45" s="18" t="s">
        <v>339</v>
      </c>
      <c r="U45" s="34">
        <v>28524214</v>
      </c>
    </row>
    <row r="46" spans="1:49" ht="45">
      <c r="A46" s="31" t="str">
        <f t="shared" si="0"/>
        <v>Pastor, S; Fernandez-Fournier, M; Real, MS; Lucas, JP; Munoz, IP; Tallon, A. Safety of extended interval dosing of Natalizumab in clinical practice. EUROPEAN JOURNAL OF NEUROLOGY. 2017; 24():335-336.Meeting Abstract. IF -3,988</v>
      </c>
      <c r="B46" s="37" t="s">
        <v>204</v>
      </c>
      <c r="C46" s="37" t="s">
        <v>205</v>
      </c>
      <c r="D46" s="17" t="s">
        <v>25</v>
      </c>
      <c r="E46" s="18" t="s">
        <v>26</v>
      </c>
      <c r="F46" s="18">
        <f>VLOOKUP(N46,Revistas!$B$2:$H$63996,2,FALSE)</f>
        <v>3.988</v>
      </c>
      <c r="G46" s="18" t="str">
        <f>VLOOKUP(N46,Revistas!$B$2:$H$63996,3,FALSE)</f>
        <v>Q1</v>
      </c>
      <c r="H46" s="18" t="str">
        <f>VLOOKUP(N46,Revistas!$B$2:$H$63996,4,FALSE)</f>
        <v>CLINICAL NEUROLOGY</v>
      </c>
      <c r="I46" s="18" t="str">
        <f>VLOOKUP(N46,Revistas!$B$2:$H$63996,5,FALSE)</f>
        <v>40/194</v>
      </c>
      <c r="J46" s="18" t="str">
        <f>VLOOKUP(N46,Revistas!$B$2:$H$63996,6,FALSE)</f>
        <v>NO</v>
      </c>
      <c r="K46" s="18" t="s">
        <v>206</v>
      </c>
      <c r="L46" s="18"/>
      <c r="M46" s="18">
        <v>0</v>
      </c>
      <c r="N46" s="18" t="s">
        <v>28</v>
      </c>
      <c r="O46" s="18" t="s">
        <v>29</v>
      </c>
      <c r="P46" s="18">
        <v>2017</v>
      </c>
      <c r="Q46" s="18">
        <v>24</v>
      </c>
      <c r="R46" s="18"/>
      <c r="S46" s="18">
        <v>335</v>
      </c>
      <c r="T46" s="18">
        <v>336</v>
      </c>
    </row>
    <row r="47" spans="1:49" ht="60">
      <c r="A47" s="31" t="str">
        <f t="shared" si="0"/>
        <v>Perez-Laso, Carmen; Cerdan, Sebastian; Junque, Carme; Gomez, Angel; Ortega, Esperanza; Mora, Mireia; Avendano, Carlos; Gomez-Gil, Esther; Del Cerro, Maria Cruz Rodriguez; Guillamon, Antonio. Effects of Adult Female Rat Androgenization on Brain Morphology and Metabolomic Profile.. Cerebral cortex. 2017; ():43313-.Article. IF -6,559</v>
      </c>
      <c r="B47" s="37" t="s">
        <v>398</v>
      </c>
      <c r="C47" s="37" t="s">
        <v>397</v>
      </c>
      <c r="D47" s="17" t="s">
        <v>588</v>
      </c>
      <c r="E47" s="18" t="s">
        <v>10</v>
      </c>
      <c r="F47" s="18">
        <f>VLOOKUP(N47,Revistas!$B$2:$H$63996,2,FALSE)</f>
        <v>6.5590000000000002</v>
      </c>
      <c r="G47" s="18" t="str">
        <f>VLOOKUP(N47,Revistas!$B$2:$H$63996,3,FALSE)</f>
        <v>Q1</v>
      </c>
      <c r="H47" s="18" t="str">
        <f>VLOOKUP(N47,Revistas!$B$2:$H$63996,4,FALSE)</f>
        <v>NEUROSCIENCES - SCIE</v>
      </c>
      <c r="I47" s="18" t="str">
        <f>VLOOKUP(N47,Revistas!$B$2:$H$63996,5,FALSE)</f>
        <v>21/259</v>
      </c>
      <c r="J47" s="18" t="str">
        <f>VLOOKUP(N47,Revistas!$B$2:$H$63996,6,FALSE)</f>
        <v>SI</v>
      </c>
      <c r="K47" s="18" t="s">
        <v>401</v>
      </c>
      <c r="L47" s="18"/>
      <c r="M47" s="18" t="s">
        <v>586</v>
      </c>
      <c r="N47" s="18" t="s">
        <v>402</v>
      </c>
      <c r="O47" s="18" t="s">
        <v>400</v>
      </c>
      <c r="P47" s="18">
        <v>2017</v>
      </c>
      <c r="Q47" s="18"/>
      <c r="R47" s="18"/>
      <c r="S47" s="27">
        <v>43313</v>
      </c>
      <c r="T47" s="18"/>
      <c r="U47" s="23">
        <v>28557358</v>
      </c>
      <c r="AW47" s="25"/>
    </row>
    <row r="48" spans="1:49" ht="45">
      <c r="A48" s="31" t="str">
        <f t="shared" si="0"/>
        <v>Perez-Sarriegui, Ane; Munoz-Negrete, Francisco J; Noval, Susana; De Juan, Victoria; Rebolleda, Gema. Automated Evaluation of Choroidal Thickness and Minimum Rim Width Thickness in Nonarteritic Anterior Ischemic Optic Neuropathy.. Journal of neuro-ophthalmology. 2017; ():-.Article. IF -2</v>
      </c>
      <c r="B48" s="37" t="s">
        <v>392</v>
      </c>
      <c r="C48" s="37" t="s">
        <v>391</v>
      </c>
      <c r="D48" s="17" t="s">
        <v>7251</v>
      </c>
      <c r="E48" s="18" t="s">
        <v>10</v>
      </c>
      <c r="F48" s="18">
        <f>VLOOKUP(N48,Revistas!$B$2:$H$63996,2,FALSE)</f>
        <v>2</v>
      </c>
      <c r="G48" s="18" t="str">
        <f>VLOOKUP(N48,Revistas!$B$2:$H$63996,3,FALSE)</f>
        <v>Q2</v>
      </c>
      <c r="H48" s="18" t="str">
        <f>VLOOKUP(N48,Revistas!$B$2:$H$63996,4,FALSE)</f>
        <v>OPHTHALMOLOGY - SCIE;</v>
      </c>
      <c r="I48" s="18" t="str">
        <f>VLOOKUP(N48,Revistas!$B$2:$H$63996,5,FALSE)</f>
        <v>27/59</v>
      </c>
      <c r="J48" s="18" t="str">
        <f>VLOOKUP(N48,Revistas!$B$2:$H$63996,6,FALSE)</f>
        <v>NO</v>
      </c>
      <c r="K48" s="18" t="s">
        <v>395</v>
      </c>
      <c r="L48" s="18"/>
      <c r="M48" s="18" t="s">
        <v>586</v>
      </c>
      <c r="N48" s="18" t="s">
        <v>396</v>
      </c>
      <c r="O48" s="18" t="s">
        <v>394</v>
      </c>
      <c r="P48" s="18">
        <v>2017</v>
      </c>
      <c r="Q48" s="18"/>
      <c r="R48" s="18"/>
      <c r="S48" s="18"/>
      <c r="T48" s="18"/>
      <c r="U48" s="32">
        <v>28885450</v>
      </c>
    </row>
    <row r="49" spans="1:49" ht="30">
      <c r="A49" s="31" t="str">
        <f t="shared" si="0"/>
        <v>Pesantez-Rios, G; Armijos-Acurio, L; Jimbo-Sotomayor, R; Pascual-Pascual, SI; Pesantez-Cuesta, G. Cannabidiol: its use in refractory epilepsies. REVISTA DE NEUROLOGIA. 2017; 65(4):157-160.Article. IF -0,743</v>
      </c>
      <c r="B49" s="37" t="s">
        <v>172</v>
      </c>
      <c r="C49" s="37" t="s">
        <v>173</v>
      </c>
      <c r="D49" s="17" t="s">
        <v>174</v>
      </c>
      <c r="E49" s="18" t="s">
        <v>10</v>
      </c>
      <c r="F49" s="18">
        <f>VLOOKUP(N49,Revistas!$B$2:$H$63996,2,FALSE)</f>
        <v>0.74299999999999999</v>
      </c>
      <c r="G49" s="18" t="str">
        <f>VLOOKUP(N49,Revistas!$B$2:$H$63996,3,FALSE)</f>
        <v>Q4</v>
      </c>
      <c r="H49" s="18" t="str">
        <f>VLOOKUP(N49,Revistas!$B$2:$H$63996,4,FALSE)</f>
        <v>CLINICAL NEUROLOGY</v>
      </c>
      <c r="I49" s="18" t="str">
        <f>VLOOKUP(N49,Revistas!$B$2:$H$63996,5,FALSE)</f>
        <v>177/194</v>
      </c>
      <c r="J49" s="18" t="str">
        <f>VLOOKUP(N49,Revistas!$B$2:$H$63996,6,FALSE)</f>
        <v>NO</v>
      </c>
      <c r="K49" s="18" t="s">
        <v>175</v>
      </c>
      <c r="L49" s="18" t="s">
        <v>176</v>
      </c>
      <c r="M49" s="18">
        <v>0</v>
      </c>
      <c r="N49" s="18" t="s">
        <v>177</v>
      </c>
      <c r="O49" s="18" t="s">
        <v>178</v>
      </c>
      <c r="P49" s="18">
        <v>2017</v>
      </c>
      <c r="Q49" s="18">
        <v>65</v>
      </c>
      <c r="R49" s="18">
        <v>4</v>
      </c>
      <c r="S49" s="18">
        <v>157</v>
      </c>
      <c r="T49" s="18">
        <v>160</v>
      </c>
      <c r="U49" s="34">
        <v>28726233</v>
      </c>
    </row>
    <row r="50" spans="1:49" ht="45">
      <c r="A50" s="31" t="str">
        <f t="shared" si="0"/>
        <v>Rodriguez-Blanco, L; Lubrini, G; Vidal-Marino, C; Rios-Lago, M. Efficacy of cognitive rehabilitation of attention, executive functions, and working memory in psychotic disorders: A systematic review. ACTAS ESPANOLAS DE PSIQUIATRIA. 2017; 45(4):167-178.Review. IF -1,339</v>
      </c>
      <c r="B50" s="37" t="s">
        <v>207</v>
      </c>
      <c r="C50" s="37" t="s">
        <v>208</v>
      </c>
      <c r="D50" s="17" t="s">
        <v>209</v>
      </c>
      <c r="E50" s="18" t="s">
        <v>210</v>
      </c>
      <c r="F50" s="18">
        <f>VLOOKUP(N50,Revistas!$B$2:$H$63996,2,FALSE)</f>
        <v>1.339</v>
      </c>
      <c r="G50" s="18" t="str">
        <f>VLOOKUP(N50,Revistas!$B$2:$H$63996,3,FALSE)</f>
        <v>Q3</v>
      </c>
      <c r="H50" s="18" t="str">
        <f>VLOOKUP(N50,Revistas!$B$2:$H$63996,4,FALSE)</f>
        <v>PSYCHIATRY - SCIE;</v>
      </c>
      <c r="I50" s="18" t="str">
        <f>VLOOKUP(N50,Revistas!$B$2:$H$63996,5,FALSE)</f>
        <v>106/142</v>
      </c>
      <c r="J50" s="18" t="str">
        <f>VLOOKUP(N50,Revistas!$B$2:$H$63996,6,FALSE)</f>
        <v>NO</v>
      </c>
      <c r="K50" s="18" t="s">
        <v>211</v>
      </c>
      <c r="L50" s="18" t="s">
        <v>212</v>
      </c>
      <c r="M50" s="18">
        <v>0</v>
      </c>
      <c r="N50" s="18" t="s">
        <v>213</v>
      </c>
      <c r="O50" s="18" t="s">
        <v>214</v>
      </c>
      <c r="P50" s="18">
        <v>2017</v>
      </c>
      <c r="Q50" s="18">
        <v>45</v>
      </c>
      <c r="R50" s="18">
        <v>4</v>
      </c>
      <c r="S50" s="18">
        <v>167</v>
      </c>
      <c r="T50" s="18">
        <v>178</v>
      </c>
      <c r="U50" s="35">
        <v>28745389</v>
      </c>
    </row>
    <row r="51" spans="1:49" ht="120">
      <c r="A51" s="31" t="str">
        <f t="shared" si="0"/>
        <v>Rodriguez-Pardo, J; Fuentes, B; de Lecinana, MA; Ximenez-Carrillo, A; Zapata-Wainberg, G; Alvarez-Fraga, J; Barriga, FJ; Castillo, L; Carneado-Ruiz, J; Diaz-Guzman, J; Egido-Herrero, J; Felipe, A; Fernandez-Ferro, J; Frade-Pardo, L; Garcia-Gallardo, A; Garcia-Pastor, A; Gil-Nunez, A; Gomez-Escalonilla, C; Guillan, M; Herrero-Infante, Y; Masjuan-Vallejo, J; Ortega-Casarrubios, MA; Vivancos-Mora, J; Diez-Tejedor, E. The Direct Referral to Endovascular Center criteria: a proposal for pre-hospital evaluation of acute stroke in the Madrid Stroke Network. EUROPEAN JOURNAL OF NEUROLOGY. 2017; 24(3):509-515.Article. IF -3,988</v>
      </c>
      <c r="B51" s="37" t="s">
        <v>296</v>
      </c>
      <c r="C51" s="37" t="s">
        <v>297</v>
      </c>
      <c r="D51" s="17" t="s">
        <v>25</v>
      </c>
      <c r="E51" s="18" t="s">
        <v>10</v>
      </c>
      <c r="F51" s="18">
        <f>VLOOKUP(N51,Revistas!$B$2:$H$63996,2,FALSE)</f>
        <v>3.988</v>
      </c>
      <c r="G51" s="18" t="str">
        <f>VLOOKUP(N51,Revistas!$B$2:$H$63996,3,FALSE)</f>
        <v>Q1</v>
      </c>
      <c r="H51" s="18" t="str">
        <f>VLOOKUP(N51,Revistas!$B$2:$H$63996,4,FALSE)</f>
        <v>CLINICAL NEUROLOGY</v>
      </c>
      <c r="I51" s="18" t="str">
        <f>VLOOKUP(N51,Revistas!$B$2:$H$63996,5,FALSE)</f>
        <v>40/194</v>
      </c>
      <c r="J51" s="18" t="str">
        <f>VLOOKUP(N51,Revistas!$B$2:$H$63996,6,FALSE)</f>
        <v>NO</v>
      </c>
      <c r="K51" s="18" t="s">
        <v>298</v>
      </c>
      <c r="L51" s="18" t="s">
        <v>299</v>
      </c>
      <c r="M51" s="18">
        <v>1</v>
      </c>
      <c r="N51" s="18" t="s">
        <v>28</v>
      </c>
      <c r="O51" s="18" t="s">
        <v>300</v>
      </c>
      <c r="P51" s="18">
        <v>2017</v>
      </c>
      <c r="Q51" s="18">
        <v>24</v>
      </c>
      <c r="R51" s="18">
        <v>3</v>
      </c>
      <c r="S51" s="18">
        <v>509</v>
      </c>
      <c r="T51" s="18">
        <v>515</v>
      </c>
      <c r="U51" s="32">
        <v>28102025</v>
      </c>
    </row>
    <row r="52" spans="1:49" ht="45">
      <c r="A52" s="31" t="str">
        <f t="shared" si="0"/>
        <v>Rodriguez-Pardo, J; Lara-Lara, M; Sanz-Cuesta, BE; Fuentes, B; Diez-Tejedor, E. Occipital Condyle Syndrome: A Red Flag for Malignancy. Comprehensive Literature Review and New Case Report. HEADACHE. 2017; 57(5):699-708.Review. IF -2,816</v>
      </c>
      <c r="B52" s="37" t="s">
        <v>251</v>
      </c>
      <c r="C52" s="37" t="s">
        <v>252</v>
      </c>
      <c r="D52" s="17" t="s">
        <v>253</v>
      </c>
      <c r="E52" s="18" t="s">
        <v>210</v>
      </c>
      <c r="F52" s="18">
        <f>VLOOKUP(N52,Revistas!$B$2:$H$63996,2,FALSE)</f>
        <v>2.8159999999999998</v>
      </c>
      <c r="G52" s="18" t="str">
        <f>VLOOKUP(N52,Revistas!$B$2:$H$63996,3,FALSE)</f>
        <v>Q2</v>
      </c>
      <c r="H52" s="18" t="str">
        <f>VLOOKUP(N52,Revistas!$B$2:$H$63996,4,FALSE)</f>
        <v>CLINICAL NEUROLOGY</v>
      </c>
      <c r="I52" s="18" t="str">
        <f>VLOOKUP(N52,Revistas!$B$2:$H$63996,5,FALSE)</f>
        <v>79/194</v>
      </c>
      <c r="J52" s="18" t="str">
        <f>VLOOKUP(N52,Revistas!$B$2:$H$63996,6,FALSE)</f>
        <v>NO</v>
      </c>
      <c r="K52" s="18" t="s">
        <v>254</v>
      </c>
      <c r="L52" s="18" t="s">
        <v>255</v>
      </c>
      <c r="M52" s="18">
        <v>0</v>
      </c>
      <c r="N52" s="18" t="s">
        <v>256</v>
      </c>
      <c r="O52" s="18" t="s">
        <v>250</v>
      </c>
      <c r="P52" s="18">
        <v>2017</v>
      </c>
      <c r="Q52" s="18">
        <v>57</v>
      </c>
      <c r="R52" s="18">
        <v>5</v>
      </c>
      <c r="S52" s="18">
        <v>699</v>
      </c>
      <c r="T52" s="18">
        <v>708</v>
      </c>
      <c r="U52" s="32">
        <v>28000214</v>
      </c>
    </row>
    <row r="53" spans="1:49" ht="45">
      <c r="A53" s="31" t="str">
        <f t="shared" si="0"/>
        <v>Romero-Moraleda, B; La Touche, R; Lerma-Lara, S; Ferrer-Pena, R; Paredes, V; Peinado, AB; Munoz-Garcia, D. Neurodynamic mobilization and foam rolling improved delayed-onset muscle soreness in a healthy adult population: a randomized controlled clinical trial. PEERJ. 2017; 5():-e3908.Article. IF -2,177</v>
      </c>
      <c r="B53" s="37" t="s">
        <v>116</v>
      </c>
      <c r="C53" s="37" t="s">
        <v>117</v>
      </c>
      <c r="D53" s="17" t="s">
        <v>118</v>
      </c>
      <c r="E53" s="18" t="s">
        <v>10</v>
      </c>
      <c r="F53" s="18">
        <f>VLOOKUP(N53,Revistas!$B$2:$H$63996,2,FALSE)</f>
        <v>2.177</v>
      </c>
      <c r="G53" s="18" t="str">
        <f>VLOOKUP(N53,Revistas!$B$2:$H$63996,3,FALSE)</f>
        <v>Q2</v>
      </c>
      <c r="H53" s="18" t="str">
        <f>VLOOKUP(N53,Revistas!$B$2:$H$63996,4,FALSE)</f>
        <v>MULTIDISCIPLINARY SCIENCES - SCIE</v>
      </c>
      <c r="I53" s="18" t="str">
        <f>VLOOKUP(N53,Revistas!$B$2:$H$63996,5,FALSE)</f>
        <v>20/64</v>
      </c>
      <c r="J53" s="18" t="str">
        <f>VLOOKUP(N53,Revistas!$B$2:$H$63996,6,FALSE)</f>
        <v>NO</v>
      </c>
      <c r="K53" s="18" t="s">
        <v>119</v>
      </c>
      <c r="L53" s="18" t="s">
        <v>120</v>
      </c>
      <c r="M53" s="18">
        <v>0</v>
      </c>
      <c r="N53" s="18" t="s">
        <v>121</v>
      </c>
      <c r="O53" s="28">
        <v>41548</v>
      </c>
      <c r="P53" s="18">
        <v>2017</v>
      </c>
      <c r="Q53" s="18">
        <v>5</v>
      </c>
      <c r="R53" s="18"/>
      <c r="S53" s="18"/>
      <c r="T53" s="18" t="s">
        <v>122</v>
      </c>
      <c r="U53" s="23">
        <v>29045949</v>
      </c>
      <c r="AW53" s="25"/>
    </row>
    <row r="54" spans="1:49" ht="285">
      <c r="A54" s="31" t="str">
        <f t="shared" si="0"/>
        <v>Sims, R; van der Lee, SJ; Naj, AC; Bellenguez, C; Badarinarayan, N; Jakobsdottir, J; Kunkle, BW; Boland, A; Raybould, R; Bis, JC; Martin, ER; Grenier-Boley, B; Heilmann-Heimbach, S; Chouraki, V; Kuzma, AB; Sleegers, K; Vronskaya, M; Ruiz, A; Graham, RR; Olaso, R; Hoffmann, P; Grove, ML; Vardarajan, BN; Hiltunen, M; Nothen, MM; White, CC; Hamilton-Nelson, KL; Epelbaum, J; Maier, W; Choi, SH; Beecham, GW; Dulary, C; Herms, S; Smith, AV; Funk, CC; Derbois, C; Forstner, AJ; Ahmad, S; Li, HD; Bacq, D; Harold, D; Satizabal, CL; Valladares, O; Squassina, A; Thomas, R; Brody, JA; Qu, LM; Sanchez-Juan, P; Morgan, T; Wolters, FJ; Zhao, Y; Garcia, FS; Denning, N; Fornage, M; Malamon, J; Naranjo, MCD; Majounie, E; Mosley, TH; Dombroski, B; Wallon, D; Lupton, MK; Dupuis, J; Whitehead, P; Fratiglioni, L; Medway, C; Jian, XQ; Mukherjee, S; Keller, L; Brown, K; Lin, HH; Cantwell, LB; Panza, F; McGuinness, B; Moreno-Grau, S; Burgess, JD; Solfrizzi, V; Proitsi, P; Adams, HH; Allen, M; Seripa, D; Pastor, P; Cupples, LA; Price, ND; Hannequin, D; Frank-Garcia, A; Levy, D; Chakrabarty, P; Caffarra, P; Giegling, I; Beiser, AS; Giedraitis, V; Hampel, H; Garcia, ME; Wang, X; Lannfelt, L; Mecocci, P; Eiriksdottir, G; Crane, PK; Pasquier, F; Boccardi, V; Henandez, I; Barber, RC; Scherer, M; Tarraga, L; Adams, PM; Leber, M; Chen, Y; Albert, MS; Riedel-Heller, S; Emilsson, V; Beekly, D; Braae, A; Schmidt, R; Blacker, D; Masullo, C; Schmidt, H; Doody, RS; Spalletta, G; Longstreth, WT; Fairchild, TJ; Bossu, P; Lopez, OL; Frosch, MP; Sacchinelli, E; Ghetti, B; Yang, Q; Huebinger, RM; Jessen, F; Li, S; Kamboh, MI; Morris, J; Sotolongo-Grau, O; Katz, MJ; Corcoran, C; Dunstan, M; Braddel, A; Thomas, C; Meggy, A; Marshall, R; Gerrish, A; Chapman, J; Aguilar, M; Taylor, S; Hill, M; Fairen, MD; Hodges, A; Vellas, B; Soininen, H; Kloszewska, I; Daniilidou, M; Uphill, J; Patel, Y; Hughes, JT; Lord, J; Turton, J; Hartmann, AM; Cecchetti, R; Fenoglio, C; Serpente, M; Arcaro, M; Caltagirone, C; Orfei, MD; Ciaramella, A; Pichler, S; Mayhaus, M; Gu, W; Lleo, A; Forte, J; Blesa, R; Barber, IS; Brookes, K; Cupidi, C; Maletta, RG; Carrell, D; Sorbi, S; Moebus, S; Urbano, M; Pilotto, A; Kornhuber, J; Bosco, P; Todd, S; Craig, D; Johnston, J; Gill, M; Lawlor, B; Lynch, A; Fox, NC; Hardy, J; Albin, RL; Apostolova, LG; Arnold, SE; Asthana, S; Atwood, CS; Baldwin, CT; Barnes, LL; Barral, S; Beach, TG; Becker, JT; Bigio, EH; Bird, TD; Boeve, BF; Bowen, JD; Boxer, A; Burke, JR; Burns, JM; Buxbaum, JD; Cairns, NJ; Cao, CH; Carlson, CS; Carlsson, CM; Carney, RM; Carrasquillo, MM; Carroll, SL; Diaz, CC; Chui, HC; Clark, DG; Cribbs, DH; Crocco, EA; DeCarli, C; Dick, M; Duara, R; Evans, DA; Faber, KM; Fallon, KB; Fardo, DW; Farlow, MR; Ferris, S; Foroud, TM; Galasko, DR; Gearing, M; Geschwind, DH; Gilbert, JR; Graff-Radford, NR; Green, RC; Growdon, JH; Hamilton, RL; Harrell, LE; Honig, LS; Huentelman, MJ; Hulette, CM; Hyman, BT; Jarvik, GP; Abner, E; Jin, LW; Jun, G; Karydas, A; Kaye, JA; Kim, R; Kowall, NW; Kramer, JH; LaFerla, FM; Lah, JJ; Leverenz, JB; Levey, AI; Li, G; Lieberman, AP; Lunetta, KL; Lyketsos, CG; Marson, DC; Martiniuk, F; Mash, DC; Masliah, E; McCormick, WC; McCurry, SM; McDavid, AN; Mckee, AC; Mesulam, M; Miller, BL; Miller, CA; Miller, JW; Morris, JC; Murrell, JR; Myers, AJ; O'Bryant, S; Pankratz, VS; Pankratz, VS; Parisi, JE; Paulson, HL; Perry, W; Peskind, E; Pierce, A; Poon, WW; Potter, H; Quinn, JF; Raj, A; Raskind, M; Reisberg, B; Reitz, C; Ringman, JM; Roberson, ED; Rogaeva, E; Rosen, HJ; Rosenberg, RN; Sager, MA; Saykin, AJ; Schneider, JA; Schneider, LS; Seeley, WW; Smith, AG; Sonnen, JA; Spina, S; Stern, RA; Swerdlow, RH; Tanzi, RE; Thornton-Wells, TA; Trojanowski, JQ; Troncoso, JC; Van Deerlin, VM; Van Eldik, LJ; Vinters, HV; Vonsattel, JP; Weintraub, S; Welsh-Bohmer, KA; Wilhelmsen, KC; Williamson, J; Woltjer, RL; Wright, CB; Yu, CE; Yu, L; Garzia, F; Golamaully, F; Septier, G; Engelborghs, S; Vandenberghe, R; De Deyn, PP; Fernadez, CM; Benito, YA; Thonberg, H; Forsell, C; Lilius, L; Kinhult-Stahlbom, A; Kilander, L; Brundin, R; Concari, L; Helisalmi, S; Koivisto, AM; Haapasalo, A; Dermecourt, V; Fievet, N; Hanon, O; Dufouil, C; Brice, A; Ritchie, K; Dubois, B; Himali, JJ; Keene, CD; Tschanz, J; Fitzpatrick, AL; Kukull, WA; Norton, M; Aspelund, T; Larson, EB; Munger, R; Rotter, JI; Lipton, RB; Bullido, MJ; Hofman, A; Montine, TJ; Coto, E; Boerwinkle, E; Petersen, RC; Alvarez, V; Rivadeneira, F; Reiman, EM; Gallo, M; O'Donnell, CJ; Reisch, JS; Bruni, AC; Royall, DR; Dichgans, M; Sano, M; Galimberti, D; St George-Hyslop, P; Scarpini, E; Tsuang, DW; Mancuso, M; Bonuccelli, U; Winslow, AR; Daniele, A; Wu, CK; Peters, O; Nacmias, B; Riemenschneider, M; Heun, R; Brayne, C; Rubinsztein, DC; Bras, J; Guerreiro, R; Al-Chalabi, A; Shaw, CE; Collinge, J; Mann, D; Tsolaki, M; Clarimon, J; Sussams, R; Lovestone, S; O'Donovan, MC; Owen, MJ; Behrens, TW; Mead, S; Goate, AM; Uitterlinden, AG; Holmes, C; Cruchaga, C; Ingelsson, M; Bennett, DA; Powell, J; Golde, TE; Graff, C; De Jager, PL; Morgan, K; Ertekin-Taner, N; Combarros, O; Psaty, BM; Passmore, P; Younkin, SG; Berr, C; Gudnason, V; Rujescu, D; Dickson, DW; Dartigues, JF; DeStefano, AL; Ortega-Cubero, S; Hakonarson, H; Campion, D; Boada, M; Kauwe, JK; Farrer, LA; Van Broeckhoven, C; Ikram, MA; Jones, L; Haines, JL; Tzourio, C; Launer, LJ; Escott-Price, V; Mayeux-, R; Deleuze, JF; Amin, N; Holmans, PA; Pericak-Vance, MA; Amouyel, P; van Duijn, CM; Ramirez, A; Wang, LS; Lambert, JC; Seshadri, S; Williams, J; Schellenberg, GD. Rare coding variants in PLCG2, ABI3, and TREM2 implicate microglial-mediated innate immunity in Alzheimer's disease. NATURE GENETICS. 2017; 49(9):1373-+.Article. IF -27,959</v>
      </c>
      <c r="B54" s="37" t="s">
        <v>161</v>
      </c>
      <c r="C54" s="37" t="s">
        <v>162</v>
      </c>
      <c r="D54" s="17" t="s">
        <v>163</v>
      </c>
      <c r="E54" s="18" t="s">
        <v>10</v>
      </c>
      <c r="F54" s="18">
        <f>VLOOKUP(N54,Revistas!$B$2:$H$63996,2,FALSE)</f>
        <v>27.959</v>
      </c>
      <c r="G54" s="18" t="str">
        <f>VLOOKUP(N54,Revistas!$B$2:$H$63996,3,FALSE)</f>
        <v>Q1</v>
      </c>
      <c r="H54" s="18" t="str">
        <f>VLOOKUP(N54,Revistas!$B$2:$H$63996,4,FALSE)</f>
        <v>GENETICS &amp; HEREDITY - SCIE</v>
      </c>
      <c r="I54" s="18" t="str">
        <f>VLOOKUP(N54,Revistas!$B$2:$H$63996,5,FALSE)</f>
        <v>2 DE 166</v>
      </c>
      <c r="J54" s="18" t="str">
        <f>VLOOKUP(N54,Revistas!$B$2:$H$63996,6,FALSE)</f>
        <v>SI</v>
      </c>
      <c r="K54" s="18" t="s">
        <v>164</v>
      </c>
      <c r="L54" s="18" t="s">
        <v>165</v>
      </c>
      <c r="M54" s="18">
        <v>4</v>
      </c>
      <c r="N54" s="18" t="s">
        <v>166</v>
      </c>
      <c r="O54" s="18" t="s">
        <v>154</v>
      </c>
      <c r="P54" s="18">
        <v>2017</v>
      </c>
      <c r="Q54" s="18">
        <v>49</v>
      </c>
      <c r="R54" s="18">
        <v>9</v>
      </c>
      <c r="S54" s="18">
        <v>1373</v>
      </c>
      <c r="T54" s="18" t="s">
        <v>167</v>
      </c>
      <c r="U54" s="32">
        <v>28714976</v>
      </c>
    </row>
    <row r="55" spans="1:49" ht="120">
      <c r="A55" s="31" t="str">
        <f t="shared" si="0"/>
        <v>Sivera, R; Frasquet, M; Lupo, V; Garcia-Sobrino, T; Blanco-Arias, P; Pardo, J; Fernandez-Torron, R; de Munain, AL; Marquez-Infante, C; Villarreal, L; Carbonell, P; Rojas-Garcia, R; Segovia, S; Illa, I; Frongia, AL; Nascimento, A; Ortez, C; Garcia-Romero, MD; Pascual, SI; Pelayo-Negro, AL; Berciano, J; Guerrero, A; Casasnovas, C; Camacho, A; Esteban, J; Chumillas, MJ; Barreiro, M; Diaz, C; Palau, F; Vilchez, JJ; Espinos, C; Sevilla, T. Distribution and genotype-phenotype correlation of GDAP1 mutations in Spain. SCIENTIFIC REPORTS. 2017; 7():-6677.Article. IF -4,259</v>
      </c>
      <c r="B55" s="37" t="s">
        <v>200</v>
      </c>
      <c r="C55" s="37" t="s">
        <v>201</v>
      </c>
      <c r="D55" s="17" t="s">
        <v>181</v>
      </c>
      <c r="E55" s="18" t="s">
        <v>10</v>
      </c>
      <c r="F55" s="18">
        <f>VLOOKUP(N55,Revistas!$B$2:$H$63996,2,FALSE)</f>
        <v>4.2590000000000003</v>
      </c>
      <c r="G55" s="18" t="str">
        <f>VLOOKUP(N55,Revistas!$B$2:$H$63996,3,FALSE)</f>
        <v>Q1</v>
      </c>
      <c r="H55" s="18" t="str">
        <f>VLOOKUP(N55,Revistas!$B$2:$H$63996,4,FALSE)</f>
        <v>MULTIDISCIPLINARY SCIENCES</v>
      </c>
      <c r="I55" s="18" t="str">
        <f>VLOOKUP(N55,Revistas!$B$2:$H$63996,5,FALSE)</f>
        <v>10 DE 64</v>
      </c>
      <c r="J55" s="18" t="str">
        <f>VLOOKUP(N55,Revistas!$B$2:$H$63996,6,FALSE)</f>
        <v>NO</v>
      </c>
      <c r="K55" s="18" t="s">
        <v>202</v>
      </c>
      <c r="L55" s="18" t="s">
        <v>203</v>
      </c>
      <c r="M55" s="18">
        <v>0</v>
      </c>
      <c r="N55" s="18" t="s">
        <v>184</v>
      </c>
      <c r="O55" s="28">
        <v>46569</v>
      </c>
      <c r="P55" s="18">
        <v>2017</v>
      </c>
      <c r="Q55" s="18">
        <v>7</v>
      </c>
      <c r="R55" s="18"/>
      <c r="S55" s="18"/>
      <c r="T55" s="18">
        <v>6677</v>
      </c>
      <c r="U55" s="34">
        <v>28751717</v>
      </c>
    </row>
    <row r="56" spans="1:49" ht="60">
      <c r="A56" s="31" t="str">
        <f t="shared" si="0"/>
        <v>Soldevilla, B; Cuevas-Martin, C; Ibanez, C; Santacatterina, F; Alberti, MA; Simo, C; Casasnovas, C; Marquez-Infante, C; Sevilla, T; Pascual, SI; Sanchez-Arago, M; Espinos, C; Palau, F; Cuezva, JM. Plasma metabolome and skin proteins in Charcot-Marie-Tooth 1A patients. PLOS ONE. 2017; 12(6):-e0178376.Article. IF -2,806</v>
      </c>
      <c r="B56" s="37" t="s">
        <v>215</v>
      </c>
      <c r="C56" s="37" t="s">
        <v>216</v>
      </c>
      <c r="D56" s="17" t="s">
        <v>217</v>
      </c>
      <c r="E56" s="18" t="s">
        <v>10</v>
      </c>
      <c r="F56" s="18">
        <f>VLOOKUP(N56,Revistas!$B$2:$H$63996,2,FALSE)</f>
        <v>2.806</v>
      </c>
      <c r="G56" s="18" t="str">
        <f>VLOOKUP(N56,Revistas!$B$2:$H$63996,3,FALSE)</f>
        <v>Q1</v>
      </c>
      <c r="H56" s="18" t="str">
        <f>VLOOKUP(N56,Revistas!$B$2:$H$63996,4,FALSE)</f>
        <v>MULTIDISCIPLINARY SCIENCES</v>
      </c>
      <c r="I56" s="18" t="str">
        <f>VLOOKUP(N56,Revistas!$B$2:$H$63996,5,FALSE)</f>
        <v>15/64</v>
      </c>
      <c r="J56" s="18" t="str">
        <f>VLOOKUP(N56,Revistas!$B$2:$H$63996,6,FALSE)</f>
        <v>NO</v>
      </c>
      <c r="K56" s="18" t="s">
        <v>218</v>
      </c>
      <c r="L56" s="18" t="s">
        <v>219</v>
      </c>
      <c r="M56" s="18">
        <v>0</v>
      </c>
      <c r="N56" s="18" t="s">
        <v>220</v>
      </c>
      <c r="O56" s="28">
        <v>37408</v>
      </c>
      <c r="P56" s="18">
        <v>2017</v>
      </c>
      <c r="Q56" s="18">
        <v>12</v>
      </c>
      <c r="R56" s="18">
        <v>6</v>
      </c>
      <c r="S56" s="18"/>
      <c r="T56" s="18" t="s">
        <v>221</v>
      </c>
      <c r="U56" s="32">
        <v>28575008</v>
      </c>
    </row>
    <row r="57" spans="1:49" ht="30">
      <c r="A57" s="31" t="str">
        <f t="shared" si="0"/>
        <v>Tirado, AG; Jimenez-Rolando, B; Noval, S; Bermejo, AM. Cortical Blindness in a Child Secondary to Mycoplasma pneumoniae Infection. JOURNAL OF STROKE &amp; CEREBROVASCULAR DISEASES. 2017; 26(1):E12-E13.Article. IF -1,517</v>
      </c>
      <c r="B57" s="37" t="s">
        <v>345</v>
      </c>
      <c r="C57" s="37" t="s">
        <v>346</v>
      </c>
      <c r="D57" s="17" t="s">
        <v>347</v>
      </c>
      <c r="E57" s="18" t="s">
        <v>10</v>
      </c>
      <c r="F57" s="18">
        <f>VLOOKUP(N57,Revistas!$B$2:$H$63996,2,FALSE)</f>
        <v>1.5169999999999999</v>
      </c>
      <c r="G57" s="18" t="str">
        <f>VLOOKUP(N57,Revistas!$B$2:$H$63996,3,FALSE)</f>
        <v>Q4</v>
      </c>
      <c r="H57" s="18" t="str">
        <f>VLOOKUP(N57,Revistas!$B$2:$H$63996,4,FALSE)</f>
        <v>NEUROSCIENCES</v>
      </c>
      <c r="I57" s="18" t="str">
        <f>VLOOKUP(N57,Revistas!$B$2:$H$63996,5,FALSE)</f>
        <v>215/258</v>
      </c>
      <c r="J57" s="18" t="str">
        <f>VLOOKUP(N57,Revistas!$B$2:$H$63996,6,FALSE)</f>
        <v>NO</v>
      </c>
      <c r="K57" s="18" t="s">
        <v>348</v>
      </c>
      <c r="L57" s="18" t="s">
        <v>349</v>
      </c>
      <c r="M57" s="18">
        <v>0</v>
      </c>
      <c r="N57" s="18" t="s">
        <v>350</v>
      </c>
      <c r="O57" s="18" t="s">
        <v>344</v>
      </c>
      <c r="P57" s="18">
        <v>2017</v>
      </c>
      <c r="Q57" s="18">
        <v>26</v>
      </c>
      <c r="R57" s="18">
        <v>1</v>
      </c>
      <c r="S57" s="18" t="s">
        <v>351</v>
      </c>
      <c r="T57" s="18" t="s">
        <v>352</v>
      </c>
      <c r="U57" s="32">
        <v>27789154</v>
      </c>
    </row>
    <row r="58" spans="1:49" ht="60">
      <c r="A58" s="31" t="str">
        <f t="shared" si="0"/>
        <v>van der Ploeg, AT; Kruijshaar, ME; Toscano, A; Laforet, P; Angelini, C; Lachmann, RH; Pascual, SIP; Roberts, M; Rosler, K; Stulnig, T; van Doorn, PA; Van den Bergh, PYK; Vissing, J; Schoser, B. European consensus for starting and stopping enzyme replacement therapy in adult patients with Pompe disease: a 10-year experience. EUROPEAN JOURNAL OF NEUROLOGY. 2017; 24(6):768-E31.Article. IF -3,988</v>
      </c>
      <c r="B58" s="37" t="s">
        <v>222</v>
      </c>
      <c r="C58" s="37" t="s">
        <v>223</v>
      </c>
      <c r="D58" s="17" t="s">
        <v>25</v>
      </c>
      <c r="E58" s="18" t="s">
        <v>10</v>
      </c>
      <c r="F58" s="18">
        <f>VLOOKUP(N58,Revistas!$B$2:$H$63996,2,FALSE)</f>
        <v>3.988</v>
      </c>
      <c r="G58" s="18" t="str">
        <f>VLOOKUP(N58,Revistas!$B$2:$H$63996,3,FALSE)</f>
        <v>Q1</v>
      </c>
      <c r="H58" s="18" t="str">
        <f>VLOOKUP(N58,Revistas!$B$2:$H$63996,4,FALSE)</f>
        <v>CLINICAL NEUROLOGY</v>
      </c>
      <c r="I58" s="18" t="str">
        <f>VLOOKUP(N58,Revistas!$B$2:$H$63996,5,FALSE)</f>
        <v>40/194</v>
      </c>
      <c r="J58" s="18" t="str">
        <f>VLOOKUP(N58,Revistas!$B$2:$H$63996,6,FALSE)</f>
        <v>NO</v>
      </c>
      <c r="K58" s="18" t="s">
        <v>224</v>
      </c>
      <c r="L58" s="18" t="s">
        <v>225</v>
      </c>
      <c r="M58" s="18">
        <v>2</v>
      </c>
      <c r="N58" s="18" t="s">
        <v>28</v>
      </c>
      <c r="O58" s="18" t="s">
        <v>226</v>
      </c>
      <c r="P58" s="18">
        <v>2017</v>
      </c>
      <c r="Q58" s="18">
        <v>24</v>
      </c>
      <c r="R58" s="18">
        <v>6</v>
      </c>
      <c r="S58" s="18">
        <v>768</v>
      </c>
      <c r="T58" s="18" t="s">
        <v>227</v>
      </c>
      <c r="U58" s="32">
        <v>28477382</v>
      </c>
    </row>
    <row r="59" spans="1:49" ht="45">
      <c r="A59" s="31" t="str">
        <f t="shared" si="0"/>
        <v>Vazquez-Lopez, M; Castro, PCD; Barredo-Valderrama, E; Miranda-Herrero, MC; Gil-Villanueva, N; Alcaraz-Romero, AJ; Domingo, AJD; Pascual-Pascual, SI. Ischaennic stroke in children with cardiopathy: An epidemiological study. NEUROLOGIA. 2017; 32(9):602-609.Article. IF -2,103</v>
      </c>
      <c r="B59" s="37" t="s">
        <v>95</v>
      </c>
      <c r="C59" s="37" t="s">
        <v>96</v>
      </c>
      <c r="D59" s="17" t="s">
        <v>97</v>
      </c>
      <c r="E59" s="18" t="s">
        <v>10</v>
      </c>
      <c r="F59" s="18">
        <f>VLOOKUP(N59,Revistas!$B$2:$H$63996,2,FALSE)</f>
        <v>2.1030000000000002</v>
      </c>
      <c r="G59" s="18" t="str">
        <f>VLOOKUP(N59,Revistas!$B$2:$H$63996,3,FALSE)</f>
        <v>Q3</v>
      </c>
      <c r="H59" s="18" t="str">
        <f>VLOOKUP(N59,Revistas!$B$2:$H$63996,4,FALSE)</f>
        <v>CLINICAL NEUROLOGY</v>
      </c>
      <c r="I59" s="18" t="str">
        <f>VLOOKUP(N59,Revistas!$B$2:$H$63996,5,FALSE)</f>
        <v>114/194</v>
      </c>
      <c r="J59" s="18" t="str">
        <f>VLOOKUP(N59,Revistas!$B$2:$H$63996,6,FALSE)</f>
        <v>NO</v>
      </c>
      <c r="K59" s="18" t="s">
        <v>98</v>
      </c>
      <c r="L59" s="18" t="s">
        <v>99</v>
      </c>
      <c r="M59" s="18">
        <v>0</v>
      </c>
      <c r="N59" s="18" t="s">
        <v>100</v>
      </c>
      <c r="O59" s="18" t="s">
        <v>102</v>
      </c>
      <c r="P59" s="18">
        <v>2017</v>
      </c>
      <c r="Q59" s="18">
        <v>32</v>
      </c>
      <c r="R59" s="18">
        <v>9</v>
      </c>
      <c r="S59" s="18">
        <v>602</v>
      </c>
      <c r="T59" s="18">
        <v>609</v>
      </c>
      <c r="U59" s="32">
        <v>27296499</v>
      </c>
    </row>
    <row r="61" spans="1:49" hidden="1"/>
    <row r="62" spans="1:49" hidden="1"/>
    <row r="63" spans="1:49" hidden="1"/>
    <row r="64" spans="1:49"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46</v>
      </c>
      <c r="D1092" s="20" t="s">
        <v>10</v>
      </c>
      <c r="E1092" s="23">
        <f>DSUM(B1:T1088,F1,D1091:D1092)</f>
        <v>148.65400000000002</v>
      </c>
      <c r="F1092" s="23" t="s">
        <v>10</v>
      </c>
      <c r="G1092" s="23" t="s">
        <v>5470</v>
      </c>
      <c r="H1092" s="23">
        <f>DCOUNTA(B1:T1088,G1091,F1091:G1092)</f>
        <v>17</v>
      </c>
      <c r="I1092" s="23" t="s">
        <v>10</v>
      </c>
      <c r="J1092" s="23" t="s">
        <v>2680</v>
      </c>
      <c r="K1092" s="23">
        <f>DCOUNTA(B1:T1088,J1,I1091:J1092)</f>
        <v>3</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1</v>
      </c>
      <c r="D1095" s="20" t="s">
        <v>274</v>
      </c>
      <c r="E1095" s="23">
        <f>DSUM(B1:T1088,F1,D1094:D1095)</f>
        <v>0.95</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1</v>
      </c>
      <c r="D1098" s="20" t="s">
        <v>356</v>
      </c>
      <c r="E1098" s="23">
        <f>DSUM(B1:T1088,F1,D1097:D1098)</f>
        <v>4.84</v>
      </c>
      <c r="F1098" s="23" t="s">
        <v>356</v>
      </c>
      <c r="G1098" s="23" t="s">
        <v>5470</v>
      </c>
      <c r="H1098" s="23">
        <f>DCOUNTA(B1:T1088,G1,F1097:G1098)</f>
        <v>1</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2</v>
      </c>
      <c r="D1105" s="20" t="s">
        <v>26</v>
      </c>
      <c r="E1105" s="23">
        <f>DSUM(B1:T1088,F1,D1104:D1105)</f>
        <v>6.3490000000000002</v>
      </c>
      <c r="F1105" s="23" t="s">
        <v>26</v>
      </c>
      <c r="G1105" s="23" t="s">
        <v>5470</v>
      </c>
      <c r="H1105" s="23">
        <f>DCOUNTA(B1:T1088,G1,F1104:G1105)</f>
        <v>1</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8</v>
      </c>
      <c r="D1108" s="20" t="s">
        <v>210</v>
      </c>
      <c r="E1108" s="23">
        <f>DSUM(B1:T1088,F1,D1107:D1108)</f>
        <v>8.8560000000000016</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46</v>
      </c>
      <c r="D1111" s="26" t="s">
        <v>7262</v>
      </c>
      <c r="E1111" s="21">
        <f>E1092</f>
        <v>148.65400000000002</v>
      </c>
      <c r="F1111" s="21">
        <f>H1092</f>
        <v>17</v>
      </c>
      <c r="G1111" s="21">
        <f>K1092</f>
        <v>3</v>
      </c>
      <c r="O1111" s="24"/>
    </row>
    <row r="1112" spans="2:52" ht="15.75">
      <c r="C1112" s="21">
        <f>C1095</f>
        <v>1</v>
      </c>
      <c r="D1112" s="26" t="s">
        <v>7263</v>
      </c>
      <c r="E1112" s="21">
        <f>E1095</f>
        <v>0.95</v>
      </c>
      <c r="F1112" s="21">
        <f>H1095</f>
        <v>0</v>
      </c>
      <c r="G1112" s="21">
        <f>K1095</f>
        <v>0</v>
      </c>
      <c r="O1112" s="24"/>
    </row>
    <row r="1113" spans="2:52" ht="15.75">
      <c r="C1113" s="21">
        <f>C1098</f>
        <v>1</v>
      </c>
      <c r="D1113" s="26" t="s">
        <v>7264</v>
      </c>
      <c r="E1113" s="21">
        <f>E1098</f>
        <v>4.84</v>
      </c>
      <c r="F1113" s="21">
        <f>H1098</f>
        <v>1</v>
      </c>
      <c r="G1113" s="21">
        <f>K1098</f>
        <v>0</v>
      </c>
      <c r="O1113" s="24"/>
    </row>
    <row r="1114" spans="2:52" ht="15.75">
      <c r="C1114" s="21">
        <f>C1105</f>
        <v>2</v>
      </c>
      <c r="D1114" s="26" t="s">
        <v>26</v>
      </c>
      <c r="E1114" s="21">
        <f>E1105</f>
        <v>6.3490000000000002</v>
      </c>
      <c r="F1114" s="21">
        <f>H1105</f>
        <v>1</v>
      </c>
      <c r="G1114" s="21">
        <f>K1105</f>
        <v>0</v>
      </c>
      <c r="O1114" s="24"/>
    </row>
    <row r="1115" spans="2:52" ht="15.75">
      <c r="C1115" s="21">
        <f>C1108</f>
        <v>8</v>
      </c>
      <c r="D1115" s="26" t="s">
        <v>7266</v>
      </c>
      <c r="E1115" s="21">
        <f>E1108</f>
        <v>8.8560000000000016</v>
      </c>
      <c r="F1115" s="21">
        <f>H1108</f>
        <v>0</v>
      </c>
      <c r="G1115" s="21">
        <f>K1108</f>
        <v>0</v>
      </c>
      <c r="O1115" s="24"/>
    </row>
    <row r="1116" spans="2:52" ht="15.75">
      <c r="C1116" s="22"/>
      <c r="D1116" s="19" t="s">
        <v>7267</v>
      </c>
      <c r="E1116" s="19">
        <f>E1111</f>
        <v>148.65400000000002</v>
      </c>
      <c r="F1116" s="22"/>
      <c r="O1116" s="24"/>
    </row>
    <row r="1117" spans="2:52" ht="15.75">
      <c r="C1117" s="22"/>
      <c r="D1117" s="19" t="s">
        <v>7268</v>
      </c>
      <c r="E1117" s="19">
        <f>E1111+E1112+E1113+E1114+E1115</f>
        <v>169.649</v>
      </c>
    </row>
  </sheetData>
  <sortState ref="B2:T59">
    <sortCondition ref="B2:B59"/>
  </sortState>
  <pageMargins left="0.7" right="0.7" top="0.75" bottom="0.75" header="0.3" footer="0.3"/>
</worksheet>
</file>

<file path=xl/worksheets/sheet40.xml><?xml version="1.0" encoding="utf-8"?>
<worksheet xmlns="http://schemas.openxmlformats.org/spreadsheetml/2006/main" xmlns:r="http://schemas.openxmlformats.org/officeDocument/2006/relationships">
  <sheetPr filterMode="1">
    <tabColor rgb="FFFFFF00"/>
  </sheetPr>
  <dimension ref="A1:AZ1115"/>
  <sheetViews>
    <sheetView topLeftCell="B60" workbookViewId="0">
      <selection activeCell="B6" sqref="B6:C64"/>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60" hidden="1">
      <c r="A2" s="31" t="str">
        <f>CONCATENATE(B2,". ",C2,". ",D2,". ",P2,"; ",Q2,"(",R2,"):",S2,"-",T2,".",E2,". ","IF -",F2)</f>
        <v>Ajani, JA; Abramov, M; Bondarenko, I; Shparyk, Y; Gorbunova, V; Hontsa, A; Otchenash, N; Alsina, M; Lazarev, S; Feliu, J; Elme, A; Esko, V; Abdalla, K; Verma, U; Benedetti, F; Aoyama, T; Mizuguchi, H; Makris, L; Rosati, G. A phase III trial comparing oral S-1/cisplatin and intravenous 5-fluorouracil/cisplatin in patients with untreated diffuse gastric cancer. ANNALS OF ONCOLOGY. 2017; 28(9):2142-2148.Article. IF -11,855</v>
      </c>
      <c r="B2" s="17" t="s">
        <v>4401</v>
      </c>
      <c r="C2" s="17" t="s">
        <v>4402</v>
      </c>
      <c r="D2" s="17" t="s">
        <v>3847</v>
      </c>
      <c r="E2" s="18" t="s">
        <v>10</v>
      </c>
      <c r="F2" s="18">
        <f>VLOOKUP(N2,Revistas!$B$2:$H$63996,2,FALSE)</f>
        <v>11.855</v>
      </c>
      <c r="G2" s="18" t="str">
        <f>VLOOKUP(N2,Revistas!$B$2:$H$63996,3,FALSE)</f>
        <v>Q1</v>
      </c>
      <c r="H2" s="18" t="str">
        <f>VLOOKUP(N2,Revistas!$B$2:$H$63996,4,FALSE)</f>
        <v>ONCOLOGY</v>
      </c>
      <c r="I2" s="18" t="str">
        <f>VLOOKUP(N2,Revistas!$B$2:$H$63996,5,FALSE)</f>
        <v>10/217</v>
      </c>
      <c r="J2" s="18" t="str">
        <f>VLOOKUP(N2,Revistas!$B$2:$H$63996,6,FALSE)</f>
        <v>SI</v>
      </c>
      <c r="K2" s="18" t="s">
        <v>4403</v>
      </c>
      <c r="L2" s="18" t="s">
        <v>4404</v>
      </c>
      <c r="M2" s="18">
        <v>1</v>
      </c>
      <c r="N2" s="18" t="s">
        <v>3849</v>
      </c>
      <c r="O2" s="18" t="s">
        <v>154</v>
      </c>
      <c r="P2" s="18">
        <v>2017</v>
      </c>
      <c r="Q2" s="18">
        <v>28</v>
      </c>
      <c r="R2" s="18">
        <v>9</v>
      </c>
      <c r="S2" s="18">
        <v>2142</v>
      </c>
      <c r="T2" s="18">
        <v>2148</v>
      </c>
      <c r="U2" s="23">
        <v>28911091</v>
      </c>
    </row>
    <row r="3" spans="1:21" ht="75" hidden="1">
      <c r="A3" s="31" t="str">
        <f t="shared" ref="A3:A64" si="0">CONCATENATE(B3,". ",C3,". ",D3,". ",P3,"; ",Q3,"(",R3,"):",S3,"-",T3,".",E3,". ","IF -",F3)</f>
        <v>Almhanna, K; Wright, D; Mercade, TM; Laethem, JL; Gracian, AC; Guillen-Ponce, C; Faris, J; Lopez, CM; Hubner, RA; Bendell, J; Bols, A; Feliu, J; Starling, N; Enzinger, P; Mahalingham, D; Messersmith, W; Yang, HY; Fasanmade, A; Danaee, H; Kalebic, T. A phase II study of antibody-drug conjugate, TAK-264 (MLN0264) in previously treated patients with advanced or metastatic pancreatic adenocarcinoma expressing guanylyl cyclase C. INVESTIGATIONAL NEW DRUGS. 2017; 35(5):634-641.Article. IF -3,484</v>
      </c>
      <c r="B3" s="17" t="s">
        <v>4356</v>
      </c>
      <c r="C3" s="17" t="s">
        <v>4357</v>
      </c>
      <c r="D3" s="17" t="s">
        <v>4358</v>
      </c>
      <c r="E3" s="18" t="s">
        <v>10</v>
      </c>
      <c r="F3" s="18">
        <f>VLOOKUP(N3,Revistas!$B$2:$H$63996,2,FALSE)</f>
        <v>3.484</v>
      </c>
      <c r="G3" s="18" t="str">
        <f>VLOOKUP(N3,Revistas!$B$2:$H$63996,3,FALSE)</f>
        <v>Q1</v>
      </c>
      <c r="H3" s="18" t="str">
        <f>VLOOKUP(N3,Revistas!$B$2:$H$63996,4,FALSE)</f>
        <v>PHARMACOLOGY &amp; PHARMACY - SCIE;</v>
      </c>
      <c r="I3" s="18" t="str">
        <f>VLOOKUP(N3,Revistas!$B$2:$H$63996,5,FALSE)</f>
        <v>65/256</v>
      </c>
      <c r="J3" s="18" t="str">
        <f>VLOOKUP(N3,Revistas!$B$2:$H$63996,6,FALSE)</f>
        <v>NO</v>
      </c>
      <c r="K3" s="18" t="s">
        <v>4359</v>
      </c>
      <c r="L3" s="18" t="s">
        <v>4360</v>
      </c>
      <c r="M3" s="18">
        <v>0</v>
      </c>
      <c r="N3" s="18" t="s">
        <v>4361</v>
      </c>
      <c r="O3" s="18" t="s">
        <v>129</v>
      </c>
      <c r="P3" s="18">
        <v>2017</v>
      </c>
      <c r="Q3" s="18">
        <v>35</v>
      </c>
      <c r="R3" s="18">
        <v>5</v>
      </c>
      <c r="S3" s="18">
        <v>634</v>
      </c>
      <c r="T3" s="18">
        <v>641</v>
      </c>
      <c r="U3" s="23">
        <v>28527133</v>
      </c>
    </row>
    <row r="4" spans="1:21" ht="75" hidden="1">
      <c r="A4" s="31" t="str">
        <f t="shared" si="0"/>
        <v>Apellaniz-Ruiz, M; Tejero, H; Inglada-Perez, L; Sanchez-Barroso, L; Gutierrez-Gutierrez, G; Calvo, I; Castelo, B; Redondo, A; Garcia-Donas, J; Romero-Laorden, N; Sereno, M; Merino, M; Curras-Freixes, M; Montero-Conde, C; Mancikova, V; Avall-Lundqvist, E; Green, H; Al-Shahrour, F; Cascon, A; Robledo, M; Rodriguez-Antona, C. Targeted Sequencing Reveals Low-Frequency Variants in EPHA Genes as Markers of Paclitaxel-Induced Peripheral Neuropathy. CLINICAL CANCER RESEARCH. 2017; 23(5):1227-1235.Article. IF -9,619</v>
      </c>
      <c r="B4" s="17" t="s">
        <v>4465</v>
      </c>
      <c r="C4" s="17" t="s">
        <v>4466</v>
      </c>
      <c r="D4" s="17" t="s">
        <v>1967</v>
      </c>
      <c r="E4" s="18" t="s">
        <v>10</v>
      </c>
      <c r="F4" s="18">
        <f>VLOOKUP(N4,Revistas!$B$2:$H$63996,2,FALSE)</f>
        <v>9.6189999999999998</v>
      </c>
      <c r="G4" s="18" t="str">
        <f>VLOOKUP(N4,Revistas!$B$2:$H$63996,3,FALSE)</f>
        <v>Q1</v>
      </c>
      <c r="H4" s="18" t="str">
        <f>VLOOKUP(N4,Revistas!$B$2:$H$63996,4,FALSE)</f>
        <v>ONCOLOGY</v>
      </c>
      <c r="I4" s="18" t="str">
        <f>VLOOKUP(N4,Revistas!$B$2:$H$63996,5,FALSE)</f>
        <v>12/217</v>
      </c>
      <c r="J4" s="18" t="str">
        <f>VLOOKUP(N4,Revistas!$B$2:$H$63996,6,FALSE)</f>
        <v>SI</v>
      </c>
      <c r="K4" s="18" t="s">
        <v>4467</v>
      </c>
      <c r="L4" s="18" t="s">
        <v>4468</v>
      </c>
      <c r="M4" s="18">
        <v>2</v>
      </c>
      <c r="N4" s="18" t="s">
        <v>1970</v>
      </c>
      <c r="O4" s="28">
        <v>36951</v>
      </c>
      <c r="P4" s="18">
        <v>2017</v>
      </c>
      <c r="Q4" s="18">
        <v>23</v>
      </c>
      <c r="R4" s="18">
        <v>5</v>
      </c>
      <c r="S4" s="18">
        <v>1227</v>
      </c>
      <c r="T4" s="18">
        <v>1235</v>
      </c>
      <c r="U4" s="23">
        <v>27582484</v>
      </c>
    </row>
    <row r="5" spans="1:21" ht="45" hidden="1">
      <c r="A5" s="31" t="str">
        <f t="shared" si="0"/>
        <v>Aranda, E; Aparicio, J; Bilbao, JI; Alfonso, PG; Maurel, J; Rodriguez, J; Sangro, B; Vieitez, JM; Feliu, J. Recommendations for SIR-Spheres Y-90 resin microspheres in chemotherapy-refractory/intolerant colorectal liver metastases. FUTURE ONCOLOGY. 2017; 13(23):2065-2082.Article. IF -2,131</v>
      </c>
      <c r="B5" s="17" t="s">
        <v>4660</v>
      </c>
      <c r="C5" s="17" t="s">
        <v>4661</v>
      </c>
      <c r="D5" s="17" t="s">
        <v>4461</v>
      </c>
      <c r="E5" s="18" t="s">
        <v>10</v>
      </c>
      <c r="F5" s="18">
        <f>VLOOKUP(N5,Revistas!$B$2:$H$63996,2,FALSE)</f>
        <v>2.1309999999999998</v>
      </c>
      <c r="G5" s="18" t="str">
        <f>VLOOKUP(N5,Revistas!$B$2:$H$63996,3,FALSE)</f>
        <v>Q3</v>
      </c>
      <c r="H5" s="18" t="str">
        <f>VLOOKUP(N5,Revistas!$B$2:$H$63996,4,FALSE)</f>
        <v>ONCOLOGY</v>
      </c>
      <c r="I5" s="18" t="str">
        <f>VLOOKUP(N5,Revistas!$B$2:$H$63996,5,FALSE)</f>
        <v>152/217</v>
      </c>
      <c r="J5" s="18" t="str">
        <f>VLOOKUP(N5,Revistas!$B$2:$H$63996,6,FALSE)</f>
        <v>NO</v>
      </c>
      <c r="K5" s="18" t="s">
        <v>4662</v>
      </c>
      <c r="L5" s="18" t="s">
        <v>4663</v>
      </c>
      <c r="M5" s="18">
        <v>0</v>
      </c>
      <c r="N5" s="18" t="s">
        <v>4464</v>
      </c>
      <c r="O5" s="18" t="s">
        <v>129</v>
      </c>
      <c r="P5" s="18">
        <v>2017</v>
      </c>
      <c r="Q5" s="18">
        <v>13</v>
      </c>
      <c r="R5" s="18">
        <v>23</v>
      </c>
      <c r="S5" s="18">
        <v>2065</v>
      </c>
      <c r="T5" s="18">
        <v>2082</v>
      </c>
      <c r="U5" s="23">
        <v>28703622</v>
      </c>
    </row>
    <row r="6" spans="1:21" ht="75">
      <c r="A6" s="31" t="str">
        <f t="shared" si="0"/>
        <v>Arija, JA; Perez-Valderrama, B; Sanchez, AR; Alvarez, JP; Marin, AP; Alonso, CM; Guzman, JCV; Parra, EMF; Diaz, EG; Gonzalez-Larriba, J; Garcia, JT; Lambea, J; Figueiras, MC; Vidal, MJM; Echaburu, JAV; Mazon, FJV; Ulazia, OE; Villar, MTA; Cassinello, J; Garcia, JMJ. SPAZO2 (SOGUG): Comparative effectiveness of everolimus (Ev) vs axitinib (Ax) as second-line after first-line pazopanib (1stPz) in metastatic renal carcinoma (mRC). ANNALS OF ONCOLOGY. 2017; 28():-.Meeting Abstract. IF -11,855</v>
      </c>
      <c r="B6" s="37" t="s">
        <v>4367</v>
      </c>
      <c r="C6" s="37" t="s">
        <v>4368</v>
      </c>
      <c r="D6" s="17" t="s">
        <v>3847</v>
      </c>
      <c r="E6" s="18" t="s">
        <v>26</v>
      </c>
      <c r="F6" s="18">
        <f>VLOOKUP(N6,Revistas!$B$2:$H$63996,2,FALSE)</f>
        <v>11.855</v>
      </c>
      <c r="G6" s="18" t="str">
        <f>VLOOKUP(N6,Revistas!$B$2:$H$63996,3,FALSE)</f>
        <v>Q1</v>
      </c>
      <c r="H6" s="18" t="str">
        <f>VLOOKUP(N6,Revistas!$B$2:$H$63996,4,FALSE)</f>
        <v>ONCOLOGY</v>
      </c>
      <c r="I6" s="18" t="str">
        <f>VLOOKUP(N6,Revistas!$B$2:$H$63996,5,FALSE)</f>
        <v>10/217</v>
      </c>
      <c r="J6" s="18" t="str">
        <f>VLOOKUP(N6,Revistas!$B$2:$H$63996,6,FALSE)</f>
        <v>SI</v>
      </c>
      <c r="K6" s="18" t="s">
        <v>4369</v>
      </c>
      <c r="L6" s="18"/>
      <c r="M6" s="18">
        <v>0</v>
      </c>
      <c r="N6" s="18" t="s">
        <v>3849</v>
      </c>
      <c r="O6" s="18" t="s">
        <v>154</v>
      </c>
      <c r="P6" s="18">
        <v>2017</v>
      </c>
      <c r="Q6" s="18">
        <v>28</v>
      </c>
      <c r="R6" s="18"/>
      <c r="S6" s="18"/>
      <c r="T6" s="18"/>
    </row>
    <row r="7" spans="1:21" ht="60">
      <c r="A7" s="31" t="str">
        <f t="shared" si="0"/>
        <v>Barriuso, J; Lamarca, A; Heredia, V; Guerra-Pastrian, L; Alvarez-Escola, C; Castell, J; Custodio, A; Miguel, M; Mendiola, M; Feliu, J. Integrative DNA methylome and miRNA transcriptome analysis for new biomarker discovery in entero-pancreatic neuroendocrine tumours (EP-NETS). ANNALS OF ONCOLOGY. 2017; 28():-.Meeting Abstract. IF -11,855</v>
      </c>
      <c r="B7" s="37" t="s">
        <v>3845</v>
      </c>
      <c r="C7" s="37" t="s">
        <v>3846</v>
      </c>
      <c r="D7" s="17" t="s">
        <v>3847</v>
      </c>
      <c r="E7" s="18" t="s">
        <v>26</v>
      </c>
      <c r="F7" s="18">
        <f>VLOOKUP(N7,Revistas!$B$2:$H$63996,2,FALSE)</f>
        <v>11.855</v>
      </c>
      <c r="G7" s="18" t="str">
        <f>VLOOKUP(N7,Revistas!$B$2:$H$63996,3,FALSE)</f>
        <v>Q1</v>
      </c>
      <c r="H7" s="18" t="str">
        <f>VLOOKUP(N7,Revistas!$B$2:$H$63996,4,FALSE)</f>
        <v>ONCOLOGY</v>
      </c>
      <c r="I7" s="18" t="str">
        <f>VLOOKUP(N7,Revistas!$B$2:$H$63996,5,FALSE)</f>
        <v>10/217</v>
      </c>
      <c r="J7" s="18" t="str">
        <f>VLOOKUP(N7,Revistas!$B$2:$H$63996,6,FALSE)</f>
        <v>SI</v>
      </c>
      <c r="K7" s="18" t="s">
        <v>3848</v>
      </c>
      <c r="L7" s="18"/>
      <c r="M7" s="18">
        <v>0</v>
      </c>
      <c r="N7" s="18" t="s">
        <v>3849</v>
      </c>
      <c r="O7" s="18" t="s">
        <v>154</v>
      </c>
      <c r="P7" s="18">
        <v>2017</v>
      </c>
      <c r="Q7" s="18">
        <v>28</v>
      </c>
      <c r="R7" s="18"/>
      <c r="S7" s="18"/>
      <c r="T7" s="18"/>
    </row>
    <row r="8" spans="1:21" ht="75" hidden="1">
      <c r="A8" s="31" t="str">
        <f t="shared" si="0"/>
        <v>Blank, CU; Larkin, J; Arance, AM; Hauschild, A; Queirolo, P; Del Vecchio, M; Ascierto, PA; Krajsova, I; Schachter, J; Neyns, B; Garbe, C; Sileni, VC; Mandala, M; Gogas, H; Espinosa, E; Hospers, GAP; Miller, WH; Robson, S; Makrutzki, M; Antic, V; Brown, MP. Open-label, multicentre safety study of vemurafenib in 3219 patients with BRAF(V600) mutation-positive metastatic melanoma: 2-year follow-up data and long-term responders' analysis. EUROPEAN JOURNAL OF CANCER. 2017; 79():176-184.Article. IF -6,029</v>
      </c>
      <c r="B8" s="17" t="s">
        <v>4410</v>
      </c>
      <c r="C8" s="17" t="s">
        <v>4411</v>
      </c>
      <c r="D8" s="17" t="s">
        <v>2263</v>
      </c>
      <c r="E8" s="18" t="s">
        <v>10</v>
      </c>
      <c r="F8" s="18">
        <f>VLOOKUP(N8,Revistas!$B$2:$H$63996,2,FALSE)</f>
        <v>6.0289999999999999</v>
      </c>
      <c r="G8" s="18" t="str">
        <f>VLOOKUP(N8,Revistas!$B$2:$H$63996,3,FALSE)</f>
        <v>Q1</v>
      </c>
      <c r="H8" s="18" t="str">
        <f>VLOOKUP(N8,Revistas!$B$2:$H$63996,4,FALSE)</f>
        <v>ONCOLOGY - SCIE</v>
      </c>
      <c r="I8" s="18" t="str">
        <f>VLOOKUP(N8,Revistas!$B$2:$H$63996,5,FALSE)</f>
        <v>35/217</v>
      </c>
      <c r="J8" s="18" t="str">
        <f>VLOOKUP(N8,Revistas!$B$2:$H$63996,6,FALSE)</f>
        <v>NO</v>
      </c>
      <c r="K8" s="18" t="s">
        <v>4412</v>
      </c>
      <c r="L8" s="18" t="s">
        <v>4413</v>
      </c>
      <c r="M8" s="18">
        <v>0</v>
      </c>
      <c r="N8" s="18" t="s">
        <v>2265</v>
      </c>
      <c r="O8" s="18" t="s">
        <v>29</v>
      </c>
      <c r="P8" s="18">
        <v>2017</v>
      </c>
      <c r="Q8" s="18">
        <v>79</v>
      </c>
      <c r="R8" s="18"/>
      <c r="S8" s="18">
        <v>176</v>
      </c>
      <c r="T8" s="18">
        <v>184</v>
      </c>
      <c r="U8" s="23">
        <v>28501764</v>
      </c>
    </row>
    <row r="9" spans="1:21" ht="75">
      <c r="A9" s="31" t="str">
        <f t="shared" si="0"/>
        <v>Boni, V; Garcia-Corbacho, J; Feliu, J; Wydmanski, J; Horvath, Z; Bondarenko, I; Irving, B; Will, M; de Vries, EGE; Thistlethwaite, F. The first-in-human, dose-finding PROCLAIM-CX-072 trial to assess the antitumor activity and tolerability of the probody therapeutic CX-072 as monotherapy and in combination with ipilimumab or vemurafenib in solid advanced tumors and lymphomas. ANNALS OF ONCOLOGY. 2017; 28():-.Meeting Abstract. IF -11,855</v>
      </c>
      <c r="B9" s="37" t="s">
        <v>4370</v>
      </c>
      <c r="C9" s="37" t="s">
        <v>4371</v>
      </c>
      <c r="D9" s="17" t="s">
        <v>3847</v>
      </c>
      <c r="E9" s="18" t="s">
        <v>26</v>
      </c>
      <c r="F9" s="18">
        <f>VLOOKUP(N9,Revistas!$B$2:$H$63996,2,FALSE)</f>
        <v>11.855</v>
      </c>
      <c r="G9" s="18" t="str">
        <f>VLOOKUP(N9,Revistas!$B$2:$H$63996,3,FALSE)</f>
        <v>Q1</v>
      </c>
      <c r="H9" s="18" t="str">
        <f>VLOOKUP(N9,Revistas!$B$2:$H$63996,4,FALSE)</f>
        <v>ONCOLOGY</v>
      </c>
      <c r="I9" s="18" t="str">
        <f>VLOOKUP(N9,Revistas!$B$2:$H$63996,5,FALSE)</f>
        <v>10/217</v>
      </c>
      <c r="J9" s="18" t="str">
        <f>VLOOKUP(N9,Revistas!$B$2:$H$63996,6,FALSE)</f>
        <v>SI</v>
      </c>
      <c r="K9" s="18" t="s">
        <v>4372</v>
      </c>
      <c r="L9" s="18"/>
      <c r="M9" s="18">
        <v>0</v>
      </c>
      <c r="N9" s="18" t="s">
        <v>3849</v>
      </c>
      <c r="O9" s="18" t="s">
        <v>154</v>
      </c>
      <c r="P9" s="18">
        <v>2017</v>
      </c>
      <c r="Q9" s="18">
        <v>28</v>
      </c>
      <c r="R9" s="18"/>
      <c r="S9" s="18"/>
      <c r="T9" s="18"/>
    </row>
    <row r="10" spans="1:21" ht="60" hidden="1">
      <c r="A10" s="31" t="str">
        <f t="shared" si="0"/>
        <v>Calderon, C; Ferrando, PJ; Carmona-Bayonas, A; Lorenzo-Seva, U; Jara, C; Beato, C; Garcia, T; Ramchandani, A; Castelo, B; Munoz, MM; Garcia, S; Higuera, O; Mangas-Izquierdo, M; Jimenez-Fonseca, P. Validation of SDM-Q-Doc Questionnaire to measure shared decision-making physician's perspective in oncology practice. CLINICAL &amp; TRANSLATIONAL ONCOLOGY. 2017; 19(11):1312-1319.Article. IF -2,353</v>
      </c>
      <c r="B10" s="17" t="s">
        <v>4636</v>
      </c>
      <c r="C10" s="17" t="s">
        <v>4637</v>
      </c>
      <c r="D10" s="17" t="s">
        <v>4431</v>
      </c>
      <c r="E10" s="18" t="s">
        <v>10</v>
      </c>
      <c r="F10" s="18">
        <f>VLOOKUP(N10,Revistas!$B$2:$H$63996,2,FALSE)</f>
        <v>2.3530000000000002</v>
      </c>
      <c r="G10" s="18" t="str">
        <f>VLOOKUP(N10,Revistas!$B$2:$H$63996,3,FALSE)</f>
        <v>Q3</v>
      </c>
      <c r="H10" s="18" t="str">
        <f>VLOOKUP(N10,Revistas!$B$2:$H$63996,4,FALSE)</f>
        <v>ONCOLOGY</v>
      </c>
      <c r="I10" s="18" t="str">
        <f>VLOOKUP(N10,Revistas!$B$2:$H$63996,5,FALSE)</f>
        <v>141/217</v>
      </c>
      <c r="J10" s="18" t="str">
        <f>VLOOKUP(N10,Revistas!$B$2:$H$63996,6,FALSE)</f>
        <v>NO</v>
      </c>
      <c r="K10" s="18" t="s">
        <v>4638</v>
      </c>
      <c r="L10" s="18" t="s">
        <v>4639</v>
      </c>
      <c r="M10" s="18">
        <v>0</v>
      </c>
      <c r="N10" s="18" t="s">
        <v>4434</v>
      </c>
      <c r="O10" s="18" t="s">
        <v>94</v>
      </c>
      <c r="P10" s="18">
        <v>2017</v>
      </c>
      <c r="Q10" s="18">
        <v>19</v>
      </c>
      <c r="R10" s="18">
        <v>11</v>
      </c>
      <c r="S10" s="18">
        <v>1312</v>
      </c>
      <c r="T10" s="18">
        <v>1319</v>
      </c>
      <c r="U10" s="23">
        <v>28497424</v>
      </c>
    </row>
    <row r="11" spans="1:21" ht="75">
      <c r="A11" s="31" t="str">
        <f t="shared" si="0"/>
        <v>Calderon, C; Ferrando, PJ; Lorenzo-Seva, U; Carmona-Bayonas, A; Jara, C; de la Pena, FA; Beato, C; Ramchandani, A; Garcia, T; Mangas-Izquierdo, M; Castelo, B; Donnay, O; Munoz, MD; de Castro, EM; Garcia, S; Ghanem, I; Mellen, T; Jimenez-Fonseca, P. Psychometric properties of Liverpool Stoicism Scale (LSS) in a cohort of patients with resected cancer in adjuvant treatment. ANALES DE PSICOLOGIA. 2017; 33(3):621-629.Article. IF -0,871</v>
      </c>
      <c r="B11" s="37" t="s">
        <v>4664</v>
      </c>
      <c r="C11" s="37" t="s">
        <v>4665</v>
      </c>
      <c r="D11" s="17" t="s">
        <v>4666</v>
      </c>
      <c r="E11" s="18" t="s">
        <v>10</v>
      </c>
      <c r="F11" s="18">
        <f>VLOOKUP(N11,Revistas!$B$2:$H$63996,2,FALSE)</f>
        <v>0.871</v>
      </c>
      <c r="G11" s="18" t="str">
        <f>VLOOKUP(N11,Revistas!$B$2:$H$63996,3,FALSE)</f>
        <v>Q4</v>
      </c>
      <c r="H11" s="18" t="str">
        <f>VLOOKUP(N11,Revistas!$B$2:$H$63996,4,FALSE)</f>
        <v>PSYCHOLOGY - SCIE</v>
      </c>
      <c r="I11" s="18" t="str">
        <f>VLOOKUP(N11,Revistas!$B$2:$H$63996,5,FALSE)</f>
        <v>65/77</v>
      </c>
      <c r="J11" s="18" t="str">
        <f>VLOOKUP(N11,Revistas!$B$2:$H$63996,6,FALSE)</f>
        <v>NO</v>
      </c>
      <c r="K11" s="18" t="s">
        <v>4667</v>
      </c>
      <c r="L11" s="18" t="s">
        <v>4668</v>
      </c>
      <c r="M11" s="18">
        <v>0</v>
      </c>
      <c r="N11" s="18" t="s">
        <v>4669</v>
      </c>
      <c r="O11" s="18" t="s">
        <v>129</v>
      </c>
      <c r="P11" s="18">
        <v>2017</v>
      </c>
      <c r="Q11" s="18">
        <v>33</v>
      </c>
      <c r="R11" s="18">
        <v>3</v>
      </c>
      <c r="S11" s="18">
        <v>621</v>
      </c>
      <c r="T11" s="18">
        <v>629</v>
      </c>
    </row>
    <row r="12" spans="1:21" ht="45" hidden="1">
      <c r="A12" s="31" t="str">
        <f t="shared" si="0"/>
        <v>Carmona-Bayonas, A; Jimenez-Fonseca, P; Castanon, E; Ramchandani-Vaswani, A; Sanchez-Bayona, R; Custodio, A; Calvo-Temprano, D; Virizuela, JA. Chronic opioid therapy in long-term cancer survivors. CLINICAL &amp; TRANSLATIONAL ONCOLOGY. 2017; 19(2):236-250.Article. IF -2,353</v>
      </c>
      <c r="B12" s="17" t="s">
        <v>4721</v>
      </c>
      <c r="C12" s="17" t="s">
        <v>4722</v>
      </c>
      <c r="D12" s="17" t="s">
        <v>4431</v>
      </c>
      <c r="E12" s="18" t="s">
        <v>10</v>
      </c>
      <c r="F12" s="18">
        <f>VLOOKUP(N12,Revistas!$B$2:$H$63996,2,FALSE)</f>
        <v>2.3530000000000002</v>
      </c>
      <c r="G12" s="18" t="str">
        <f>VLOOKUP(N12,Revistas!$B$2:$H$63996,3,FALSE)</f>
        <v>Q3</v>
      </c>
      <c r="H12" s="18" t="str">
        <f>VLOOKUP(N12,Revistas!$B$2:$H$63996,4,FALSE)</f>
        <v>ONCOLOGY</v>
      </c>
      <c r="I12" s="18" t="str">
        <f>VLOOKUP(N12,Revistas!$B$2:$H$63996,5,FALSE)</f>
        <v>141/217</v>
      </c>
      <c r="J12" s="18" t="str">
        <f>VLOOKUP(N12,Revistas!$B$2:$H$63996,6,FALSE)</f>
        <v>NO</v>
      </c>
      <c r="K12" s="18" t="s">
        <v>4723</v>
      </c>
      <c r="L12" s="18" t="s">
        <v>4724</v>
      </c>
      <c r="M12" s="18">
        <v>4</v>
      </c>
      <c r="N12" s="18" t="s">
        <v>4434</v>
      </c>
      <c r="O12" s="18" t="s">
        <v>62</v>
      </c>
      <c r="P12" s="18">
        <v>2017</v>
      </c>
      <c r="Q12" s="18">
        <v>19</v>
      </c>
      <c r="R12" s="18">
        <v>2</v>
      </c>
      <c r="S12" s="18">
        <v>236</v>
      </c>
      <c r="T12" s="18">
        <v>250</v>
      </c>
      <c r="U12" s="23">
        <v>27443415</v>
      </c>
    </row>
    <row r="13" spans="1:21" ht="45" hidden="1">
      <c r="A13" s="31" t="str">
        <f t="shared" si="0"/>
        <v>Carmona-Bayonas, A; Jimenez-Fonseca, P; Custodio, A; Grande, E; Capdevila, J; Lopez, C; Teule, A; Garcia-Carbonero, R. Optimizing Somatostatin Analog Use in Well or Moderately Differentiated Gastroenteropancreatic Neuroendocrine Tumors. CURRENT ONCOLOGY REPORTS. 2017; 19(11):-72.Review. IF -2,608</v>
      </c>
      <c r="B13" s="17" t="s">
        <v>4640</v>
      </c>
      <c r="C13" s="17" t="s">
        <v>4641</v>
      </c>
      <c r="D13" s="17" t="s">
        <v>4642</v>
      </c>
      <c r="E13" s="18" t="s">
        <v>210</v>
      </c>
      <c r="F13" s="18">
        <f>VLOOKUP(N13,Revistas!$B$2:$H$63996,2,FALSE)</f>
        <v>2.6080000000000001</v>
      </c>
      <c r="G13" s="18" t="str">
        <f>VLOOKUP(N13,Revistas!$B$2:$H$63996,3,FALSE)</f>
        <v>Q3</v>
      </c>
      <c r="H13" s="18" t="str">
        <f>VLOOKUP(N13,Revistas!$B$2:$H$63996,4,FALSE)</f>
        <v>ONCOLOGY - SCIE</v>
      </c>
      <c r="I13" s="18" t="str">
        <f>VLOOKUP(N13,Revistas!$B$2:$H$63996,5,FALSE)</f>
        <v>129/217</v>
      </c>
      <c r="J13" s="18" t="str">
        <f>VLOOKUP(N13,Revistas!$B$2:$H$63996,6,FALSE)</f>
        <v>NO</v>
      </c>
      <c r="K13" s="18" t="s">
        <v>4643</v>
      </c>
      <c r="L13" s="18" t="s">
        <v>4644</v>
      </c>
      <c r="M13" s="18">
        <v>0</v>
      </c>
      <c r="N13" s="18" t="s">
        <v>4645</v>
      </c>
      <c r="O13" s="18" t="s">
        <v>94</v>
      </c>
      <c r="P13" s="18">
        <v>2017</v>
      </c>
      <c r="Q13" s="18">
        <v>19</v>
      </c>
      <c r="R13" s="18">
        <v>11</v>
      </c>
      <c r="S13" s="18"/>
      <c r="T13" s="18">
        <v>72</v>
      </c>
      <c r="U13" s="23">
        <v>28920153</v>
      </c>
    </row>
    <row r="14" spans="1:21" ht="75">
      <c r="A14" s="31" t="str">
        <f t="shared" si="0"/>
        <v>Carmona-Bayonas, A; Jimenez-Fonseca, P; Hernandez, R; Custodio, A; Cano, JM; Lacalle, A; Diaz-Guardamino, IE; Macias, I; Izquierdo, MM; Visa, L; Orra, EB; Azkarate, A; Vaswani, AR; de Castro, EM; Montes, AF; Longo, F; Bayona, RS; Limon, ML; Carnicero, AM; Plazas, JG. Treatment of advanced gastric cancer based on Lauren's histological: Real-world data from the AGAMEMON National Cancer Registry. ANNALS OF ONCOLOGY. 2017; 28():-.Meeting Abstract. IF -11,855</v>
      </c>
      <c r="B14" s="37" t="s">
        <v>4674</v>
      </c>
      <c r="C14" s="37" t="s">
        <v>4675</v>
      </c>
      <c r="D14" s="17" t="s">
        <v>3847</v>
      </c>
      <c r="E14" s="18" t="s">
        <v>26</v>
      </c>
      <c r="F14" s="18">
        <f>VLOOKUP(N14,Revistas!$B$2:$H$63996,2,FALSE)</f>
        <v>11.855</v>
      </c>
      <c r="G14" s="18" t="str">
        <f>VLOOKUP(N14,Revistas!$B$2:$H$63996,3,FALSE)</f>
        <v>Q1</v>
      </c>
      <c r="H14" s="18" t="str">
        <f>VLOOKUP(N14,Revistas!$B$2:$H$63996,4,FALSE)</f>
        <v>ONCOLOGY</v>
      </c>
      <c r="I14" s="18" t="str">
        <f>VLOOKUP(N14,Revistas!$B$2:$H$63996,5,FALSE)</f>
        <v>10/217</v>
      </c>
      <c r="J14" s="18" t="str">
        <f>VLOOKUP(N14,Revistas!$B$2:$H$63996,6,FALSE)</f>
        <v>SI</v>
      </c>
      <c r="K14" s="18" t="s">
        <v>4676</v>
      </c>
      <c r="L14" s="18"/>
      <c r="M14" s="18">
        <v>0</v>
      </c>
      <c r="N14" s="18" t="s">
        <v>3849</v>
      </c>
      <c r="O14" s="18" t="s">
        <v>154</v>
      </c>
      <c r="P14" s="18">
        <v>2017</v>
      </c>
      <c r="Q14" s="18">
        <v>28</v>
      </c>
      <c r="R14" s="18"/>
      <c r="S14" s="18"/>
      <c r="T14" s="18"/>
    </row>
    <row r="15" spans="1:21" ht="45" hidden="1">
      <c r="A15" s="31" t="str">
        <f t="shared" si="0"/>
        <v>Cejas, P; Cavazza, A; Yandava, CN; Moreno, V; Horst, D; Moreno-Rubio, J; Burgos, E; Mendiola, M; Taing, L; Goel, A; Feliu, J; Shivdasani, RA. Transcriptional Regulator CNOT3 Defines an Aggressive Colorectal Cancer Subtype. CANCER RESEARCH. 2017; 77(3):766-779.Article. IF -9,112</v>
      </c>
      <c r="B15" s="17" t="s">
        <v>4469</v>
      </c>
      <c r="C15" s="17" t="s">
        <v>4470</v>
      </c>
      <c r="D15" s="17" t="s">
        <v>4471</v>
      </c>
      <c r="E15" s="18" t="s">
        <v>10</v>
      </c>
      <c r="F15" s="18">
        <f>VLOOKUP(N15,Revistas!$B$2:$H$63996,2,FALSE)</f>
        <v>9.1120000000000001</v>
      </c>
      <c r="G15" s="18" t="str">
        <f>VLOOKUP(N15,Revistas!$B$2:$H$63996,3,FALSE)</f>
        <v>Q1</v>
      </c>
      <c r="H15" s="18" t="str">
        <f>VLOOKUP(N15,Revistas!$B$2:$H$63996,4,FALSE)</f>
        <v>ONCOLOGY</v>
      </c>
      <c r="I15" s="18" t="str">
        <f>VLOOKUP(N15,Revistas!$B$2:$H$63996,5,FALSE)</f>
        <v>15/217</v>
      </c>
      <c r="J15" s="18" t="str">
        <f>VLOOKUP(N15,Revistas!$B$2:$H$63996,6,FALSE)</f>
        <v>SI</v>
      </c>
      <c r="K15" s="18" t="s">
        <v>4472</v>
      </c>
      <c r="L15" s="18" t="s">
        <v>4473</v>
      </c>
      <c r="M15" s="18">
        <v>0</v>
      </c>
      <c r="N15" s="18" t="s">
        <v>4474</v>
      </c>
      <c r="O15" s="28">
        <v>36923</v>
      </c>
      <c r="P15" s="18">
        <v>2017</v>
      </c>
      <c r="Q15" s="18">
        <v>77</v>
      </c>
      <c r="R15" s="18">
        <v>3</v>
      </c>
      <c r="S15" s="18">
        <v>766</v>
      </c>
      <c r="T15" s="18">
        <v>779</v>
      </c>
      <c r="U15" s="23">
        <v>27899379</v>
      </c>
    </row>
    <row r="16" spans="1:21" ht="75" hidden="1">
      <c r="A16" s="31" t="str">
        <f t="shared" si="0"/>
        <v>Codony-Servat, J; Cuatrecasas, M; Asensio, E; Montironi, C; Martinez-Cardus, A; Marin-Aguilera, M; Horndler, C; Martinez-Balibrea, E; Rubini, M; Jares, P; Reig, O; Victoria, I; Gaba, L; Martin-Richard, M; Alonso, V; Escudero, P; Fernandez-Martos, C; Feliu, J; Mendez, JC; Mendez, M; Gallego, J; Salud, A; Rojo, F; Castells, A; Prat, A; Rosell, R; Garcia-Albeniz, X; Camps, J; Maurel, J. Nuclear IGF-1R predicts chemotherapy and targeted therapy resistance in metastatic colorectal cancer. BRITISH JOURNAL OF CANCER. 2017; 117(12):1777-1786.Article. IF -6,176</v>
      </c>
      <c r="B16" s="17" t="s">
        <v>4604</v>
      </c>
      <c r="C16" s="17" t="s">
        <v>4605</v>
      </c>
      <c r="D16" s="17" t="s">
        <v>4606</v>
      </c>
      <c r="E16" s="18" t="s">
        <v>10</v>
      </c>
      <c r="F16" s="18">
        <f>VLOOKUP(N16,Revistas!$B$2:$H$63996,2,FALSE)</f>
        <v>6.1760000000000002</v>
      </c>
      <c r="G16" s="18" t="str">
        <f>VLOOKUP(N16,Revistas!$B$2:$H$63996,3,FALSE)</f>
        <v>Q1</v>
      </c>
      <c r="H16" s="18" t="str">
        <f>VLOOKUP(N16,Revistas!$B$2:$H$63996,4,FALSE)</f>
        <v>ONCOLOGY</v>
      </c>
      <c r="I16" s="18" t="str">
        <f>VLOOKUP(N16,Revistas!$B$2:$H$63996,5,FALSE)</f>
        <v>32/217</v>
      </c>
      <c r="J16" s="18" t="str">
        <f>VLOOKUP(N16,Revistas!$B$2:$H$63996,6,FALSE)</f>
        <v>NO</v>
      </c>
      <c r="K16" s="18" t="s">
        <v>4607</v>
      </c>
      <c r="L16" s="18" t="s">
        <v>4608</v>
      </c>
      <c r="M16" s="18">
        <v>1</v>
      </c>
      <c r="N16" s="18" t="s">
        <v>4609</v>
      </c>
      <c r="O16" s="18" t="s">
        <v>943</v>
      </c>
      <c r="P16" s="18">
        <v>2017</v>
      </c>
      <c r="Q16" s="18">
        <v>117</v>
      </c>
      <c r="R16" s="18">
        <v>12</v>
      </c>
      <c r="S16" s="18">
        <v>1777</v>
      </c>
      <c r="T16" s="18">
        <v>1786</v>
      </c>
      <c r="U16" s="23">
        <v>29123263</v>
      </c>
    </row>
    <row r="17" spans="1:21" ht="60" hidden="1">
      <c r="A17" s="31" t="str">
        <f t="shared" si="0"/>
        <v>Crespo, G; Jimenez-Fonseca, P; Custodio, A; Lopez, C; Carmona-Bayonas, A; Alonso, V; Navarro, M; Aller, J; Sevilla, I; Grande, E; Gajate, P; Alonso-Gordoa, T; Matos, I; Capdevila, J; Nieto, B; Barriuso, J. Capecitabine and temozolomide in grade 1/2 neuroendocrine tumors: a Spanish multicenter experience. FUTURE ONCOLOGY. 2017; 13(7):615-624.Article. IF -2,131</v>
      </c>
      <c r="B17" s="17" t="s">
        <v>4459</v>
      </c>
      <c r="C17" s="17" t="s">
        <v>4460</v>
      </c>
      <c r="D17" s="17" t="s">
        <v>4461</v>
      </c>
      <c r="E17" s="18" t="s">
        <v>10</v>
      </c>
      <c r="F17" s="18">
        <f>VLOOKUP(N17,Revistas!$B$2:$H$63996,2,FALSE)</f>
        <v>2.1309999999999998</v>
      </c>
      <c r="G17" s="18" t="str">
        <f>VLOOKUP(N17,Revistas!$B$2:$H$63996,3,FALSE)</f>
        <v>Q3</v>
      </c>
      <c r="H17" s="18" t="str">
        <f>VLOOKUP(N17,Revistas!$B$2:$H$63996,4,FALSE)</f>
        <v>ONCOLOGY</v>
      </c>
      <c r="I17" s="18" t="str">
        <f>VLOOKUP(N17,Revistas!$B$2:$H$63996,5,FALSE)</f>
        <v>152/217</v>
      </c>
      <c r="J17" s="18" t="str">
        <f>VLOOKUP(N17,Revistas!$B$2:$H$63996,6,FALSE)</f>
        <v>NO</v>
      </c>
      <c r="K17" s="18" t="s">
        <v>4462</v>
      </c>
      <c r="L17" s="18" t="s">
        <v>4463</v>
      </c>
      <c r="M17" s="18">
        <v>2</v>
      </c>
      <c r="N17" s="18" t="s">
        <v>4464</v>
      </c>
      <c r="O17" s="18" t="s">
        <v>300</v>
      </c>
      <c r="P17" s="18">
        <v>2017</v>
      </c>
      <c r="Q17" s="18">
        <v>13</v>
      </c>
      <c r="R17" s="18">
        <v>7</v>
      </c>
      <c r="S17" s="18">
        <v>615</v>
      </c>
      <c r="T17" s="18">
        <v>624</v>
      </c>
      <c r="U17" s="23">
        <v>27802780</v>
      </c>
    </row>
    <row r="18" spans="1:21" ht="90" hidden="1">
      <c r="A18" s="31" t="str">
        <f t="shared" si="0"/>
        <v>Custodio, A; Carmona-Bayonas, A; Jimenez-Fonseca, P; Sanchez, ML; Viudez, A; Hernandez, R; Cano, JM; Echavarria, I; Pericay, C; Mangas, M; Visa, L; Buxo, E; Garcia, T; Palomo, AR; Mancenido, FA; Lacalle, A; Macias, I; Azkarate, A; Ramchandani, A; Montes, AF; Lopez, C; Longo, F; Bayona, RS; Limon, ML; Diaz-Serrano, A; Hurtado, A; Madero, R; Gomez, C; Gallego, J. Nomogram-based prediction of survival in patients with advanced oesophagogastric adenocarcinoma receiving first-line chemotherapy: a multicenter prospective study in the era of trastuzumab. BRITISH JOURNAL OF CANCER. 2017; 116(12):1526-1535.Article. IF -6,176</v>
      </c>
      <c r="B18" s="17" t="s">
        <v>4700</v>
      </c>
      <c r="C18" s="17" t="s">
        <v>4701</v>
      </c>
      <c r="D18" s="17" t="s">
        <v>4606</v>
      </c>
      <c r="E18" s="18" t="s">
        <v>10</v>
      </c>
      <c r="F18" s="18">
        <f>VLOOKUP(N18,Revistas!$B$2:$H$63996,2,FALSE)</f>
        <v>6.1760000000000002</v>
      </c>
      <c r="G18" s="18" t="str">
        <f>VLOOKUP(N18,Revistas!$B$2:$H$63996,3,FALSE)</f>
        <v>Q1</v>
      </c>
      <c r="H18" s="18" t="str">
        <f>VLOOKUP(N18,Revistas!$B$2:$H$63996,4,FALSE)</f>
        <v>ONCOLOGY</v>
      </c>
      <c r="I18" s="18" t="str">
        <f>VLOOKUP(N18,Revistas!$B$2:$H$63996,5,FALSE)</f>
        <v>32/217</v>
      </c>
      <c r="J18" s="18" t="str">
        <f>VLOOKUP(N18,Revistas!$B$2:$H$63996,6,FALSE)</f>
        <v>NO</v>
      </c>
      <c r="K18" s="18" t="s">
        <v>4702</v>
      </c>
      <c r="L18" s="18" t="s">
        <v>4703</v>
      </c>
      <c r="M18" s="18">
        <v>2</v>
      </c>
      <c r="N18" s="18" t="s">
        <v>4609</v>
      </c>
      <c r="O18" s="28">
        <v>38869</v>
      </c>
      <c r="P18" s="18">
        <v>2017</v>
      </c>
      <c r="Q18" s="18">
        <v>116</v>
      </c>
      <c r="R18" s="18">
        <v>12</v>
      </c>
      <c r="S18" s="18">
        <v>1526</v>
      </c>
      <c r="T18" s="18">
        <v>1535</v>
      </c>
      <c r="U18" s="23">
        <v>28463962</v>
      </c>
    </row>
    <row r="19" spans="1:21" ht="45" hidden="1">
      <c r="A19" s="31" t="str">
        <f t="shared" si="0"/>
        <v>de Cedron, MG; Perez, RA; Sanchez-Martinez, R; Molina, S; Herranz, J; Feliu, J; Reglero, G; Enriquez, JA; de Molina, AR. MicroRNA-661 modulates redox and metabolic homeostasis in colon cancer. MOLECULAR ONCOLOGY. 2017; 11(12):1768-1787.Article. IF -5,314</v>
      </c>
      <c r="B19" s="17" t="s">
        <v>4614</v>
      </c>
      <c r="C19" s="17" t="s">
        <v>4615</v>
      </c>
      <c r="D19" s="17" t="s">
        <v>4616</v>
      </c>
      <c r="E19" s="18" t="s">
        <v>10</v>
      </c>
      <c r="F19" s="18">
        <f>VLOOKUP(N19,Revistas!$B$2:$H$63996,2,FALSE)</f>
        <v>5.3140000000000001</v>
      </c>
      <c r="G19" s="18" t="str">
        <f>VLOOKUP(N19,Revistas!$B$2:$H$63996,3,FALSE)</f>
        <v>Q1</v>
      </c>
      <c r="H19" s="18" t="str">
        <f>VLOOKUP(N19,Revistas!$B$2:$H$63996,4,FALSE)</f>
        <v>ONCOLOGY</v>
      </c>
      <c r="I19" s="18" t="str">
        <f>VLOOKUP(N19,Revistas!$B$2:$H$63996,5,FALSE)</f>
        <v>40/217</v>
      </c>
      <c r="J19" s="18" t="str">
        <f>VLOOKUP(N19,Revistas!$B$2:$H$63996,6,FALSE)</f>
        <v>NO</v>
      </c>
      <c r="K19" s="18" t="s">
        <v>4617</v>
      </c>
      <c r="L19" s="18" t="s">
        <v>4618</v>
      </c>
      <c r="M19" s="18">
        <v>0</v>
      </c>
      <c r="N19" s="18" t="s">
        <v>4619</v>
      </c>
      <c r="O19" s="18" t="s">
        <v>14</v>
      </c>
      <c r="P19" s="18">
        <v>2017</v>
      </c>
      <c r="Q19" s="18">
        <v>11</v>
      </c>
      <c r="R19" s="18">
        <v>12</v>
      </c>
      <c r="S19" s="18">
        <v>1768</v>
      </c>
      <c r="T19" s="18">
        <v>1787</v>
      </c>
      <c r="U19" s="23">
        <v>28981199</v>
      </c>
    </row>
    <row r="20" spans="1:21" ht="60" hidden="1">
      <c r="A20" s="31" t="str">
        <f t="shared" si="0"/>
        <v>de Velasco, G; Trilla-Fuertes, L; Gamez-Pozo, A; Urbanowicz, M; Ruiz-Ares, G; Sepulveda, JM; Prado-Vazquez, G; Arevalillo, JM; Zapater-Moros, A; Navarro, H; Lopez-Vacas, R; Manneh, R; Otero, I; Villacampa, F; Paramio, JM; Vara, JAF; Castellano, D. Urothelial cancer proteomics provides both prognostic and functional information. SCIENTIFIC REPORTS. 2017; 7():-15819.Article. IF -4,259</v>
      </c>
      <c r="B20" s="17" t="s">
        <v>4626</v>
      </c>
      <c r="C20" s="17" t="s">
        <v>4627</v>
      </c>
      <c r="D20" s="17" t="s">
        <v>181</v>
      </c>
      <c r="E20" s="18" t="s">
        <v>10</v>
      </c>
      <c r="F20" s="18">
        <f>VLOOKUP(N20,Revistas!$B$2:$H$63996,2,FALSE)</f>
        <v>4.2590000000000003</v>
      </c>
      <c r="G20" s="18" t="str">
        <f>VLOOKUP(N20,Revistas!$B$2:$H$63996,3,FALSE)</f>
        <v>Q1</v>
      </c>
      <c r="H20" s="18" t="str">
        <f>VLOOKUP(N20,Revistas!$B$2:$H$63996,4,FALSE)</f>
        <v>MULTIDISCIPLINARY SCIENCES</v>
      </c>
      <c r="I20" s="18" t="str">
        <f>VLOOKUP(N20,Revistas!$B$2:$H$63996,5,FALSE)</f>
        <v>10 DE 64</v>
      </c>
      <c r="J20" s="18" t="str">
        <f>VLOOKUP(N20,Revistas!$B$2:$H$63996,6,FALSE)</f>
        <v>NO</v>
      </c>
      <c r="K20" s="18" t="s">
        <v>4628</v>
      </c>
      <c r="L20" s="18" t="s">
        <v>4629</v>
      </c>
      <c r="M20" s="18">
        <v>0</v>
      </c>
      <c r="N20" s="18" t="s">
        <v>184</v>
      </c>
      <c r="O20" s="28">
        <v>43040</v>
      </c>
      <c r="P20" s="18">
        <v>2017</v>
      </c>
      <c r="Q20" s="18">
        <v>7</v>
      </c>
      <c r="R20" s="18"/>
      <c r="S20" s="18"/>
      <c r="T20" s="18">
        <v>15819</v>
      </c>
      <c r="U20" s="23">
        <v>29150671</v>
      </c>
    </row>
    <row r="21" spans="1:21" ht="60" hidden="1">
      <c r="A21" s="31" t="str">
        <f t="shared" si="0"/>
        <v>del Alba, AG; Arranz, JA; Puente, J; Mendez-Vidal, MJ; Gallardo, E; Grande, E; Perez-Valderrama, B; Gonzalez-Billalabeitia, E; Lazaro-Quintela, M; Pinto, A; Lainez, N; Piulats, JM; Esteban, E; Rey, JPM; Garcia, JA; Suarez, C. Recent advances in genitourinary tumors: A review focused on biology and systemic treatment. CRITICAL REVIEWS IN ONCOLOGY HEMATOLOGY. 2017; 113():171-190.Review. IF -4,971</v>
      </c>
      <c r="B21" s="17" t="s">
        <v>4435</v>
      </c>
      <c r="C21" s="17" t="s">
        <v>4436</v>
      </c>
      <c r="D21" s="17" t="s">
        <v>4437</v>
      </c>
      <c r="E21" s="18" t="s">
        <v>210</v>
      </c>
      <c r="F21" s="18">
        <f>VLOOKUP(N21,Revistas!$B$2:$H$63996,2,FALSE)</f>
        <v>4.9710000000000001</v>
      </c>
      <c r="G21" s="18" t="str">
        <f>VLOOKUP(N21,Revistas!$B$2:$H$63996,3,FALSE)</f>
        <v>Q1</v>
      </c>
      <c r="H21" s="18" t="str">
        <f>VLOOKUP(N21,Revistas!$B$2:$H$63996,4,FALSE)</f>
        <v>ONCOLOGY</v>
      </c>
      <c r="I21" s="18" t="str">
        <f>VLOOKUP(N21,Revistas!$B$2:$H$63996,5,FALSE)</f>
        <v>50/217</v>
      </c>
      <c r="J21" s="18" t="str">
        <f>VLOOKUP(N21,Revistas!$B$2:$H$63996,6,FALSE)</f>
        <v>NO</v>
      </c>
      <c r="K21" s="18" t="s">
        <v>4438</v>
      </c>
      <c r="L21" s="18" t="s">
        <v>4439</v>
      </c>
      <c r="M21" s="18">
        <v>3</v>
      </c>
      <c r="N21" s="18" t="s">
        <v>4440</v>
      </c>
      <c r="O21" s="18" t="s">
        <v>250</v>
      </c>
      <c r="P21" s="18">
        <v>2017</v>
      </c>
      <c r="Q21" s="18">
        <v>113</v>
      </c>
      <c r="R21" s="18"/>
      <c r="S21" s="18">
        <v>171</v>
      </c>
      <c r="T21" s="18">
        <v>190</v>
      </c>
      <c r="U21" s="23">
        <v>28427506</v>
      </c>
    </row>
    <row r="22" spans="1:21" ht="45" hidden="1">
      <c r="A22" s="31" t="str">
        <f t="shared" si="0"/>
        <v>Espinosa, E; Marquez-Rodas, I; Soria, A; Berrocal, A; Manzano, JL; Gonzalez-Cao, M; Martin-Algarra, S. Predictive factors of response to immunotherapy-a review from the Spanish Melanoma Group (GEM). ANNALS OF TRANSLATIONAL MEDICINE. 2017; 5(19):-389.Review. IF -NO TIENE</v>
      </c>
      <c r="B22" s="17" t="s">
        <v>4646</v>
      </c>
      <c r="C22" s="17" t="s">
        <v>4647</v>
      </c>
      <c r="D22" s="17" t="s">
        <v>4648</v>
      </c>
      <c r="E22" s="18" t="s">
        <v>210</v>
      </c>
      <c r="F22" s="18" t="str">
        <f>VLOOKUP(N22,Revistas!$B$2:$H$63996,2,FALSE)</f>
        <v>NO TIENE</v>
      </c>
      <c r="G22" s="18" t="str">
        <f>VLOOKUP(N22,Revistas!$B$2:$H$63996,3,FALSE)</f>
        <v>NO TIENE</v>
      </c>
      <c r="H22" s="18" t="str">
        <f>VLOOKUP(N22,Revistas!$B$2:$H$63996,4,FALSE)</f>
        <v>NO TIENE</v>
      </c>
      <c r="I22" s="18" t="str">
        <f>VLOOKUP(N22,Revistas!$B$2:$H$63996,5,FALSE)</f>
        <v>NO TIENE</v>
      </c>
      <c r="J22" s="18" t="str">
        <f>VLOOKUP(N22,Revistas!$B$2:$H$63996,6,FALSE)</f>
        <v>NO</v>
      </c>
      <c r="K22" s="18" t="s">
        <v>4649</v>
      </c>
      <c r="L22" s="18" t="s">
        <v>4650</v>
      </c>
      <c r="M22" s="18">
        <v>0</v>
      </c>
      <c r="N22" s="18" t="s">
        <v>4651</v>
      </c>
      <c r="O22" s="18" t="s">
        <v>129</v>
      </c>
      <c r="P22" s="18">
        <v>2017</v>
      </c>
      <c r="Q22" s="18">
        <v>5</v>
      </c>
      <c r="R22" s="18">
        <v>19</v>
      </c>
      <c r="S22" s="18"/>
      <c r="T22" s="18">
        <v>389</v>
      </c>
      <c r="U22" s="23">
        <v>29114547</v>
      </c>
    </row>
    <row r="23" spans="1:21" ht="75">
      <c r="A23" s="31" t="str">
        <f t="shared" si="0"/>
        <v>Estelles, DL; Puente, J; Medina, A; Mejorada, RL; Rivera, L; Pacheco, MI; Saez, MI; Rodriguez, JMP; Parra, EMF; Garcia, PB; Valderrama, BP; Diaz, EG; Villatoro, R; Barrera, RM; Estevez, SV; Marin, AP; Ibanez, JAC; Laorden, NR; Marcos, EC. PROSABI: Prospective multi-centre study of prognostic factors in castration resistant prostate cancer (CRPC) patients treated with abiraterone acetate (AA). ANNALS OF ONCOLOGY. 2017; 28():-.Meeting Abstract. IF -11,855</v>
      </c>
      <c r="B23" s="37" t="s">
        <v>4379</v>
      </c>
      <c r="C23" s="37" t="s">
        <v>4380</v>
      </c>
      <c r="D23" s="17" t="s">
        <v>3847</v>
      </c>
      <c r="E23" s="18" t="s">
        <v>26</v>
      </c>
      <c r="F23" s="18">
        <f>VLOOKUP(N23,Revistas!$B$2:$H$63996,2,FALSE)</f>
        <v>11.855</v>
      </c>
      <c r="G23" s="18" t="str">
        <f>VLOOKUP(N23,Revistas!$B$2:$H$63996,3,FALSE)</f>
        <v>Q1</v>
      </c>
      <c r="H23" s="18" t="str">
        <f>VLOOKUP(N23,Revistas!$B$2:$H$63996,4,FALSE)</f>
        <v>ONCOLOGY</v>
      </c>
      <c r="I23" s="18" t="str">
        <f>VLOOKUP(N23,Revistas!$B$2:$H$63996,5,FALSE)</f>
        <v>10/217</v>
      </c>
      <c r="J23" s="18" t="str">
        <f>VLOOKUP(N23,Revistas!$B$2:$H$63996,6,FALSE)</f>
        <v>SI</v>
      </c>
      <c r="K23" s="18" t="s">
        <v>4381</v>
      </c>
      <c r="L23" s="18"/>
      <c r="M23" s="18">
        <v>0</v>
      </c>
      <c r="N23" s="18" t="s">
        <v>3849</v>
      </c>
      <c r="O23" s="18" t="s">
        <v>154</v>
      </c>
      <c r="P23" s="18">
        <v>2017</v>
      </c>
      <c r="Q23" s="18">
        <v>28</v>
      </c>
      <c r="R23" s="18"/>
      <c r="S23" s="18"/>
      <c r="T23" s="18"/>
    </row>
    <row r="24" spans="1:21" ht="45" hidden="1">
      <c r="A24" s="31" t="str">
        <f t="shared" si="0"/>
        <v>Feliu, J; de Corcuera, ID; Manzano, JL; Valladares-Ayerbes, M; Alcaide, J; Garcia, TG; Vera, R; Sastre, J. Effectiveness and safety of aflibercept for metastatic colorectal cancer: retrospective review within an early access program in Spain. CLINICAL &amp; TRANSLATIONAL ONCOLOGY. 2017; 19(4):498-507.Review. IF -2,353</v>
      </c>
      <c r="B24" s="17" t="s">
        <v>4449</v>
      </c>
      <c r="C24" s="17" t="s">
        <v>4450</v>
      </c>
      <c r="D24" s="17" t="s">
        <v>4431</v>
      </c>
      <c r="E24" s="18" t="s">
        <v>210</v>
      </c>
      <c r="F24" s="18">
        <f>VLOOKUP(N24,Revistas!$B$2:$H$63996,2,FALSE)</f>
        <v>2.3530000000000002</v>
      </c>
      <c r="G24" s="18" t="str">
        <f>VLOOKUP(N24,Revistas!$B$2:$H$63996,3,FALSE)</f>
        <v>Q3</v>
      </c>
      <c r="H24" s="18" t="str">
        <f>VLOOKUP(N24,Revistas!$B$2:$H$63996,4,FALSE)</f>
        <v>ONCOLOGY</v>
      </c>
      <c r="I24" s="18" t="str">
        <f>VLOOKUP(N24,Revistas!$B$2:$H$63996,5,FALSE)</f>
        <v>141/217</v>
      </c>
      <c r="J24" s="18" t="str">
        <f>VLOOKUP(N24,Revistas!$B$2:$H$63996,6,FALSE)</f>
        <v>NO</v>
      </c>
      <c r="K24" s="18" t="s">
        <v>4451</v>
      </c>
      <c r="L24" s="18" t="s">
        <v>4452</v>
      </c>
      <c r="M24" s="18">
        <v>0</v>
      </c>
      <c r="N24" s="18" t="s">
        <v>4434</v>
      </c>
      <c r="O24" s="18" t="s">
        <v>35</v>
      </c>
      <c r="P24" s="18">
        <v>2017</v>
      </c>
      <c r="Q24" s="18">
        <v>19</v>
      </c>
      <c r="R24" s="18">
        <v>4</v>
      </c>
      <c r="S24" s="18">
        <v>498</v>
      </c>
      <c r="T24" s="18">
        <v>507</v>
      </c>
      <c r="U24" s="23">
        <v>27718155</v>
      </c>
    </row>
    <row r="25" spans="1:21" ht="90" hidden="1">
      <c r="A25" s="31" t="str">
        <f t="shared" si="0"/>
        <v>Fonseca, PJ; Carmona-Bayonas, A; Hernandez, R; Custodio, A; Cano, JM; Lacalle, A; Echavarria, I; Macias, I; Mangas, M; Visa, L; Buxo, E; Mancenido, FA; Viudez, A; Pericay, C; Azkarate, A; Ramchandani, A; Lopez, C; de Castro, EM; Montes, AF; Longo, F; Bayona, RS; Limon, ML; Diaz-Serrano, A; Carnicero, AM; Arias, D; Cerda, P; Rivera, F; Vieitez, JM; Canovas, MS; Garrido, M; Gallego, J. Lauren subtypes of advanced gastric cancer influence survival and response to chemotherapy: real-world data from the AGAMENON National Cancer Registry. BRITISH JOURNAL OF CANCER. 2017; 117(6):775-782.Article. IF -6,176</v>
      </c>
      <c r="B25" s="17" t="s">
        <v>4670</v>
      </c>
      <c r="C25" s="17" t="s">
        <v>4671</v>
      </c>
      <c r="D25" s="17" t="s">
        <v>4606</v>
      </c>
      <c r="E25" s="18" t="s">
        <v>10</v>
      </c>
      <c r="F25" s="18">
        <f>VLOOKUP(N25,Revistas!$B$2:$H$63996,2,FALSE)</f>
        <v>6.1760000000000002</v>
      </c>
      <c r="G25" s="18" t="str">
        <f>VLOOKUP(N25,Revistas!$B$2:$H$63996,3,FALSE)</f>
        <v>Q1</v>
      </c>
      <c r="H25" s="18" t="str">
        <f>VLOOKUP(N25,Revistas!$B$2:$H$63996,4,FALSE)</f>
        <v>ONCOLOGY</v>
      </c>
      <c r="I25" s="18" t="str">
        <f>VLOOKUP(N25,Revistas!$B$2:$H$63996,5,FALSE)</f>
        <v>32/217</v>
      </c>
      <c r="J25" s="18" t="str">
        <f>VLOOKUP(N25,Revistas!$B$2:$H$63996,6,FALSE)</f>
        <v>NO</v>
      </c>
      <c r="K25" s="18" t="s">
        <v>4672</v>
      </c>
      <c r="L25" s="18" t="s">
        <v>4673</v>
      </c>
      <c r="M25" s="18">
        <v>0</v>
      </c>
      <c r="N25" s="18" t="s">
        <v>4609</v>
      </c>
      <c r="O25" s="28">
        <v>38596</v>
      </c>
      <c r="P25" s="18">
        <v>2017</v>
      </c>
      <c r="Q25" s="18">
        <v>117</v>
      </c>
      <c r="R25" s="18">
        <v>6</v>
      </c>
      <c r="S25" s="18">
        <v>775</v>
      </c>
      <c r="T25" s="18">
        <v>782</v>
      </c>
      <c r="U25" s="23">
        <v>28765618</v>
      </c>
    </row>
    <row r="26" spans="1:21" ht="45">
      <c r="A26" s="31" t="str">
        <f t="shared" si="0"/>
        <v>Gallego, A; Martinez, B; Espinosa, E; Ghanem, I; Ruiz-Gimenez, L; Garcia, T; Gonzalez, T; Castelo, B; Zamora, P; Redondo, A; Feliu, J. Long-term cancer survivors: Satisfaction with medical care and information received during the diagnosis and treatment of cancer. JOURNAL OF CLINICAL ONCOLOGY. 2017; 35():-.Meeting Abstract. IF -24,008</v>
      </c>
      <c r="B26" s="37" t="s">
        <v>4704</v>
      </c>
      <c r="C26" s="37" t="s">
        <v>4705</v>
      </c>
      <c r="D26" s="17" t="s">
        <v>4543</v>
      </c>
      <c r="E26" s="18" t="s">
        <v>26</v>
      </c>
      <c r="F26" s="18">
        <f>VLOOKUP(N26,Revistas!$B$2:$H$63996,2,FALSE)</f>
        <v>24.007999999999999</v>
      </c>
      <c r="G26" s="18" t="str">
        <f>VLOOKUP(N26,Revistas!$B$2:$H$63996,3,FALSE)</f>
        <v>Q1</v>
      </c>
      <c r="H26" s="18" t="str">
        <f>VLOOKUP(N26,Revistas!$B$2:$H$63996,4,FALSE)</f>
        <v>ONCOLOGY</v>
      </c>
      <c r="I26" s="18" t="str">
        <f>VLOOKUP(N26,Revistas!$B$2:$H$63996,5,FALSE)</f>
        <v>5/217</v>
      </c>
      <c r="J26" s="18" t="str">
        <f>VLOOKUP(N26,Revistas!$B$2:$H$63996,6,FALSE)</f>
        <v>SI</v>
      </c>
      <c r="K26" s="18"/>
      <c r="L26" s="18"/>
      <c r="M26" s="18">
        <v>0</v>
      </c>
      <c r="N26" s="18" t="s">
        <v>4546</v>
      </c>
      <c r="O26" s="28">
        <v>43952</v>
      </c>
      <c r="P26" s="18">
        <v>2017</v>
      </c>
      <c r="Q26" s="18">
        <v>35</v>
      </c>
      <c r="R26" s="18"/>
      <c r="S26" s="18"/>
      <c r="T26" s="18"/>
    </row>
    <row r="27" spans="1:21" ht="60" hidden="1">
      <c r="A27" s="31" t="str">
        <f t="shared" si="0"/>
        <v>Gamez-Pozo, A; Trilla-Fuertes, L; Berges-Soria, J; Selevsek, N; Lopez-Vacas, R; Diaz-Almiron, M; Nanni, P; Arevalillo, JM; Navarro, H; Grossmann, J; Moreno, FG; Rioja, RG; Prado-Vazquez, G; Zapater-Moros, A; Main, P; Feliu, J; del Prado, PM; Zamora, P; Ciruelos, E; Espinosa, E; Vara, JAF. Functional proteomics outlines the complexity of breast cancer molecular subtypes. SCIENTIFIC REPORTS. 2017; 7():-10100.Article. IF -4,259</v>
      </c>
      <c r="B27" s="17" t="s">
        <v>4405</v>
      </c>
      <c r="C27" s="17" t="s">
        <v>4406</v>
      </c>
      <c r="D27" s="17" t="s">
        <v>181</v>
      </c>
      <c r="E27" s="18" t="s">
        <v>10</v>
      </c>
      <c r="F27" s="18">
        <f>VLOOKUP(N27,Revistas!$B$2:$H$63996,2,FALSE)</f>
        <v>4.2590000000000003</v>
      </c>
      <c r="G27" s="18" t="str">
        <f>VLOOKUP(N27,Revistas!$B$2:$H$63996,3,FALSE)</f>
        <v>Q1</v>
      </c>
      <c r="H27" s="18" t="str">
        <f>VLOOKUP(N27,Revistas!$B$2:$H$63996,4,FALSE)</f>
        <v>MULTIDISCIPLINARY SCIENCES</v>
      </c>
      <c r="I27" s="18" t="str">
        <f>VLOOKUP(N27,Revistas!$B$2:$H$63996,5,FALSE)</f>
        <v>10 DE 64</v>
      </c>
      <c r="J27" s="18" t="str">
        <f>VLOOKUP(N27,Revistas!$B$2:$H$63996,6,FALSE)</f>
        <v>NO</v>
      </c>
      <c r="K27" s="18" t="s">
        <v>4407</v>
      </c>
      <c r="L27" s="18" t="s">
        <v>4408</v>
      </c>
      <c r="M27" s="18">
        <v>0</v>
      </c>
      <c r="N27" s="18" t="s">
        <v>184</v>
      </c>
      <c r="O27" s="18" t="s">
        <v>4409</v>
      </c>
      <c r="P27" s="18">
        <v>2017</v>
      </c>
      <c r="Q27" s="18">
        <v>7</v>
      </c>
      <c r="R27" s="18"/>
      <c r="S27" s="18"/>
      <c r="T27" s="18">
        <v>10100</v>
      </c>
      <c r="U27" s="23">
        <v>28855612</v>
      </c>
    </row>
    <row r="28" spans="1:21" ht="60" hidden="1">
      <c r="A28" s="31" t="str">
        <f t="shared" si="0"/>
        <v>Gamez-Pozo, A; Trilla-Fuertes, L; Prado-Vazquez, G; Chiva, C; Lopez-Vacas, R; Nanni, P; Berges-Soria, J; Grossmann, J; Diaz-Almiron, M; Ciruelos, E; Sabido, E; Espinosa, E; Vara, JAF. Prediction of adjuvant chemotherapy response in triple negative breast cancer with discovery and targeted proteomics. PLOS ONE. 2017; 12(6):-e0178296.Article. IF -2,806</v>
      </c>
      <c r="B28" s="17" t="s">
        <v>4424</v>
      </c>
      <c r="C28" s="17" t="s">
        <v>4425</v>
      </c>
      <c r="D28" s="17" t="s">
        <v>217</v>
      </c>
      <c r="E28" s="18" t="s">
        <v>10</v>
      </c>
      <c r="F28" s="18">
        <f>VLOOKUP(N28,Revistas!$B$2:$H$63996,2,FALSE)</f>
        <v>2.806</v>
      </c>
      <c r="G28" s="18" t="str">
        <f>VLOOKUP(N28,Revistas!$B$2:$H$63996,3,FALSE)</f>
        <v>Q1</v>
      </c>
      <c r="H28" s="18" t="str">
        <f>VLOOKUP(N28,Revistas!$B$2:$H$63996,4,FALSE)</f>
        <v>MULTIDISCIPLINARY SCIENCES</v>
      </c>
      <c r="I28" s="18" t="str">
        <f>VLOOKUP(N28,Revistas!$B$2:$H$63996,5,FALSE)</f>
        <v>15/64</v>
      </c>
      <c r="J28" s="18" t="str">
        <f>VLOOKUP(N28,Revistas!$B$2:$H$63996,6,FALSE)</f>
        <v>NO</v>
      </c>
      <c r="K28" s="18" t="s">
        <v>4426</v>
      </c>
      <c r="L28" s="18" t="s">
        <v>4427</v>
      </c>
      <c r="M28" s="18">
        <v>1</v>
      </c>
      <c r="N28" s="18" t="s">
        <v>220</v>
      </c>
      <c r="O28" s="28">
        <v>39600</v>
      </c>
      <c r="P28" s="18">
        <v>2017</v>
      </c>
      <c r="Q28" s="18">
        <v>12</v>
      </c>
      <c r="R28" s="18">
        <v>6</v>
      </c>
      <c r="S28" s="18"/>
      <c r="T28" s="18" t="s">
        <v>4428</v>
      </c>
      <c r="U28" s="23">
        <v>28594844</v>
      </c>
    </row>
    <row r="29" spans="1:21" ht="60">
      <c r="A29" s="31" t="str">
        <f t="shared" si="0"/>
        <v>Garcia, AP; Berjon, A; Yebenes, L; Zamora, P; Mendez, JIS; Espinosa, E; Redondo, A; Mendiola, M; Hardisson, D. The EndoPredict gene-expression assay in clinical practice in ER-positive/HER2-negative primary invasive breast cancer: Comparison with standard clinicopathological parameters. VIRCHOWS ARCHIV. 2017; 471():S55-S55.Meeting Abstract. IF -2,848</v>
      </c>
      <c r="B29" s="37" t="s">
        <v>4397</v>
      </c>
      <c r="C29" s="37" t="s">
        <v>4398</v>
      </c>
      <c r="D29" s="17" t="s">
        <v>3923</v>
      </c>
      <c r="E29" s="18" t="s">
        <v>26</v>
      </c>
      <c r="F29" s="18">
        <f>VLOOKUP(N29,Revistas!$B$2:$H$63996,2,FALSE)</f>
        <v>2.8479999999999999</v>
      </c>
      <c r="G29" s="18" t="str">
        <f>VLOOKUP(N29,Revistas!$B$2:$H$63996,3,FALSE)</f>
        <v>Q2</v>
      </c>
      <c r="H29" s="18" t="str">
        <f>VLOOKUP(N29,Revistas!$B$2:$H$63996,4,FALSE)</f>
        <v>PATHOLOGY - SCIE</v>
      </c>
      <c r="I29" s="18" t="str">
        <f>VLOOKUP(N29,Revistas!$B$2:$H$63996,5,FALSE)</f>
        <v>20/79</v>
      </c>
      <c r="J29" s="18" t="str">
        <f>VLOOKUP(N29,Revistas!$B$2:$H$63996,6,FALSE)</f>
        <v>NO</v>
      </c>
      <c r="K29" s="18" t="s">
        <v>4399</v>
      </c>
      <c r="L29" s="18"/>
      <c r="M29" s="18">
        <v>0</v>
      </c>
      <c r="N29" s="18" t="s">
        <v>3925</v>
      </c>
      <c r="O29" s="18" t="s">
        <v>154</v>
      </c>
      <c r="P29" s="18">
        <v>2017</v>
      </c>
      <c r="Q29" s="18">
        <v>471</v>
      </c>
      <c r="R29" s="18"/>
      <c r="S29" s="18" t="s">
        <v>4400</v>
      </c>
      <c r="T29" s="18" t="s">
        <v>4400</v>
      </c>
    </row>
    <row r="30" spans="1:21" ht="45">
      <c r="A30" s="31" t="str">
        <f t="shared" si="0"/>
        <v>Garcia, S; Calderon, C; Carmona-Bayonas, A; Beato, C; Castelo, B; Izquierdo, MM; Garcia, T; Rogado, J; Sanchez, CJ; Jimenez-Fonseca, P. Comparison between male vs female physician's communication style. PSYCHO-ONCOLOGY. 2017; 26():147-147.Meeting Abstract. IF -3,095</v>
      </c>
      <c r="B30" s="37" t="s">
        <v>4691</v>
      </c>
      <c r="C30" s="37" t="s">
        <v>4692</v>
      </c>
      <c r="D30" s="17" t="s">
        <v>4688</v>
      </c>
      <c r="E30" s="18" t="s">
        <v>26</v>
      </c>
      <c r="F30" s="18">
        <f>VLOOKUP(N30,Revistas!$B$2:$H$63996,2,FALSE)</f>
        <v>3.0950000000000002</v>
      </c>
      <c r="G30" s="18" t="str">
        <f>VLOOKUP(N30,Revistas!$B$2:$H$63996,3,FALSE)</f>
        <v>Q1</v>
      </c>
      <c r="H30" s="18" t="str">
        <f>VLOOKUP(N30,Revistas!$B$2:$H$63996,4,FALSE)</f>
        <v>PSYCHOLOGY - SCIE;</v>
      </c>
      <c r="I30" s="18" t="str">
        <f>VLOOKUP(N30,Revistas!$B$2:$H$63996,5,FALSE)</f>
        <v>18/77</v>
      </c>
      <c r="J30" s="18" t="str">
        <f>VLOOKUP(N30,Revistas!$B$2:$H$63996,6,FALSE)</f>
        <v>NO</v>
      </c>
      <c r="K30" s="18" t="s">
        <v>4693</v>
      </c>
      <c r="L30" s="18"/>
      <c r="M30" s="18">
        <v>0</v>
      </c>
      <c r="N30" s="18" t="s">
        <v>4690</v>
      </c>
      <c r="O30" s="18" t="s">
        <v>199</v>
      </c>
      <c r="P30" s="18">
        <v>2017</v>
      </c>
      <c r="Q30" s="18">
        <v>26</v>
      </c>
      <c r="R30" s="18"/>
      <c r="S30" s="18">
        <v>147</v>
      </c>
      <c r="T30" s="18">
        <v>147</v>
      </c>
    </row>
    <row r="31" spans="1:21" ht="45">
      <c r="A31" s="31" t="str">
        <f t="shared" si="0"/>
        <v>Garcia, S; Calderon, C; Jimenez-Fonseca, P; Anguera, G; Beato, C; Castelo, B; Izquierdo, MM; Garcia, T; Rogado, J; Sanchez, CJ. Cognitive functions, adjustment to cancer and psychological symptom in patients with resected cancer receiving chemotherapy. PSYCHO-ONCOLOGY. 2017; 26():112-112.Meeting Abstract. IF -3,095</v>
      </c>
      <c r="B31" s="37" t="s">
        <v>4686</v>
      </c>
      <c r="C31" s="37" t="s">
        <v>4687</v>
      </c>
      <c r="D31" s="17" t="s">
        <v>4688</v>
      </c>
      <c r="E31" s="18" t="s">
        <v>26</v>
      </c>
      <c r="F31" s="18">
        <f>VLOOKUP(N31,Revistas!$B$2:$H$63996,2,FALSE)</f>
        <v>3.0950000000000002</v>
      </c>
      <c r="G31" s="18" t="str">
        <f>VLOOKUP(N31,Revistas!$B$2:$H$63996,3,FALSE)</f>
        <v>Q1</v>
      </c>
      <c r="H31" s="18" t="str">
        <f>VLOOKUP(N31,Revistas!$B$2:$H$63996,4,FALSE)</f>
        <v>PSYCHOLOGY - SCIE;</v>
      </c>
      <c r="I31" s="18" t="str">
        <f>VLOOKUP(N31,Revistas!$B$2:$H$63996,5,FALSE)</f>
        <v>18/77</v>
      </c>
      <c r="J31" s="18" t="str">
        <f>VLOOKUP(N31,Revistas!$B$2:$H$63996,6,FALSE)</f>
        <v>NO</v>
      </c>
      <c r="K31" s="18" t="s">
        <v>4689</v>
      </c>
      <c r="L31" s="18"/>
      <c r="M31" s="18">
        <v>0</v>
      </c>
      <c r="N31" s="18" t="s">
        <v>4690</v>
      </c>
      <c r="O31" s="18" t="s">
        <v>199</v>
      </c>
      <c r="P31" s="18">
        <v>2017</v>
      </c>
      <c r="Q31" s="18">
        <v>26</v>
      </c>
      <c r="R31" s="18"/>
      <c r="S31" s="18">
        <v>112</v>
      </c>
      <c r="T31" s="18">
        <v>112</v>
      </c>
    </row>
    <row r="32" spans="1:21" ht="60">
      <c r="A32" s="31" t="str">
        <f t="shared" si="0"/>
        <v>Garcia-Corbacho, J; Spira, A; Boni, V; Feliu, J; Middleton, M; Burris, H; Weaver, AY; Will, M; Harding, J; Meric-Bernstam, F; Heinemann, V. PROCLAIM-CX-2009: A first-in-human trial to evaluate CX-2009 in adults with metastatic or locally advanced unresectable solid tumors. ANNALS OF ONCOLOGY. 2017; 28():-.Meeting Abstract. IF -11,855</v>
      </c>
      <c r="B32" s="37" t="s">
        <v>4373</v>
      </c>
      <c r="C32" s="37" t="s">
        <v>4374</v>
      </c>
      <c r="D32" s="17" t="s">
        <v>3847</v>
      </c>
      <c r="E32" s="18" t="s">
        <v>26</v>
      </c>
      <c r="F32" s="18">
        <f>VLOOKUP(N32,Revistas!$B$2:$H$63996,2,FALSE)</f>
        <v>11.855</v>
      </c>
      <c r="G32" s="18" t="str">
        <f>VLOOKUP(N32,Revistas!$B$2:$H$63996,3,FALSE)</f>
        <v>Q1</v>
      </c>
      <c r="H32" s="18" t="str">
        <f>VLOOKUP(N32,Revistas!$B$2:$H$63996,4,FALSE)</f>
        <v>ONCOLOGY</v>
      </c>
      <c r="I32" s="18" t="str">
        <f>VLOOKUP(N32,Revistas!$B$2:$H$63996,5,FALSE)</f>
        <v>10/217</v>
      </c>
      <c r="J32" s="18" t="str">
        <f>VLOOKUP(N32,Revistas!$B$2:$H$63996,6,FALSE)</f>
        <v>SI</v>
      </c>
      <c r="K32" s="18" t="s">
        <v>4375</v>
      </c>
      <c r="L32" s="18"/>
      <c r="M32" s="18">
        <v>0</v>
      </c>
      <c r="N32" s="18" t="s">
        <v>3849</v>
      </c>
      <c r="O32" s="18" t="s">
        <v>154</v>
      </c>
      <c r="P32" s="18">
        <v>2017</v>
      </c>
      <c r="Q32" s="18">
        <v>28</v>
      </c>
      <c r="R32" s="18"/>
      <c r="S32" s="18"/>
      <c r="T32" s="18"/>
    </row>
    <row r="33" spans="1:21" ht="75" hidden="1">
      <c r="A33" s="31" t="str">
        <f t="shared" si="0"/>
        <v>Gonzalez, A; Lluch, A; Aba, E; Albanell, J; Anton, A; Alvarez, I; Ayala, F; Barnadas, A; Calvo, L; Ciruelos, E; Cortes, J; de la Haba, J; Lopez-Vega, JM; Martinez, E; Munoz, M; Pelaez, I; Redondo, A; Rodriguez, A; Rodriguez, CA; Ruiz, A; Llombart, A. A definition for aggressive disease in patients with HER-2 negative metastatic breast cancer: an expert consensus of the Spanish Society of Medical Oncology (SEOM). CLINICAL &amp; TRANSLATIONAL ONCOLOGY. 2017; 19(5):616-624.Article. IF -2,353</v>
      </c>
      <c r="B33" s="17" t="s">
        <v>4441</v>
      </c>
      <c r="C33" s="17" t="s">
        <v>4442</v>
      </c>
      <c r="D33" s="17" t="s">
        <v>4431</v>
      </c>
      <c r="E33" s="18" t="s">
        <v>10</v>
      </c>
      <c r="F33" s="18">
        <f>VLOOKUP(N33,Revistas!$B$2:$H$63996,2,FALSE)</f>
        <v>2.3530000000000002</v>
      </c>
      <c r="G33" s="18" t="str">
        <f>VLOOKUP(N33,Revistas!$B$2:$H$63996,3,FALSE)</f>
        <v>Q3</v>
      </c>
      <c r="H33" s="18" t="str">
        <f>VLOOKUP(N33,Revistas!$B$2:$H$63996,4,FALSE)</f>
        <v>ONCOLOGY</v>
      </c>
      <c r="I33" s="18" t="str">
        <f>VLOOKUP(N33,Revistas!$B$2:$H$63996,5,FALSE)</f>
        <v>141/217</v>
      </c>
      <c r="J33" s="18" t="str">
        <f>VLOOKUP(N33,Revistas!$B$2:$H$63996,6,FALSE)</f>
        <v>NO</v>
      </c>
      <c r="K33" s="18" t="s">
        <v>4443</v>
      </c>
      <c r="L33" s="18" t="s">
        <v>4444</v>
      </c>
      <c r="M33" s="18">
        <v>0</v>
      </c>
      <c r="N33" s="18" t="s">
        <v>4434</v>
      </c>
      <c r="O33" s="18" t="s">
        <v>250</v>
      </c>
      <c r="P33" s="18">
        <v>2017</v>
      </c>
      <c r="Q33" s="18">
        <v>19</v>
      </c>
      <c r="R33" s="18">
        <v>5</v>
      </c>
      <c r="S33" s="18">
        <v>616</v>
      </c>
      <c r="T33" s="18">
        <v>624</v>
      </c>
      <c r="U33" s="23">
        <v>27853985</v>
      </c>
    </row>
    <row r="34" spans="1:21" ht="75" hidden="1">
      <c r="A34" s="31" t="str">
        <f t="shared" si="0"/>
        <v>Gonzalez-Cao, M; Arance, A; Piulats, JM; Marquez-Rodas, I; Manzano, JL; Berrocal, A; Crespo, G; Rodriguez, D; Perez-Ruiz, E; Berciano, M; Soria, A; Castano, AG; Espinosa, E; Montagut, C; Alonso, L; Puertolas, T; Aguado, C; Royo, MA; Blanco, R; Rodriguez, JF; Munoz, E; Mut, P; Barron, F; Martin-Algarra, S. Pembrolizumab for advanced melanoma: experience from the Spanish Expanded Access Program. CLINICAL &amp; TRANSLATIONAL ONCOLOGY. 2017; 19(6):761-768.Article. IF -2,353</v>
      </c>
      <c r="B34" s="17" t="s">
        <v>4429</v>
      </c>
      <c r="C34" s="17" t="s">
        <v>4430</v>
      </c>
      <c r="D34" s="17" t="s">
        <v>4431</v>
      </c>
      <c r="E34" s="18" t="s">
        <v>10</v>
      </c>
      <c r="F34" s="18">
        <f>VLOOKUP(N34,Revistas!$B$2:$H$63996,2,FALSE)</f>
        <v>2.3530000000000002</v>
      </c>
      <c r="G34" s="18" t="str">
        <f>VLOOKUP(N34,Revistas!$B$2:$H$63996,3,FALSE)</f>
        <v>Q3</v>
      </c>
      <c r="H34" s="18" t="str">
        <f>VLOOKUP(N34,Revistas!$B$2:$H$63996,4,FALSE)</f>
        <v>ONCOLOGY</v>
      </c>
      <c r="I34" s="18" t="str">
        <f>VLOOKUP(N34,Revistas!$B$2:$H$63996,5,FALSE)</f>
        <v>141/217</v>
      </c>
      <c r="J34" s="18" t="str">
        <f>VLOOKUP(N34,Revistas!$B$2:$H$63996,6,FALSE)</f>
        <v>NO</v>
      </c>
      <c r="K34" s="18" t="s">
        <v>4432</v>
      </c>
      <c r="L34" s="18" t="s">
        <v>4433</v>
      </c>
      <c r="M34" s="18">
        <v>0</v>
      </c>
      <c r="N34" s="18" t="s">
        <v>4434</v>
      </c>
      <c r="O34" s="18" t="s">
        <v>226</v>
      </c>
      <c r="P34" s="18">
        <v>2017</v>
      </c>
      <c r="Q34" s="18">
        <v>19</v>
      </c>
      <c r="R34" s="18">
        <v>6</v>
      </c>
      <c r="S34" s="18">
        <v>761</v>
      </c>
      <c r="T34" s="18">
        <v>768</v>
      </c>
      <c r="U34" s="23">
        <v>28054320</v>
      </c>
    </row>
    <row r="35" spans="1:21" ht="105">
      <c r="A35" s="31" t="str">
        <f t="shared" si="0"/>
        <v>Gonzalez-Cao, M; Berrocal, A; Puig, S; Karachaliou, N; De Matos-Arruda, L; Seoane, J; Escors, D; Alvarez, C; Vaque, JP; Prat, A; Wellbrock, C; Arozarena, I; Marquez-Rodas, I; Espinosa, E; Molina, MA; Puertolas, T; Juan-Otero, M; Malagrida, R; Jantus-Lewintre, E; Soriano, V; Arance, A; Manzano, JL; Lorigan, P; Gajewski, TF; Rosell, R; Martin-Algarra, S. Report from the II Melanoma Translational Meeting of the Spanish Melanoma Group (GEM). ANNALS OF TRANSLATIONAL MEDICINE. 2017; 5(19):-390.Article. IF -NO TIENE</v>
      </c>
      <c r="B35" s="37" t="s">
        <v>4652</v>
      </c>
      <c r="C35" s="37" t="s">
        <v>4653</v>
      </c>
      <c r="D35" s="17" t="s">
        <v>4648</v>
      </c>
      <c r="E35" s="18" t="s">
        <v>10</v>
      </c>
      <c r="F35" s="18" t="str">
        <f>VLOOKUP(N35,Revistas!$B$2:$H$63996,2,FALSE)</f>
        <v>NO TIENE</v>
      </c>
      <c r="G35" s="18" t="str">
        <f>VLOOKUP(N35,Revistas!$B$2:$H$63996,3,FALSE)</f>
        <v>NO TIENE</v>
      </c>
      <c r="H35" s="18" t="str">
        <f>VLOOKUP(N35,Revistas!$B$2:$H$63996,4,FALSE)</f>
        <v>NO TIENE</v>
      </c>
      <c r="I35" s="18" t="str">
        <f>VLOOKUP(N35,Revistas!$B$2:$H$63996,5,FALSE)</f>
        <v>NO TIENE</v>
      </c>
      <c r="J35" s="18" t="str">
        <f>VLOOKUP(N35,Revistas!$B$2:$H$63996,6,FALSE)</f>
        <v>NO</v>
      </c>
      <c r="K35" s="18" t="s">
        <v>4654</v>
      </c>
      <c r="L35" s="18" t="s">
        <v>4655</v>
      </c>
      <c r="M35" s="18">
        <v>0</v>
      </c>
      <c r="N35" s="18" t="s">
        <v>4651</v>
      </c>
      <c r="O35" s="18" t="s">
        <v>129</v>
      </c>
      <c r="P35" s="18">
        <v>2017</v>
      </c>
      <c r="Q35" s="18">
        <v>5</v>
      </c>
      <c r="R35" s="18">
        <v>19</v>
      </c>
      <c r="S35" s="18"/>
      <c r="T35" s="18">
        <v>390</v>
      </c>
    </row>
    <row r="36" spans="1:21" ht="45">
      <c r="A36" s="31" t="str">
        <f t="shared" si="0"/>
        <v>Heredia, V; Mendiola, M; Ortiz, E; Bernabeu, D; Pozo-Kreilinger, JJ; Miguel, M; Crespo, R; Berjon, A; Martinez-Marin, V; Redondo, A. AG-120, a novel IDH1 targeted molecule, inhibits invasion and migration of chondrosarcoma cells in vitro. ANNALS OF ONCOLOGY. 2017; 28():-.Meeting Abstract. IF -11,855</v>
      </c>
      <c r="B36" s="37" t="s">
        <v>4376</v>
      </c>
      <c r="C36" s="37" t="s">
        <v>4377</v>
      </c>
      <c r="D36" s="17" t="s">
        <v>3847</v>
      </c>
      <c r="E36" s="18" t="s">
        <v>26</v>
      </c>
      <c r="F36" s="18">
        <f>VLOOKUP(N36,Revistas!$B$2:$H$63996,2,FALSE)</f>
        <v>11.855</v>
      </c>
      <c r="G36" s="18" t="str">
        <f>VLOOKUP(N36,Revistas!$B$2:$H$63996,3,FALSE)</f>
        <v>Q1</v>
      </c>
      <c r="H36" s="18" t="str">
        <f>VLOOKUP(N36,Revistas!$B$2:$H$63996,4,FALSE)</f>
        <v>ONCOLOGY</v>
      </c>
      <c r="I36" s="18" t="str">
        <f>VLOOKUP(N36,Revistas!$B$2:$H$63996,5,FALSE)</f>
        <v>10/217</v>
      </c>
      <c r="J36" s="18" t="str">
        <f>VLOOKUP(N36,Revistas!$B$2:$H$63996,6,FALSE)</f>
        <v>SI</v>
      </c>
      <c r="K36" s="18" t="s">
        <v>4378</v>
      </c>
      <c r="L36" s="18"/>
      <c r="M36" s="18">
        <v>0</v>
      </c>
      <c r="N36" s="18" t="s">
        <v>3849</v>
      </c>
      <c r="O36" s="18" t="s">
        <v>154</v>
      </c>
      <c r="P36" s="18">
        <v>2017</v>
      </c>
      <c r="Q36" s="18">
        <v>28</v>
      </c>
      <c r="R36" s="18"/>
      <c r="S36" s="18"/>
      <c r="T36" s="18"/>
    </row>
    <row r="37" spans="1:21" ht="75" hidden="1">
      <c r="A37" s="31" t="str">
        <f t="shared" si="0"/>
        <v>Jimenez-Fonseca, P; Carmona-Bayonas, A; Lorenzo, MLS; Plazas, JG; Custodio, A; Hernandez, R; Garrido, M; Garcia, T; Echavarria, I; Cano, JM; Palomo, AR; Mangas, M; Declara, IM; Ramchandani, A; Visa, L; Viudez, A; Buxo, E; Diaz-Serrano, A; Lopez, C; Azkarate, A; Longo, F; Castanon, E; Bayona, RS; Pimentel, P; Limon, ML; Cerda, P; Llosa, RA; Serrano, R; Lobera, MPF; Alsina, M; Nuno, A; Gomez-Martin, C. Prognostic significance of performing universal HER2 testing in cases of advanced gastric cancer. GASTRIC CANCER. 2017; 20(3):465-474.Article. IF -5,454</v>
      </c>
      <c r="B37" s="17" t="s">
        <v>4706</v>
      </c>
      <c r="C37" s="17" t="s">
        <v>4707</v>
      </c>
      <c r="D37" s="17" t="s">
        <v>4602</v>
      </c>
      <c r="E37" s="18" t="s">
        <v>10</v>
      </c>
      <c r="F37" s="18">
        <f>VLOOKUP(N37,Revistas!$B$2:$H$63996,2,FALSE)</f>
        <v>5.4539999999999997</v>
      </c>
      <c r="G37" s="18" t="str">
        <f>VLOOKUP(N37,Revistas!$B$2:$H$63996,3,FALSE)</f>
        <v>Q1</v>
      </c>
      <c r="H37" s="18" t="str">
        <f>VLOOKUP(N37,Revistas!$B$2:$H$63996,4,FALSE)</f>
        <v>ONCOLOGY - SCIE;</v>
      </c>
      <c r="I37" s="18" t="str">
        <f>VLOOKUP(N37,Revistas!$B$2:$H$63996,5,FALSE)</f>
        <v>38/217</v>
      </c>
      <c r="J37" s="18" t="str">
        <f>VLOOKUP(N37,Revistas!$B$2:$H$63996,6,FALSE)</f>
        <v>NO</v>
      </c>
      <c r="K37" s="18" t="s">
        <v>4708</v>
      </c>
      <c r="L37" s="18" t="s">
        <v>4709</v>
      </c>
      <c r="M37" s="18">
        <v>4</v>
      </c>
      <c r="N37" s="18" t="s">
        <v>4603</v>
      </c>
      <c r="O37" s="18" t="s">
        <v>250</v>
      </c>
      <c r="P37" s="18">
        <v>2017</v>
      </c>
      <c r="Q37" s="18">
        <v>20</v>
      </c>
      <c r="R37" s="18">
        <v>3</v>
      </c>
      <c r="S37" s="18">
        <v>465</v>
      </c>
      <c r="T37" s="18">
        <v>474</v>
      </c>
      <c r="U37" s="23">
        <v>27599830</v>
      </c>
    </row>
    <row r="38" spans="1:21" ht="60">
      <c r="A38" s="31" t="str">
        <f t="shared" si="0"/>
        <v>Jimenez-Fonseca, P; Castano, A; Barrio, JJP; Alonso, V; Custodio, A; Marazuela, M; Llanos, M; Diaz, JA; Lopez, C; Alonso, T; Blanco, C; La Casta, A; Alvarez-Escola, C; Alcazar, V; Capdevila, J. Long-Term Outcomes and Prognostic Factors of Gastroenteropancreatic Neuroendocrine Neoplasms (GEP-NENs): An Update of a Large National Registry (RGETNE). NEUROENDOCRINOLOGY. 2017; 105():81-81.Meeting Abstract. IF -3,608</v>
      </c>
      <c r="B38" s="37" t="s">
        <v>3886</v>
      </c>
      <c r="C38" s="37" t="s">
        <v>3887</v>
      </c>
      <c r="D38" s="17" t="s">
        <v>3883</v>
      </c>
      <c r="E38" s="18" t="s">
        <v>26</v>
      </c>
      <c r="F38" s="18">
        <f>VLOOKUP(N38,Revistas!$B$2:$H$63996,2,FALSE)</f>
        <v>3.6080000000000001</v>
      </c>
      <c r="G38" s="18" t="str">
        <f>VLOOKUP(N38,Revistas!$B$2:$H$63996,3,FALSE)</f>
        <v>Q2</v>
      </c>
      <c r="H38" s="18" t="str">
        <f>VLOOKUP(N38,Revistas!$B$2:$H$63996,4,FALSE)</f>
        <v>ENDOCRINOLOGY &amp; METABOLISM - SCIE;</v>
      </c>
      <c r="I38" s="18" t="str">
        <f>VLOOKUP(N38,Revistas!$B$2:$H$63996,5,FALSE)</f>
        <v>51/138</v>
      </c>
      <c r="J38" s="18" t="str">
        <f>VLOOKUP(N38,Revistas!$B$2:$H$63996,6,FALSE)</f>
        <v>NO</v>
      </c>
      <c r="K38" s="18" t="s">
        <v>3888</v>
      </c>
      <c r="L38" s="18"/>
      <c r="M38" s="18">
        <v>0</v>
      </c>
      <c r="N38" s="18" t="s">
        <v>3885</v>
      </c>
      <c r="O38" s="18"/>
      <c r="P38" s="18">
        <v>2017</v>
      </c>
      <c r="Q38" s="18">
        <v>105</v>
      </c>
      <c r="R38" s="18"/>
      <c r="S38" s="18">
        <v>81</v>
      </c>
      <c r="T38" s="18">
        <v>81</v>
      </c>
    </row>
    <row r="39" spans="1:21" ht="75">
      <c r="A39" s="31" t="str">
        <f t="shared" si="0"/>
        <v>Jimenez-Fonseca, P; Hernandez, R; Custodio, A; Vaswani, AR; Canovas, MS; Bayona, RS; Lopez, CL; Diaz-Guardamino, IE; Visa, L; Orra, EB; Arias, D; Viudez, A; Carnicero, AM; Cerda, P; Ferrer, M; Barreto, JEL; Limon, ML; Macias, I; Felices, P. Prognostic effect of surgery of metastases in patients with advanced gastric cancer: Real-world data from the AGAMENON registry. ANNALS OF ONCOLOGY. 2017; 28():-.Meeting Abstract. IF -11,855</v>
      </c>
      <c r="B39" s="37" t="s">
        <v>4680</v>
      </c>
      <c r="C39" s="37" t="s">
        <v>4681</v>
      </c>
      <c r="D39" s="17" t="s">
        <v>3847</v>
      </c>
      <c r="E39" s="18" t="s">
        <v>26</v>
      </c>
      <c r="F39" s="18">
        <f>VLOOKUP(N39,Revistas!$B$2:$H$63996,2,FALSE)</f>
        <v>11.855</v>
      </c>
      <c r="G39" s="18" t="str">
        <f>VLOOKUP(N39,Revistas!$B$2:$H$63996,3,FALSE)</f>
        <v>Q1</v>
      </c>
      <c r="H39" s="18" t="str">
        <f>VLOOKUP(N39,Revistas!$B$2:$H$63996,4,FALSE)</f>
        <v>ONCOLOGY</v>
      </c>
      <c r="I39" s="18" t="str">
        <f>VLOOKUP(N39,Revistas!$B$2:$H$63996,5,FALSE)</f>
        <v>10/217</v>
      </c>
      <c r="J39" s="18" t="str">
        <f>VLOOKUP(N39,Revistas!$B$2:$H$63996,6,FALSE)</f>
        <v>SI</v>
      </c>
      <c r="K39" s="18" t="s">
        <v>4682</v>
      </c>
      <c r="L39" s="18"/>
      <c r="M39" s="18">
        <v>0</v>
      </c>
      <c r="N39" s="18" t="s">
        <v>3849</v>
      </c>
      <c r="O39" s="18" t="s">
        <v>154</v>
      </c>
      <c r="P39" s="18">
        <v>2017</v>
      </c>
      <c r="Q39" s="18">
        <v>28</v>
      </c>
      <c r="R39" s="18"/>
      <c r="S39" s="18"/>
      <c r="T39" s="18"/>
    </row>
    <row r="40" spans="1:21" ht="45" hidden="1">
      <c r="A40" s="31" t="str">
        <f t="shared" si="0"/>
        <v>Lecumberri, B; Lopez, E; Coronado, M; Rodado, S; Castelo, B. Thyroid Metastasis as First Manifestation of a Colon Adenocarcinoma With KRAS Mutation Usefulness of F-18-FDG PET/CT. CLINICAL NUCLEAR MEDICINE. 2017; 42(10):795-797.Article. IF -4,563</v>
      </c>
      <c r="B40" s="17" t="s">
        <v>3833</v>
      </c>
      <c r="C40" s="17" t="s">
        <v>3834</v>
      </c>
      <c r="D40" s="17" t="s">
        <v>3835</v>
      </c>
      <c r="E40" s="18" t="s">
        <v>10</v>
      </c>
      <c r="F40" s="18">
        <f>VLOOKUP(N40,Revistas!$B$2:$H$63996,2,FALSE)</f>
        <v>4.5629999999999997</v>
      </c>
      <c r="G40" s="18" t="str">
        <f>VLOOKUP(N40,Revistas!$B$2:$H$63996,3,FALSE)</f>
        <v>Q1</v>
      </c>
      <c r="H40" s="18" t="str">
        <f>VLOOKUP(N40,Revistas!$B$2:$H$63996,4,FALSE)</f>
        <v>RADIOLOGY, NUCLEAR MEDICINE &amp; MEDICAL IMAGING - SCIE</v>
      </c>
      <c r="I40" s="18" t="str">
        <f>VLOOKUP(N40,Revistas!$B$2:$H$63996,5,FALSE)</f>
        <v>12/127</v>
      </c>
      <c r="J40" s="18" t="str">
        <f>VLOOKUP(N40,Revistas!$B$2:$H$63996,6,FALSE)</f>
        <v>SI</v>
      </c>
      <c r="K40" s="18" t="s">
        <v>3836</v>
      </c>
      <c r="L40" s="18" t="s">
        <v>3837</v>
      </c>
      <c r="M40" s="18">
        <v>0</v>
      </c>
      <c r="N40" s="18" t="s">
        <v>3838</v>
      </c>
      <c r="O40" s="18" t="s">
        <v>129</v>
      </c>
      <c r="P40" s="18">
        <v>2017</v>
      </c>
      <c r="Q40" s="18">
        <v>42</v>
      </c>
      <c r="R40" s="18">
        <v>10</v>
      </c>
      <c r="S40" s="18">
        <v>795</v>
      </c>
      <c r="T40" s="18">
        <v>797</v>
      </c>
      <c r="U40" s="23">
        <v>28872477</v>
      </c>
    </row>
    <row r="41" spans="1:21" ht="75">
      <c r="A41" s="31" t="str">
        <f t="shared" si="0"/>
        <v>Macias, I; Carmona-Bayonas, A; Ferrer, M; Hernandez, R; Custodio, A; Lacalle, A; Barreto, JEL; Diaz-Guardamino, IE; Visa, L; Orra, EB; Izquierdo, MM; Azkarate, A; Diaz, A; Viudez, A; Canovas, MS; Vaswani, AR; Longo, F; de Castro, EM; Plazas, JG; Fonseca, PJ. Anthracycline-based triplets do not improve the efficacy of platinumfluoropyrimidine doublets in advanced gastric cancer: AGAMENON study data. ANNALS OF ONCOLOGY. 2017; 28():-.Meeting Abstract. IF -11,855</v>
      </c>
      <c r="B41" s="37" t="s">
        <v>4683</v>
      </c>
      <c r="C41" s="37" t="s">
        <v>4684</v>
      </c>
      <c r="D41" s="17" t="s">
        <v>3847</v>
      </c>
      <c r="E41" s="18" t="s">
        <v>26</v>
      </c>
      <c r="F41" s="18">
        <f>VLOOKUP(N41,Revistas!$B$2:$H$63996,2,FALSE)</f>
        <v>11.855</v>
      </c>
      <c r="G41" s="18" t="str">
        <f>VLOOKUP(N41,Revistas!$B$2:$H$63996,3,FALSE)</f>
        <v>Q1</v>
      </c>
      <c r="H41" s="18" t="str">
        <f>VLOOKUP(N41,Revistas!$B$2:$H$63996,4,FALSE)</f>
        <v>ONCOLOGY</v>
      </c>
      <c r="I41" s="18" t="str">
        <f>VLOOKUP(N41,Revistas!$B$2:$H$63996,5,FALSE)</f>
        <v>10/217</v>
      </c>
      <c r="J41" s="18" t="str">
        <f>VLOOKUP(N41,Revistas!$B$2:$H$63996,6,FALSE)</f>
        <v>SI</v>
      </c>
      <c r="K41" s="18" t="s">
        <v>4685</v>
      </c>
      <c r="L41" s="18"/>
      <c r="M41" s="18">
        <v>0</v>
      </c>
      <c r="N41" s="18" t="s">
        <v>3849</v>
      </c>
      <c r="O41" s="18" t="s">
        <v>154</v>
      </c>
      <c r="P41" s="18">
        <v>2017</v>
      </c>
      <c r="Q41" s="18">
        <v>28</v>
      </c>
      <c r="R41" s="18"/>
      <c r="S41" s="18"/>
      <c r="T41" s="18"/>
    </row>
    <row r="42" spans="1:21" ht="60" hidden="1">
      <c r="A42" s="31" t="str">
        <f t="shared" si="0"/>
        <v>Manos, M; Giralt, J; Rueda, A; Cabrera, J; Martinez-Trufero, J; Marruecos, J; Lopez-Pousa, A; Rodrigo, JP; Castelo, B; Martinez-Galan, J; Arias, F; Chaves, M; Herranz, JJ; Arrazubi, V; Baste, N; Castro, A; Mesia, R. Multidisciplinary management of head and neck cancer: First expert consensus using Delphi methodology from the Spanish Society for Head and Neck Cancer (part 1). ORAL ONCOLOGY. 2017; 70():58-64.Review. IF -4,794</v>
      </c>
      <c r="B42" s="17" t="s">
        <v>4694</v>
      </c>
      <c r="C42" s="17" t="s">
        <v>4695</v>
      </c>
      <c r="D42" s="17" t="s">
        <v>4696</v>
      </c>
      <c r="E42" s="18" t="s">
        <v>210</v>
      </c>
      <c r="F42" s="18">
        <f>VLOOKUP(N42,Revistas!$B$2:$H$63996,2,FALSE)</f>
        <v>4.7939999999999996</v>
      </c>
      <c r="G42" s="18" t="str">
        <f>VLOOKUP(N42,Revistas!$B$2:$H$63996,3,FALSE)</f>
        <v>Q1</v>
      </c>
      <c r="H42" s="18" t="str">
        <f>VLOOKUP(N42,Revistas!$B$2:$H$63996,4,FALSE)</f>
        <v>DENTISTRY, ORAL SURGERY &amp; MEDICINE - SCIE;</v>
      </c>
      <c r="I42" s="18" t="str">
        <f>VLOOKUP(N42,Revistas!$B$2:$H$63996,5,FALSE)</f>
        <v>1 DE 90</v>
      </c>
      <c r="J42" s="18" t="str">
        <f>VLOOKUP(N42,Revistas!$B$2:$H$63996,6,FALSE)</f>
        <v>SI</v>
      </c>
      <c r="K42" s="18" t="s">
        <v>4697</v>
      </c>
      <c r="L42" s="18" t="s">
        <v>4698</v>
      </c>
      <c r="M42" s="18">
        <v>0</v>
      </c>
      <c r="N42" s="18" t="s">
        <v>4699</v>
      </c>
      <c r="O42" s="18" t="s">
        <v>29</v>
      </c>
      <c r="P42" s="18">
        <v>2017</v>
      </c>
      <c r="Q42" s="18">
        <v>70</v>
      </c>
      <c r="R42" s="18"/>
      <c r="S42" s="18">
        <v>58</v>
      </c>
      <c r="T42" s="18">
        <v>64</v>
      </c>
      <c r="U42" s="23">
        <v>28427761</v>
      </c>
    </row>
    <row r="43" spans="1:21" ht="90" hidden="1">
      <c r="A43" s="31" t="str">
        <f t="shared" si="0"/>
        <v>Martin, M; Chacon, JI; Anton, A; Plazaola, A; Garcia-Martinez, E; Segui, MA; Sanchez-Rovira, P; Palacios, J; Calvo, L; Esteban, C; Espinosa, E; Barnadas, A; Batista, N; Guerrero, A; Munoz, M; Romio, E; Rodriguez-Martin, C; Caballero, R; Casas, MI; Rojo, F; Carrasco, E; Antolin, S. Neoadjuvant Therapy with Weekly Nanoparticle Albumin-Bound Paclitaxel for Luminal Early Breast Cancer Patients: Results from the NABRAX Study (GEICAM/2011-02), a Multicenter, Non-Randomized, Phase II Trial, with a Companion Biomarker Analysis. ONCOLOGIST. 2017; 22(11):1301-1308.Article. IF -4,962</v>
      </c>
      <c r="B43" s="17" t="s">
        <v>4630</v>
      </c>
      <c r="C43" s="17" t="s">
        <v>4631</v>
      </c>
      <c r="D43" s="17" t="s">
        <v>4632</v>
      </c>
      <c r="E43" s="18" t="s">
        <v>10</v>
      </c>
      <c r="F43" s="18">
        <f>VLOOKUP(N43,Revistas!$B$2:$H$63996,2,FALSE)</f>
        <v>4.9619999999999997</v>
      </c>
      <c r="G43" s="18" t="str">
        <f>VLOOKUP(N43,Revistas!$B$2:$H$63996,3,FALSE)</f>
        <v>Q1</v>
      </c>
      <c r="H43" s="18" t="str">
        <f>VLOOKUP(N43,Revistas!$B$2:$H$63996,4,FALSE)</f>
        <v>ONCOLOGY - SCIE</v>
      </c>
      <c r="I43" s="18" t="str">
        <f>VLOOKUP(N43,Revistas!$B$2:$H$63996,5,FALSE)</f>
        <v>51/217</v>
      </c>
      <c r="J43" s="18" t="str">
        <f>VLOOKUP(N43,Revistas!$B$2:$H$63996,6,FALSE)</f>
        <v>NO</v>
      </c>
      <c r="K43" s="18" t="s">
        <v>4633</v>
      </c>
      <c r="L43" s="18" t="s">
        <v>4634</v>
      </c>
      <c r="M43" s="18">
        <v>0</v>
      </c>
      <c r="N43" s="18" t="s">
        <v>4635</v>
      </c>
      <c r="O43" s="18" t="s">
        <v>94</v>
      </c>
      <c r="P43" s="18">
        <v>2017</v>
      </c>
      <c r="Q43" s="18">
        <v>22</v>
      </c>
      <c r="R43" s="18">
        <v>11</v>
      </c>
      <c r="S43" s="18">
        <v>1301</v>
      </c>
      <c r="T43" s="18">
        <v>1308</v>
      </c>
      <c r="U43" s="23">
        <v>28701571</v>
      </c>
    </row>
    <row r="44" spans="1:21" ht="75" hidden="1">
      <c r="A44" s="31" t="str">
        <f t="shared" si="0"/>
        <v>Martin-Broto, J; Redondo, A; Valverde, C; Vaz, MA; Mora, J; del Muro, XG; Gutierrez, A; Tous, C; Carnero, A; Marcilla, D; Carranza, A; Sancho, P; Martinez-Trufero, J; Diaz-Beveridge, R; Cruz, J; Encinas, V; Taron, M; Moura, DS; Luna, P; Hindi, N; Lopez-Pousa, A. Gemcitabine plus sirolimus for relapsed and progressing osteosarcoma patients after standard chemotherapy: a multicenter, single-arm phase II trial of Spanish Group for Research on Sarcoma (GEIS). ANNALS OF ONCOLOGY. 2017; 28(12):2994-2999.Article. IF -11,855</v>
      </c>
      <c r="B44" s="17" t="s">
        <v>4610</v>
      </c>
      <c r="C44" s="17" t="s">
        <v>4611</v>
      </c>
      <c r="D44" s="17" t="s">
        <v>3847</v>
      </c>
      <c r="E44" s="18" t="s">
        <v>10</v>
      </c>
      <c r="F44" s="18">
        <f>VLOOKUP(N44,Revistas!$B$2:$H$63996,2,FALSE)</f>
        <v>11.855</v>
      </c>
      <c r="G44" s="18" t="str">
        <f>VLOOKUP(N44,Revistas!$B$2:$H$63996,3,FALSE)</f>
        <v>Q1</v>
      </c>
      <c r="H44" s="18" t="str">
        <f>VLOOKUP(N44,Revistas!$B$2:$H$63996,4,FALSE)</f>
        <v>ONCOLOGY</v>
      </c>
      <c r="I44" s="18" t="str">
        <f>VLOOKUP(N44,Revistas!$B$2:$H$63996,5,FALSE)</f>
        <v>10/217</v>
      </c>
      <c r="J44" s="18" t="str">
        <f>VLOOKUP(N44,Revistas!$B$2:$H$63996,6,FALSE)</f>
        <v>SI</v>
      </c>
      <c r="K44" s="18" t="s">
        <v>4612</v>
      </c>
      <c r="L44" s="18" t="s">
        <v>4613</v>
      </c>
      <c r="M44" s="18">
        <v>1</v>
      </c>
      <c r="N44" s="18" t="s">
        <v>3849</v>
      </c>
      <c r="O44" s="18" t="s">
        <v>14</v>
      </c>
      <c r="P44" s="18">
        <v>2017</v>
      </c>
      <c r="Q44" s="18">
        <v>28</v>
      </c>
      <c r="R44" s="18">
        <v>12</v>
      </c>
      <c r="S44" s="18">
        <v>2994</v>
      </c>
      <c r="T44" s="18">
        <v>2999</v>
      </c>
      <c r="U44" s="23">
        <v>29045512</v>
      </c>
    </row>
    <row r="45" spans="1:21" ht="60">
      <c r="A45" s="31" t="str">
        <f t="shared" si="0"/>
        <v>Martinez-Marin, V; Redondo, A; Heredia, V; Guerra, L; Miguel-Martin, M; Crespo, R; Hardisson, D; Feliu, J; Mendiola, M. Comparison of two-dimensional (2D)- and three-dimensional (3D)culture models as drug testing platforms in GIST: experience with axitinib in vitro. EUROPEAN JOURNAL OF CANCER. 2017; 72():S155-S155.Meeting Abstract. IF -6,029</v>
      </c>
      <c r="B45" s="37" t="s">
        <v>4710</v>
      </c>
      <c r="C45" s="37" t="s">
        <v>4711</v>
      </c>
      <c r="D45" s="17" t="s">
        <v>2263</v>
      </c>
      <c r="E45" s="18" t="s">
        <v>26</v>
      </c>
      <c r="F45" s="18">
        <f>VLOOKUP(N45,Revistas!$B$2:$H$63996,2,FALSE)</f>
        <v>6.0289999999999999</v>
      </c>
      <c r="G45" s="18" t="str">
        <f>VLOOKUP(N45,Revistas!$B$2:$H$63996,3,FALSE)</f>
        <v>Q1</v>
      </c>
      <c r="H45" s="18" t="str">
        <f>VLOOKUP(N45,Revistas!$B$2:$H$63996,4,FALSE)</f>
        <v>ONCOLOGY - SCIE</v>
      </c>
      <c r="I45" s="18" t="str">
        <f>VLOOKUP(N45,Revistas!$B$2:$H$63996,5,FALSE)</f>
        <v>35/217</v>
      </c>
      <c r="J45" s="18" t="str">
        <f>VLOOKUP(N45,Revistas!$B$2:$H$63996,6,FALSE)</f>
        <v>NO</v>
      </c>
      <c r="K45" s="18" t="s">
        <v>4712</v>
      </c>
      <c r="L45" s="18"/>
      <c r="M45" s="18">
        <v>0</v>
      </c>
      <c r="N45" s="18" t="s">
        <v>2265</v>
      </c>
      <c r="O45" s="18" t="s">
        <v>62</v>
      </c>
      <c r="P45" s="18">
        <v>2017</v>
      </c>
      <c r="Q45" s="18">
        <v>72</v>
      </c>
      <c r="R45" s="18"/>
      <c r="S45" s="18" t="s">
        <v>4713</v>
      </c>
      <c r="T45" s="18" t="s">
        <v>4713</v>
      </c>
    </row>
    <row r="46" spans="1:21" ht="60">
      <c r="A46" s="31" t="str">
        <f t="shared" si="0"/>
        <v>Mendiola, M; Heredia-Soto, V; Herranz, J; Martin, R; Aunon, PZ; Castelo, B; Marin, AP; Miguel, M; Crespo, R; de Molina, AR; Hardisson, D; Espinosa, E; Redondo, A. Micro-RNA profile in advanced metastatic breast cancer as a predictive tool for response to bevacizumab-paclitaxel. ANNALS OF ONCOLOGY. 2017; 28():-.Meeting Abstract. IF -11,855</v>
      </c>
      <c r="B46" s="37" t="s">
        <v>4382</v>
      </c>
      <c r="C46" s="37" t="s">
        <v>4383</v>
      </c>
      <c r="D46" s="17" t="s">
        <v>3847</v>
      </c>
      <c r="E46" s="18" t="s">
        <v>26</v>
      </c>
      <c r="F46" s="18">
        <f>VLOOKUP(N46,Revistas!$B$2:$H$63996,2,FALSE)</f>
        <v>11.855</v>
      </c>
      <c r="G46" s="18" t="str">
        <f>VLOOKUP(N46,Revistas!$B$2:$H$63996,3,FALSE)</f>
        <v>Q1</v>
      </c>
      <c r="H46" s="18" t="str">
        <f>VLOOKUP(N46,Revistas!$B$2:$H$63996,4,FALSE)</f>
        <v>ONCOLOGY</v>
      </c>
      <c r="I46" s="18" t="str">
        <f>VLOOKUP(N46,Revistas!$B$2:$H$63996,5,FALSE)</f>
        <v>10/217</v>
      </c>
      <c r="J46" s="18" t="str">
        <f>VLOOKUP(N46,Revistas!$B$2:$H$63996,6,FALSE)</f>
        <v>SI</v>
      </c>
      <c r="K46" s="18" t="s">
        <v>4384</v>
      </c>
      <c r="L46" s="18"/>
      <c r="M46" s="18">
        <v>0</v>
      </c>
      <c r="N46" s="18" t="s">
        <v>3849</v>
      </c>
      <c r="O46" s="18" t="s">
        <v>154</v>
      </c>
      <c r="P46" s="18">
        <v>2017</v>
      </c>
      <c r="Q46" s="18">
        <v>28</v>
      </c>
      <c r="R46" s="18"/>
      <c r="S46" s="18"/>
      <c r="T46" s="18"/>
    </row>
    <row r="47" spans="1:21" ht="60" hidden="1">
      <c r="A47" s="31" t="str">
        <f t="shared" si="0"/>
        <v>Mestres, JA; IMolins, AB; Martinez, LC; Lopez-Muniz, JIC; Gil, EC; Ferre, AD; Berron, SD; Perez, YF; Mata, JG; Palomo, AG; Gregori, JG; Pardo, PG; Manas, JJI; Hernandez, AL; de Duenas, EM; Janez, NM; Murillo, SM; Bofill, JS; Aunon, PZ; Sanchez-Rovira, P. Defining the optimal sequence for the systemic treatment of metastatic breast cancer. CLINICAL &amp; TRANSLATIONAL ONCOLOGY. 2017; 19(2):149-161.Article. IF -2,353</v>
      </c>
      <c r="B47" s="17" t="s">
        <v>4717</v>
      </c>
      <c r="C47" s="17" t="s">
        <v>4718</v>
      </c>
      <c r="D47" s="17" t="s">
        <v>4431</v>
      </c>
      <c r="E47" s="18" t="s">
        <v>10</v>
      </c>
      <c r="F47" s="18">
        <f>VLOOKUP(N47,Revistas!$B$2:$H$63996,2,FALSE)</f>
        <v>2.3530000000000002</v>
      </c>
      <c r="G47" s="18" t="str">
        <f>VLOOKUP(N47,Revistas!$B$2:$H$63996,3,FALSE)</f>
        <v>Q3</v>
      </c>
      <c r="H47" s="18" t="str">
        <f>VLOOKUP(N47,Revistas!$B$2:$H$63996,4,FALSE)</f>
        <v>ONCOLOGY</v>
      </c>
      <c r="I47" s="18" t="str">
        <f>VLOOKUP(N47,Revistas!$B$2:$H$63996,5,FALSE)</f>
        <v>141/217</v>
      </c>
      <c r="J47" s="18" t="str">
        <f>VLOOKUP(N47,Revistas!$B$2:$H$63996,6,FALSE)</f>
        <v>NO</v>
      </c>
      <c r="K47" s="18" t="s">
        <v>4719</v>
      </c>
      <c r="L47" s="18" t="s">
        <v>4720</v>
      </c>
      <c r="M47" s="18">
        <v>3</v>
      </c>
      <c r="N47" s="18" t="s">
        <v>4434</v>
      </c>
      <c r="O47" s="18" t="s">
        <v>62</v>
      </c>
      <c r="P47" s="18">
        <v>2017</v>
      </c>
      <c r="Q47" s="18">
        <v>19</v>
      </c>
      <c r="R47" s="18">
        <v>2</v>
      </c>
      <c r="S47" s="18">
        <v>149</v>
      </c>
      <c r="T47" s="18">
        <v>161</v>
      </c>
      <c r="U47" s="23">
        <v>27314861</v>
      </c>
    </row>
    <row r="48" spans="1:21" ht="45" hidden="1">
      <c r="A48" s="31" t="str">
        <f t="shared" si="0"/>
        <v>Orgaz, MS; Pessolani, TG; Kreilinger, JJP; Zamora, P; Alvarez, CM; Boto-de-los-Bueis, A. Orbital and conjunctival metastasis from lobular breast carcinoma. ORBIT-AN INTERNATIONAL JOURNAL ON ORBITAL DISORDERS AND FACIAL RECONSTRUCTIVE SURGERY. 2017; 36(4):197-200.Article. IF -NO TIENE</v>
      </c>
      <c r="B48" s="17" t="s">
        <v>4725</v>
      </c>
      <c r="C48" s="17" t="s">
        <v>4726</v>
      </c>
      <c r="D48" s="17" t="s">
        <v>4727</v>
      </c>
      <c r="E48" s="18" t="s">
        <v>10</v>
      </c>
      <c r="F48" s="18" t="str">
        <f>VLOOKUP(N48,Revistas!$B$2:$H$63996,2,FALSE)</f>
        <v>NO TIENE</v>
      </c>
      <c r="G48" s="18" t="str">
        <f>VLOOKUP(N48,Revistas!$B$2:$H$63996,3,FALSE)</f>
        <v>NO TIENE</v>
      </c>
      <c r="H48" s="18" t="str">
        <f>VLOOKUP(N48,Revistas!$B$2:$H$63996,4,FALSE)</f>
        <v>NO TIENE</v>
      </c>
      <c r="I48" s="18" t="str">
        <f>VLOOKUP(N48,Revistas!$B$2:$H$63996,5,FALSE)</f>
        <v>NO TIENE</v>
      </c>
      <c r="J48" s="18" t="str">
        <f>VLOOKUP(N48,Revistas!$B$2:$H$63996,6,FALSE)</f>
        <v>NO</v>
      </c>
      <c r="K48" s="18" t="s">
        <v>4728</v>
      </c>
      <c r="L48" s="18" t="s">
        <v>4729</v>
      </c>
      <c r="M48" s="18">
        <v>0</v>
      </c>
      <c r="N48" s="18" t="s">
        <v>4730</v>
      </c>
      <c r="O48" s="18"/>
      <c r="P48" s="18">
        <v>2017</v>
      </c>
      <c r="Q48" s="18">
        <v>36</v>
      </c>
      <c r="R48" s="18">
        <v>4</v>
      </c>
      <c r="S48" s="18">
        <v>197</v>
      </c>
      <c r="T48" s="18">
        <v>200</v>
      </c>
      <c r="U48" s="23">
        <v>28441073</v>
      </c>
    </row>
    <row r="49" spans="1:21" ht="45">
      <c r="A49" s="31" t="str">
        <f t="shared" si="0"/>
        <v>Pascual, T; Gamez-Pozo, A; Camara-Jurado, M; Manso, LM; Perez-Campos, A; Trilla, L; Fresno-Vara, JA; Ciruelos, EM. Differential expression of microRNAs (miRNAs) in HER2 negative breast cancer (BC). CANCER RESEARCH. 2017; 77():-.Meeting Abstract. IF -9,112</v>
      </c>
      <c r="B49" s="37" t="s">
        <v>4714</v>
      </c>
      <c r="C49" s="37" t="s">
        <v>4715</v>
      </c>
      <c r="D49" s="17" t="s">
        <v>4471</v>
      </c>
      <c r="E49" s="18" t="s">
        <v>26</v>
      </c>
      <c r="F49" s="18">
        <f>VLOOKUP(N49,Revistas!$B$2:$H$63996,2,FALSE)</f>
        <v>9.1120000000000001</v>
      </c>
      <c r="G49" s="18" t="str">
        <f>VLOOKUP(N49,Revistas!$B$2:$H$63996,3,FALSE)</f>
        <v>Q1</v>
      </c>
      <c r="H49" s="18" t="str">
        <f>VLOOKUP(N49,Revistas!$B$2:$H$63996,4,FALSE)</f>
        <v>ONCOLOGY</v>
      </c>
      <c r="I49" s="18" t="str">
        <f>VLOOKUP(N49,Revistas!$B$2:$H$63996,5,FALSE)</f>
        <v>15/217</v>
      </c>
      <c r="J49" s="18" t="str">
        <f>VLOOKUP(N49,Revistas!$B$2:$H$63996,6,FALSE)</f>
        <v>SI</v>
      </c>
      <c r="K49" s="18" t="s">
        <v>4716</v>
      </c>
      <c r="L49" s="18"/>
      <c r="M49" s="18">
        <v>0</v>
      </c>
      <c r="N49" s="18" t="s">
        <v>4474</v>
      </c>
      <c r="O49" s="18" t="s">
        <v>62</v>
      </c>
      <c r="P49" s="18">
        <v>2017</v>
      </c>
      <c r="Q49" s="18">
        <v>77</v>
      </c>
      <c r="R49" s="18"/>
      <c r="S49" s="18"/>
      <c r="T49" s="18"/>
    </row>
    <row r="50" spans="1:21" ht="60" hidden="1">
      <c r="A50" s="31" t="str">
        <f t="shared" si="0"/>
        <v>Pelaez-Garcia, A; Yebenes, L; Berjon, A; Angulo, A; Zamora, P; Sanchez-Mendez, JI; Espinosa, E; Redondo, A; Heredia-Soto, V; Mendiola, M; Feliu, J; Hardisson, D. Comparison of risk classification between EndoPredict and MammaPrint in ER-positive/HER2-negative primary invasive breast cancer. PLOS ONE. 2017; 12(9):-e0183452.Article. IF -2,806</v>
      </c>
      <c r="B50" s="17" t="s">
        <v>4362</v>
      </c>
      <c r="C50" s="17" t="s">
        <v>4363</v>
      </c>
      <c r="D50" s="17" t="s">
        <v>217</v>
      </c>
      <c r="E50" s="18" t="s">
        <v>10</v>
      </c>
      <c r="F50" s="18">
        <f>VLOOKUP(N50,Revistas!$B$2:$H$63996,2,FALSE)</f>
        <v>2.806</v>
      </c>
      <c r="G50" s="18" t="str">
        <f>VLOOKUP(N50,Revistas!$B$2:$H$63996,3,FALSE)</f>
        <v>Q1</v>
      </c>
      <c r="H50" s="18" t="str">
        <f>VLOOKUP(N50,Revistas!$B$2:$H$63996,4,FALSE)</f>
        <v>MULTIDISCIPLINARY SCIENCES</v>
      </c>
      <c r="I50" s="18" t="str">
        <f>VLOOKUP(N50,Revistas!$B$2:$H$63996,5,FALSE)</f>
        <v>15/64</v>
      </c>
      <c r="J50" s="18" t="str">
        <f>VLOOKUP(N50,Revistas!$B$2:$H$63996,6,FALSE)</f>
        <v>NO</v>
      </c>
      <c r="K50" s="18" t="s">
        <v>4364</v>
      </c>
      <c r="L50" s="18" t="s">
        <v>4365</v>
      </c>
      <c r="M50" s="18">
        <v>0</v>
      </c>
      <c r="N50" s="18" t="s">
        <v>220</v>
      </c>
      <c r="O50" s="28">
        <v>39692</v>
      </c>
      <c r="P50" s="18">
        <v>2017</v>
      </c>
      <c r="Q50" s="18">
        <v>12</v>
      </c>
      <c r="R50" s="18">
        <v>9</v>
      </c>
      <c r="S50" s="18"/>
      <c r="T50" s="18" t="s">
        <v>4366</v>
      </c>
      <c r="U50" s="23">
        <v>28886093</v>
      </c>
    </row>
    <row r="51" spans="1:21" ht="75" hidden="1">
      <c r="A51" s="31" t="str">
        <f t="shared" si="0"/>
        <v>Pineda, E; Salud, A; Vila-Navarro, E; Safont, MJ; Llorente, B; Aparicio, J; Vera, R; Escudero, P; Casado, E; Bosch, C; Bohn, U; Perez-Carrion, R; Carmona, A; Ayuso, JR; Ripolles, T; Bouzas, R; Gironella, M; Garcia-Albeniz, X; Feliu, J; Maurel, J. Dynamic soluble changes in sVEGFR1, HGF, and VEGF promote chemotherapy and bevacizumab resistance: A prospective translational study in the BECOX (GEMCAD 09-01) trial. TUMOR BIOLOGY. 2017; 39(6):-UNSP 1010428317705509.Article. IF -3,65</v>
      </c>
      <c r="B51" s="17" t="s">
        <v>4417</v>
      </c>
      <c r="C51" s="17" t="s">
        <v>4418</v>
      </c>
      <c r="D51" s="17" t="s">
        <v>4419</v>
      </c>
      <c r="E51" s="18" t="s">
        <v>10</v>
      </c>
      <c r="F51" s="18">
        <f>VLOOKUP(N51,Revistas!$B$2:$H$63996,2,FALSE)</f>
        <v>3.65</v>
      </c>
      <c r="G51" s="18" t="str">
        <f>VLOOKUP(N51,Revistas!$B$2:$H$63996,3,FALSE)</f>
        <v>Q2</v>
      </c>
      <c r="H51" s="18" t="str">
        <f>VLOOKUP(N51,Revistas!$B$2:$H$63996,4,FALSE)</f>
        <v>ONCOLOGY</v>
      </c>
      <c r="I51" s="18" t="str">
        <f>VLOOKUP(N51,Revistas!$B$2:$H$63996,5,FALSE)</f>
        <v>81/217</v>
      </c>
      <c r="J51" s="18" t="str">
        <f>VLOOKUP(N51,Revistas!$B$2:$H$63996,6,FALSE)</f>
        <v>NO</v>
      </c>
      <c r="K51" s="18" t="s">
        <v>4420</v>
      </c>
      <c r="L51" s="18" t="s">
        <v>4421</v>
      </c>
      <c r="M51" s="18">
        <v>0</v>
      </c>
      <c r="N51" s="18" t="s">
        <v>4422</v>
      </c>
      <c r="O51" s="28">
        <v>42522</v>
      </c>
      <c r="P51" s="18">
        <v>2017</v>
      </c>
      <c r="Q51" s="18">
        <v>39</v>
      </c>
      <c r="R51" s="18">
        <v>6</v>
      </c>
      <c r="S51" s="18"/>
      <c r="T51" s="18" t="s">
        <v>4423</v>
      </c>
      <c r="U51" s="23">
        <v>28621236</v>
      </c>
    </row>
    <row r="52" spans="1:21" ht="60">
      <c r="A52" s="31" t="str">
        <f t="shared" si="0"/>
        <v>Pujade-Lauraine, E; Colombo, N; Glasspool, R; Asselain, B; Huzarski, T; Korach, J; Marme, F; Mirza, MR; Redondo, A; Scambia, G; Blakeley, C; Milner, A; Selle, F; Vergote, I. OReO/ENGOT Ov-38: A phase IIIb trial of olaparib maintenance retreatment in patients with epithelial ovarian cancer. ANNALS OF ONCOLOGY. 2017; 28():-.Meeting Abstract. IF -11,855</v>
      </c>
      <c r="B52" s="37" t="s">
        <v>4388</v>
      </c>
      <c r="C52" s="37" t="s">
        <v>4389</v>
      </c>
      <c r="D52" s="17" t="s">
        <v>3847</v>
      </c>
      <c r="E52" s="18" t="s">
        <v>26</v>
      </c>
      <c r="F52" s="18">
        <f>VLOOKUP(N52,Revistas!$B$2:$H$63996,2,FALSE)</f>
        <v>11.855</v>
      </c>
      <c r="G52" s="18" t="str">
        <f>VLOOKUP(N52,Revistas!$B$2:$H$63996,3,FALSE)</f>
        <v>Q1</v>
      </c>
      <c r="H52" s="18" t="str">
        <f>VLOOKUP(N52,Revistas!$B$2:$H$63996,4,FALSE)</f>
        <v>ONCOLOGY</v>
      </c>
      <c r="I52" s="18" t="str">
        <f>VLOOKUP(N52,Revistas!$B$2:$H$63996,5,FALSE)</f>
        <v>10/217</v>
      </c>
      <c r="J52" s="18" t="str">
        <f>VLOOKUP(N52,Revistas!$B$2:$H$63996,6,FALSE)</f>
        <v>SI</v>
      </c>
      <c r="K52" s="18" t="s">
        <v>4390</v>
      </c>
      <c r="L52" s="18"/>
      <c r="M52" s="18">
        <v>0</v>
      </c>
      <c r="N52" s="18" t="s">
        <v>3849</v>
      </c>
      <c r="O52" s="18" t="s">
        <v>154</v>
      </c>
      <c r="P52" s="18">
        <v>2017</v>
      </c>
      <c r="Q52" s="18">
        <v>28</v>
      </c>
      <c r="R52" s="18"/>
      <c r="S52" s="18"/>
      <c r="T52" s="18"/>
    </row>
    <row r="53" spans="1:21" ht="60">
      <c r="A53" s="31" t="str">
        <f t="shared" si="0"/>
        <v>Pulido, EG; Teule, A; Alonso-Gordoa, T; Jimenez-Fonseca, P; Benavent, M; Capdevila, J; Custodio, A; Vera, R; Munarriz, J; La Casta-Munoa, A; Garcia-Carbonero, R. A phase II trial of palbociclib in metastatic grade 1/2 pancreatic neuroendocrine tumors: The PALBONET study on behalf of the Spanish Taskforce Group of Neuroendocrine Tumors (GETNE). ANNALS OF ONCOLOGY. 2017; 28():-.Meeting Abstract. IF -11,855</v>
      </c>
      <c r="B53" s="37" t="s">
        <v>4677</v>
      </c>
      <c r="C53" s="37" t="s">
        <v>4678</v>
      </c>
      <c r="D53" s="17" t="s">
        <v>3847</v>
      </c>
      <c r="E53" s="18" t="s">
        <v>26</v>
      </c>
      <c r="F53" s="18">
        <f>VLOOKUP(N53,Revistas!$B$2:$H$63996,2,FALSE)</f>
        <v>11.855</v>
      </c>
      <c r="G53" s="18" t="str">
        <f>VLOOKUP(N53,Revistas!$B$2:$H$63996,3,FALSE)</f>
        <v>Q1</v>
      </c>
      <c r="H53" s="18" t="str">
        <f>VLOOKUP(N53,Revistas!$B$2:$H$63996,4,FALSE)</f>
        <v>ONCOLOGY</v>
      </c>
      <c r="I53" s="18" t="str">
        <f>VLOOKUP(N53,Revistas!$B$2:$H$63996,5,FALSE)</f>
        <v>10/217</v>
      </c>
      <c r="J53" s="18" t="str">
        <f>VLOOKUP(N53,Revistas!$B$2:$H$63996,6,FALSE)</f>
        <v>SI</v>
      </c>
      <c r="K53" s="18" t="s">
        <v>4679</v>
      </c>
      <c r="L53" s="18"/>
      <c r="M53" s="18">
        <v>0</v>
      </c>
      <c r="N53" s="18" t="s">
        <v>3849</v>
      </c>
      <c r="O53" s="18" t="s">
        <v>154</v>
      </c>
      <c r="P53" s="18">
        <v>2017</v>
      </c>
      <c r="Q53" s="18">
        <v>28</v>
      </c>
      <c r="R53" s="18"/>
      <c r="S53" s="18"/>
      <c r="T53" s="18"/>
    </row>
    <row r="54" spans="1:21" ht="75">
      <c r="A54" s="31" t="str">
        <f t="shared" si="0"/>
        <v>Ramirez, SP; del Monte-Millan, M; Lopez-Tarruella, S; Marquez-Rodas, I; Jerez, Y; Samper, FL; Peron, YI; Janez, NM; Garcia-Saenz, JA; Anton, FM; Aunon, PZ; Yustos, MA; Alvarez, MAL; Gil, EMC; Sanchez, LM; Gonzalez, MJE; Martinez, JAG; Sanchez, CJ; Maganto, VV; Jimenez, MM. Distribution of genomically defined recurrence risk in luminal A and B breast tumors defined by inmunohistochemistry: A retrospective study in Spanish population. ANNALS OF ONCOLOGY. 2017; 28():-.Meeting Abstract. IF -11,855</v>
      </c>
      <c r="B54" s="37" t="s">
        <v>4385</v>
      </c>
      <c r="C54" s="37" t="s">
        <v>4386</v>
      </c>
      <c r="D54" s="17" t="s">
        <v>3847</v>
      </c>
      <c r="E54" s="18" t="s">
        <v>26</v>
      </c>
      <c r="F54" s="18">
        <f>VLOOKUP(N54,Revistas!$B$2:$H$63996,2,FALSE)</f>
        <v>11.855</v>
      </c>
      <c r="G54" s="18" t="str">
        <f>VLOOKUP(N54,Revistas!$B$2:$H$63996,3,FALSE)</f>
        <v>Q1</v>
      </c>
      <c r="H54" s="18" t="str">
        <f>VLOOKUP(N54,Revistas!$B$2:$H$63996,4,FALSE)</f>
        <v>ONCOLOGY</v>
      </c>
      <c r="I54" s="18" t="str">
        <f>VLOOKUP(N54,Revistas!$B$2:$H$63996,5,FALSE)</f>
        <v>10/217</v>
      </c>
      <c r="J54" s="18" t="str">
        <f>VLOOKUP(N54,Revistas!$B$2:$H$63996,6,FALSE)</f>
        <v>SI</v>
      </c>
      <c r="K54" s="18" t="s">
        <v>4387</v>
      </c>
      <c r="L54" s="18"/>
      <c r="M54" s="18">
        <v>0</v>
      </c>
      <c r="N54" s="18" t="s">
        <v>3849</v>
      </c>
      <c r="O54" s="18" t="s">
        <v>154</v>
      </c>
      <c r="P54" s="18">
        <v>2017</v>
      </c>
      <c r="Q54" s="18">
        <v>28</v>
      </c>
      <c r="R54" s="18"/>
      <c r="S54" s="18"/>
      <c r="T54" s="18"/>
    </row>
    <row r="55" spans="1:21" ht="60" hidden="1">
      <c r="A55" s="31" t="str">
        <f t="shared" si="0"/>
        <v>Redondo, A; Bague, S; Bernabeu, D; Ortiz-Cruz, E; Valverde, C; Alvarez, R; Martinez-Trufero, J; Lopez-Martin, JA; Correa, R; Cruz, J; Lopez-Pousa, A; Santos, A; del Muro, XG; Martin-Broto, J. Malignant bone tumors (other than Ewing's): clinical practice guidelines for diagnosis, treatment and follow-up by Spanish Group for Research on Sarcomas (GEIS). CANCER CHEMOTHERAPY AND PHARMACOLOGY. 2017; 80(6):1113-1131.Article. IF -2,737</v>
      </c>
      <c r="B55" s="17" t="s">
        <v>4620</v>
      </c>
      <c r="C55" s="17" t="s">
        <v>4621</v>
      </c>
      <c r="D55" s="17" t="s">
        <v>4622</v>
      </c>
      <c r="E55" s="18" t="s">
        <v>10</v>
      </c>
      <c r="F55" s="18">
        <f>VLOOKUP(N55,Revistas!$B$2:$H$63996,2,FALSE)</f>
        <v>2.7370000000000001</v>
      </c>
      <c r="G55" s="18" t="str">
        <f>VLOOKUP(N55,Revistas!$B$2:$H$63996,3,FALSE)</f>
        <v>Q2</v>
      </c>
      <c r="H55" s="18" t="str">
        <f>VLOOKUP(N55,Revistas!$B$2:$H$63996,4,FALSE)</f>
        <v>PHARMACOLOGY &amp;PHARMACY</v>
      </c>
      <c r="I55" s="18" t="str">
        <f>VLOOKUP(N55,Revistas!$B$2:$H$63996,5,FALSE)</f>
        <v>112/256</v>
      </c>
      <c r="J55" s="18" t="str">
        <f>VLOOKUP(N55,Revistas!$B$2:$H$63996,6,FALSE)</f>
        <v>NO</v>
      </c>
      <c r="K55" s="18" t="s">
        <v>4623</v>
      </c>
      <c r="L55" s="18" t="s">
        <v>4624</v>
      </c>
      <c r="M55" s="18">
        <v>0</v>
      </c>
      <c r="N55" s="18" t="s">
        <v>4625</v>
      </c>
      <c r="O55" s="18" t="s">
        <v>14</v>
      </c>
      <c r="P55" s="18">
        <v>2017</v>
      </c>
      <c r="Q55" s="18">
        <v>80</v>
      </c>
      <c r="R55" s="18">
        <v>6</v>
      </c>
      <c r="S55" s="18">
        <v>1113</v>
      </c>
      <c r="T55" s="18">
        <v>1131</v>
      </c>
      <c r="U55" s="23">
        <v>29038849</v>
      </c>
    </row>
    <row r="56" spans="1:21" ht="45" hidden="1">
      <c r="A56" s="31" t="str">
        <f t="shared" si="0"/>
        <v>Rodriguez-Salas, N; Dominguez, G; Barderas, R; Mendiola, M; Garcia-Albeniz, X; Maurel, J; Batlle, JF. Clinical relevance of colorectal cancer molecular subtypes. CRITICAL REVIEWS IN ONCOLOGY HEMATOLOGY. 2017; 109():9-19.Review. IF -4,971</v>
      </c>
      <c r="B56" s="17" t="s">
        <v>4482</v>
      </c>
      <c r="C56" s="17" t="s">
        <v>4483</v>
      </c>
      <c r="D56" s="17" t="s">
        <v>4437</v>
      </c>
      <c r="E56" s="18" t="s">
        <v>210</v>
      </c>
      <c r="F56" s="18">
        <f>VLOOKUP(N56,Revistas!$B$2:$H$63996,2,FALSE)</f>
        <v>4.9710000000000001</v>
      </c>
      <c r="G56" s="18" t="str">
        <f>VLOOKUP(N56,Revistas!$B$2:$H$63996,3,FALSE)</f>
        <v>Q1</v>
      </c>
      <c r="H56" s="18" t="str">
        <f>VLOOKUP(N56,Revistas!$B$2:$H$63996,4,FALSE)</f>
        <v>ONCOLOGY</v>
      </c>
      <c r="I56" s="18" t="str">
        <f>VLOOKUP(N56,Revistas!$B$2:$H$63996,5,FALSE)</f>
        <v>50/217</v>
      </c>
      <c r="J56" s="18" t="str">
        <f>VLOOKUP(N56,Revistas!$B$2:$H$63996,6,FALSE)</f>
        <v>NO</v>
      </c>
      <c r="K56" s="18" t="s">
        <v>4484</v>
      </c>
      <c r="L56" s="18" t="s">
        <v>4485</v>
      </c>
      <c r="M56" s="18">
        <v>6</v>
      </c>
      <c r="N56" s="18" t="s">
        <v>4440</v>
      </c>
      <c r="O56" s="18" t="s">
        <v>344</v>
      </c>
      <c r="P56" s="18">
        <v>2017</v>
      </c>
      <c r="Q56" s="18">
        <v>109</v>
      </c>
      <c r="R56" s="18"/>
      <c r="S56" s="18">
        <v>9</v>
      </c>
      <c r="T56" s="18">
        <v>19</v>
      </c>
      <c r="U56" s="23">
        <v>28010901</v>
      </c>
    </row>
    <row r="57" spans="1:21" ht="60">
      <c r="A57" s="31" t="str">
        <f t="shared" si="0"/>
        <v>Rojas, K; Trilla-Fuertes, L; Gamez, A; Sanchez, JS; Sanchez, LM; Prado-Vasquez, G; Chiva, C; Zapater-Moros, A; Llorente-Armijo, S; Mendiola, DC; Sabido, E; Fresno, JA; Gil, EMC; Paz-Ares, L. Proteomics of triple negative breast cancer developing metastases to central nervous system. ANNALS OF ONCOLOGY. 2017; 28():-.Meeting Abstract. IF -11,855</v>
      </c>
      <c r="B57" s="37" t="s">
        <v>4391</v>
      </c>
      <c r="C57" s="37" t="s">
        <v>4392</v>
      </c>
      <c r="D57" s="17" t="s">
        <v>3847</v>
      </c>
      <c r="E57" s="18" t="s">
        <v>26</v>
      </c>
      <c r="F57" s="18">
        <f>VLOOKUP(N57,Revistas!$B$2:$H$63996,2,FALSE)</f>
        <v>11.855</v>
      </c>
      <c r="G57" s="18" t="str">
        <f>VLOOKUP(N57,Revistas!$B$2:$H$63996,3,FALSE)</f>
        <v>Q1</v>
      </c>
      <c r="H57" s="18" t="str">
        <f>VLOOKUP(N57,Revistas!$B$2:$H$63996,4,FALSE)</f>
        <v>ONCOLOGY</v>
      </c>
      <c r="I57" s="18" t="str">
        <f>VLOOKUP(N57,Revistas!$B$2:$H$63996,5,FALSE)</f>
        <v>10/217</v>
      </c>
      <c r="J57" s="18" t="str">
        <f>VLOOKUP(N57,Revistas!$B$2:$H$63996,6,FALSE)</f>
        <v>SI</v>
      </c>
      <c r="K57" s="18" t="s">
        <v>4393</v>
      </c>
      <c r="L57" s="18"/>
      <c r="M57" s="18">
        <v>0</v>
      </c>
      <c r="N57" s="18" t="s">
        <v>3849</v>
      </c>
      <c r="O57" s="18" t="s">
        <v>154</v>
      </c>
      <c r="P57" s="18">
        <v>2017</v>
      </c>
      <c r="Q57" s="18">
        <v>28</v>
      </c>
      <c r="R57" s="18"/>
      <c r="S57" s="18"/>
      <c r="T57" s="18"/>
    </row>
    <row r="58" spans="1:21" ht="60">
      <c r="A58" s="31" t="str">
        <f t="shared" si="0"/>
        <v>Sanchez-Mendez, JI; Yebenes, L; Zamora, P; Marti, C; Pelaez-Garcia, A; Alonso, P; Berjon, A; de la Noval, BD; Espinosa, E; Hardisson, D. EndoPredict molecular-clinicopathological hybrid score (EPclin) provides superior prognostic information compared to molecular scores alone: a report of two cases. BREAST. 2017; 32():S104-S104.Meeting Abstract. IF -2,801</v>
      </c>
      <c r="B58" s="37" t="s">
        <v>4453</v>
      </c>
      <c r="C58" s="37" t="s">
        <v>4454</v>
      </c>
      <c r="D58" s="17" t="s">
        <v>4455</v>
      </c>
      <c r="E58" s="18" t="s">
        <v>26</v>
      </c>
      <c r="F58" s="18">
        <f>VLOOKUP(N58,Revistas!$B$2:$H$63996,2,FALSE)</f>
        <v>2.8010000000000002</v>
      </c>
      <c r="G58" s="18" t="str">
        <f>VLOOKUP(N58,Revistas!$B$2:$H$63996,3,FALSE)</f>
        <v>Q1</v>
      </c>
      <c r="H58" s="18" t="str">
        <f>VLOOKUP(N58,Revistas!$B$2:$H$63996,4,FALSE)</f>
        <v>OBSTETRICS &amp; GYNECOLOGY - SCIE;</v>
      </c>
      <c r="I58" s="18" t="str">
        <f>VLOOKUP(N58,Revistas!$B$2:$H$63996,5,FALSE)</f>
        <v>18/80</v>
      </c>
      <c r="J58" s="18" t="str">
        <f>VLOOKUP(N58,Revistas!$B$2:$H$63996,6,FALSE)</f>
        <v>NO</v>
      </c>
      <c r="K58" s="18" t="s">
        <v>4456</v>
      </c>
      <c r="L58" s="18"/>
      <c r="M58" s="18">
        <v>0</v>
      </c>
      <c r="N58" s="18" t="s">
        <v>4457</v>
      </c>
      <c r="O58" s="18" t="s">
        <v>300</v>
      </c>
      <c r="P58" s="18">
        <v>2017</v>
      </c>
      <c r="Q58" s="18">
        <v>32</v>
      </c>
      <c r="R58" s="18"/>
      <c r="S58" s="18" t="s">
        <v>4458</v>
      </c>
      <c r="T58" s="18" t="s">
        <v>4458</v>
      </c>
    </row>
    <row r="59" spans="1:21" ht="60" hidden="1">
      <c r="A59" s="31" t="str">
        <f t="shared" si="0"/>
        <v>Sereno, M; Gutierrez-Gutierrez, G; Rubio, JM; Apellaniz-Ruiz, M; Sanchez-Barroso, L; Casado, E; Falagan, S; Lopez-Gomez, M; Merino, M; Gomez-Raposo, C; Rodriguez-Salas, N; Tebar, FZ; Rodriguez-Antona, C. Genetic polymorphisms of SCN9A are associated with oxaliplatin-induced neuropathy. BMC CANCER. 2017; 17():-63.Article. IF -3,288</v>
      </c>
      <c r="B59" s="17" t="s">
        <v>4476</v>
      </c>
      <c r="C59" s="17" t="s">
        <v>4477</v>
      </c>
      <c r="D59" s="17" t="s">
        <v>4478</v>
      </c>
      <c r="E59" s="18" t="s">
        <v>10</v>
      </c>
      <c r="F59" s="18">
        <f>VLOOKUP(N59,Revistas!$B$2:$H$63996,2,FALSE)</f>
        <v>3.2879999999999998</v>
      </c>
      <c r="G59" s="18" t="str">
        <f>VLOOKUP(N59,Revistas!$B$2:$H$63996,3,FALSE)</f>
        <v>Q2</v>
      </c>
      <c r="H59" s="18" t="str">
        <f>VLOOKUP(N59,Revistas!$B$2:$H$63996,4,FALSE)</f>
        <v>ONCOLOGY</v>
      </c>
      <c r="I59" s="18" t="str">
        <f>VLOOKUP(N59,Revistas!$B$2:$H$63996,5,FALSE)</f>
        <v>93/217</v>
      </c>
      <c r="J59" s="18" t="str">
        <f>VLOOKUP(N59,Revistas!$B$2:$H$63996,6,FALSE)</f>
        <v>NO</v>
      </c>
      <c r="K59" s="18" t="s">
        <v>4479</v>
      </c>
      <c r="L59" s="18" t="s">
        <v>4480</v>
      </c>
      <c r="M59" s="18">
        <v>4</v>
      </c>
      <c r="N59" s="18" t="s">
        <v>4481</v>
      </c>
      <c r="O59" s="18" t="s">
        <v>3617</v>
      </c>
      <c r="P59" s="18">
        <v>2017</v>
      </c>
      <c r="Q59" s="18">
        <v>17</v>
      </c>
      <c r="R59" s="18"/>
      <c r="S59" s="18"/>
      <c r="T59" s="18">
        <v>63</v>
      </c>
      <c r="U59" s="23">
        <v>28103821</v>
      </c>
    </row>
    <row r="60" spans="1:21" ht="60">
      <c r="A60" s="31" t="str">
        <f t="shared" si="0"/>
        <v>Solis-Hernandez, MP; Calvo-Temprano, D; Carmona-Bayonas, A; Garcia-Carbonero, R; Custodio, A; Alonso, T; Matos, I; Benavent, M; Lopez, C; Canovas, MS; Viudez, A; Capdevila, J; Grande, E; Alonso, V; Jimenez-Fonseca, P. Clinical Features and Outcomes of Advanced PNETs Treated with Sunitinib: Data from CRIPNET-GETNE Study. NEUROENDOCRINOLOGY. 2017; 105():226-226.Meeting Abstract. IF -3,608</v>
      </c>
      <c r="B60" s="37" t="s">
        <v>4734</v>
      </c>
      <c r="C60" s="37" t="s">
        <v>4735</v>
      </c>
      <c r="D60" s="17" t="s">
        <v>3883</v>
      </c>
      <c r="E60" s="18" t="s">
        <v>26</v>
      </c>
      <c r="F60" s="18">
        <f>VLOOKUP(N60,Revistas!$B$2:$H$63996,2,FALSE)</f>
        <v>3.6080000000000001</v>
      </c>
      <c r="G60" s="18" t="str">
        <f>VLOOKUP(N60,Revistas!$B$2:$H$63996,3,FALSE)</f>
        <v>Q2</v>
      </c>
      <c r="H60" s="18" t="str">
        <f>VLOOKUP(N60,Revistas!$B$2:$H$63996,4,FALSE)</f>
        <v>ENDOCRINOLOGY &amp; METABOLISM - SCIE;</v>
      </c>
      <c r="I60" s="18" t="str">
        <f>VLOOKUP(N60,Revistas!$B$2:$H$63996,5,FALSE)</f>
        <v>51/138</v>
      </c>
      <c r="J60" s="18" t="str">
        <f>VLOOKUP(N60,Revistas!$B$2:$H$63996,6,FALSE)</f>
        <v>NO</v>
      </c>
      <c r="K60" s="18" t="s">
        <v>4736</v>
      </c>
      <c r="L60" s="18"/>
      <c r="M60" s="18">
        <v>0</v>
      </c>
      <c r="N60" s="18" t="s">
        <v>3885</v>
      </c>
      <c r="O60" s="18"/>
      <c r="P60" s="18">
        <v>2017</v>
      </c>
      <c r="Q60" s="18">
        <v>105</v>
      </c>
      <c r="R60" s="18"/>
      <c r="S60" s="18">
        <v>226</v>
      </c>
      <c r="T60" s="18">
        <v>226</v>
      </c>
    </row>
    <row r="61" spans="1:21" ht="60">
      <c r="A61" s="31" t="str">
        <f t="shared" si="0"/>
        <v>Solis-Hernandez, MP; Carmona-Bayonas, A; Calvo-Temprano, D; Nunez, B; Custodio, A; Alonso, T; Matos, I; Benavent, M; Lopez, C; Canovas, MS; Viudez, A; Garcia-Carbonero, R; Grande, E; Capdevila, J; Jimenez-Fonseca, P. Radiological Changes in the Treatment of Pancreatic Neuroendocrine Tumors (PNET) with Sunitinib: RECIST vs CHOI Criteria. CRIPNET-GETNE Study. NEUROENDOCRINOLOGY. 2017; 105():174-174.Meeting Abstract. IF -3,608</v>
      </c>
      <c r="B61" s="37" t="s">
        <v>4731</v>
      </c>
      <c r="C61" s="37" t="s">
        <v>4732</v>
      </c>
      <c r="D61" s="17" t="s">
        <v>3883</v>
      </c>
      <c r="E61" s="18" t="s">
        <v>26</v>
      </c>
      <c r="F61" s="18">
        <f>VLOOKUP(N61,Revistas!$B$2:$H$63996,2,FALSE)</f>
        <v>3.6080000000000001</v>
      </c>
      <c r="G61" s="18" t="str">
        <f>VLOOKUP(N61,Revistas!$B$2:$H$63996,3,FALSE)</f>
        <v>Q2</v>
      </c>
      <c r="H61" s="18" t="str">
        <f>VLOOKUP(N61,Revistas!$B$2:$H$63996,4,FALSE)</f>
        <v>ENDOCRINOLOGY &amp; METABOLISM - SCIE;</v>
      </c>
      <c r="I61" s="18" t="str">
        <f>VLOOKUP(N61,Revistas!$B$2:$H$63996,5,FALSE)</f>
        <v>51/138</v>
      </c>
      <c r="J61" s="18" t="str">
        <f>VLOOKUP(N61,Revistas!$B$2:$H$63996,6,FALSE)</f>
        <v>NO</v>
      </c>
      <c r="K61" s="18" t="s">
        <v>4733</v>
      </c>
      <c r="L61" s="18"/>
      <c r="M61" s="18">
        <v>0</v>
      </c>
      <c r="N61" s="18" t="s">
        <v>3885</v>
      </c>
      <c r="O61" s="18"/>
      <c r="P61" s="18">
        <v>2017</v>
      </c>
      <c r="Q61" s="18">
        <v>105</v>
      </c>
      <c r="R61" s="18"/>
      <c r="S61" s="18">
        <v>174</v>
      </c>
      <c r="T61" s="18">
        <v>174</v>
      </c>
    </row>
    <row r="62" spans="1:21" ht="45">
      <c r="A62" s="31" t="str">
        <f t="shared" si="0"/>
        <v>Soria, A; Manzano, JL; Berrocal, A; Espinosa, E; Marquez-Rodas, I; Gonzalez-Cao, M; Martin-Algarra, S. Highlights of the season 2016-2017 by the Spanish Melanoma Group (GEM). ANNALS OF TRANSLATIONAL MEDICINE. 2017; 5(19):-391.Article. IF -NO TIENE</v>
      </c>
      <c r="B62" s="37" t="s">
        <v>4656</v>
      </c>
      <c r="C62" s="37" t="s">
        <v>4657</v>
      </c>
      <c r="D62" s="17" t="s">
        <v>4648</v>
      </c>
      <c r="E62" s="18" t="s">
        <v>10</v>
      </c>
      <c r="F62" s="18" t="str">
        <f>VLOOKUP(N62,Revistas!$B$2:$H$63996,2,FALSE)</f>
        <v>NO TIENE</v>
      </c>
      <c r="G62" s="18" t="str">
        <f>VLOOKUP(N62,Revistas!$B$2:$H$63996,3,FALSE)</f>
        <v>NO TIENE</v>
      </c>
      <c r="H62" s="18" t="str">
        <f>VLOOKUP(N62,Revistas!$B$2:$H$63996,4,FALSE)</f>
        <v>NO TIENE</v>
      </c>
      <c r="I62" s="18" t="str">
        <f>VLOOKUP(N62,Revistas!$B$2:$H$63996,5,FALSE)</f>
        <v>NO TIENE</v>
      </c>
      <c r="J62" s="18" t="str">
        <f>VLOOKUP(N62,Revistas!$B$2:$H$63996,6,FALSE)</f>
        <v>NO</v>
      </c>
      <c r="K62" s="18" t="s">
        <v>4658</v>
      </c>
      <c r="L62" s="18" t="s">
        <v>4659</v>
      </c>
      <c r="M62" s="18">
        <v>0</v>
      </c>
      <c r="N62" s="18" t="s">
        <v>4651</v>
      </c>
      <c r="O62" s="18" t="s">
        <v>129</v>
      </c>
      <c r="P62" s="18">
        <v>2017</v>
      </c>
      <c r="Q62" s="18">
        <v>5</v>
      </c>
      <c r="R62" s="18">
        <v>19</v>
      </c>
      <c r="S62" s="18"/>
      <c r="T62" s="18">
        <v>391</v>
      </c>
    </row>
    <row r="63" spans="1:21" ht="45" hidden="1">
      <c r="A63" s="31" t="str">
        <f t="shared" si="0"/>
        <v>Valdes-Mora, F; Locke, WJ; Bandres, E; Gallego-Ortega, D; Cejas, P; Garcia-Cabezas, MA; Colino-Sanguino, Y; Feliu, J; del Pulgar, T; Lacal, JC. Clinical relevance of the transcriptional signature regulated by CDC42 in colorectal cancer. ONCOTARGET. 2017; 8(16):26755-26770.Article. IF -5,168</v>
      </c>
      <c r="B63" s="17" t="s">
        <v>4445</v>
      </c>
      <c r="C63" s="17" t="s">
        <v>4446</v>
      </c>
      <c r="D63" s="17" t="s">
        <v>570</v>
      </c>
      <c r="E63" s="18" t="s">
        <v>10</v>
      </c>
      <c r="F63" s="18">
        <f>VLOOKUP(N63,Revistas!$B$2:$H$63996,2,FALSE)</f>
        <v>5.1680000000000001</v>
      </c>
      <c r="G63" s="18" t="str">
        <f>VLOOKUP(N63,Revistas!$B$2:$H$63996,3,FALSE)</f>
        <v>Q1</v>
      </c>
      <c r="H63" s="18" t="str">
        <f>VLOOKUP(N63,Revistas!$B$2:$H$63996,4,FALSE)</f>
        <v>ONCOLOGY</v>
      </c>
      <c r="I63" s="18" t="str">
        <f>VLOOKUP(N63,Revistas!$B$2:$H$63996,5,FALSE)</f>
        <v>44/217</v>
      </c>
      <c r="J63" s="18" t="str">
        <f>VLOOKUP(N63,Revistas!$B$2:$H$63996,6,FALSE)</f>
        <v>NO</v>
      </c>
      <c r="K63" s="18" t="s">
        <v>4447</v>
      </c>
      <c r="L63" s="18" t="s">
        <v>4448</v>
      </c>
      <c r="M63" s="18">
        <v>0</v>
      </c>
      <c r="N63" s="18" t="s">
        <v>574</v>
      </c>
      <c r="O63" s="18" t="s">
        <v>3556</v>
      </c>
      <c r="P63" s="18">
        <v>2017</v>
      </c>
      <c r="Q63" s="18">
        <v>8</v>
      </c>
      <c r="R63" s="18">
        <v>16</v>
      </c>
      <c r="S63" s="18">
        <v>26755</v>
      </c>
      <c r="T63" s="18">
        <v>26770</v>
      </c>
      <c r="U63" s="23">
        <v>28460460</v>
      </c>
    </row>
    <row r="64" spans="1:21" ht="60">
      <c r="A64" s="31" t="str">
        <f t="shared" si="0"/>
        <v>Wang, J; Zhang, ZY; Mirza, MR; Gilbert, L; Fabbro, M; Tinker, AV; Wang, X; Redondo, A; Berek, JS; Woelber, L; Pentikis, HS; Moore, KN; Lorusso, D; Benigno, B; Hazard, SJ; Follana, P; Rimel, BJ; Matulonis, UA; Agarwal, S; Kansra, V. The exposure-response relationship of niraparib in patients with gBRCAmut and non-gBRCAmut: Results from the ENGOT-OV16/NOVA Trial. ANNALS OF ONCOLOGY. 2017; 28():-.Meeting Abstract. IF -11,855</v>
      </c>
      <c r="B64" s="37" t="s">
        <v>4394</v>
      </c>
      <c r="C64" s="37" t="s">
        <v>4395</v>
      </c>
      <c r="D64" s="17" t="s">
        <v>3847</v>
      </c>
      <c r="E64" s="18" t="s">
        <v>26</v>
      </c>
      <c r="F64" s="18">
        <f>VLOOKUP(N64,Revistas!$B$2:$H$63996,2,FALSE)</f>
        <v>11.855</v>
      </c>
      <c r="G64" s="18" t="str">
        <f>VLOOKUP(N64,Revistas!$B$2:$H$63996,3,FALSE)</f>
        <v>Q1</v>
      </c>
      <c r="H64" s="18" t="str">
        <f>VLOOKUP(N64,Revistas!$B$2:$H$63996,4,FALSE)</f>
        <v>ONCOLOGY</v>
      </c>
      <c r="I64" s="18" t="str">
        <f>VLOOKUP(N64,Revistas!$B$2:$H$63996,5,FALSE)</f>
        <v>10/217</v>
      </c>
      <c r="J64" s="18" t="str">
        <f>VLOOKUP(N64,Revistas!$B$2:$H$63996,6,FALSE)</f>
        <v>SI</v>
      </c>
      <c r="K64" s="18" t="s">
        <v>4396</v>
      </c>
      <c r="L64" s="18"/>
      <c r="M64" s="18">
        <v>0</v>
      </c>
      <c r="N64" s="18" t="s">
        <v>3849</v>
      </c>
      <c r="O64" s="18" t="s">
        <v>154</v>
      </c>
      <c r="P64" s="18">
        <v>2017</v>
      </c>
      <c r="Q64" s="18">
        <v>28</v>
      </c>
      <c r="R64" s="18"/>
      <c r="S64" s="18"/>
      <c r="T64" s="18"/>
    </row>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32</v>
      </c>
      <c r="D1092" s="20" t="s">
        <v>10</v>
      </c>
      <c r="E1092" s="23">
        <f>DSUM(B1:T1088,F1,D1091:D1092)</f>
        <v>136.64600000000002</v>
      </c>
      <c r="F1092" s="23" t="s">
        <v>10</v>
      </c>
      <c r="G1092" s="23" t="s">
        <v>5470</v>
      </c>
      <c r="H1092" s="23">
        <f>DCOUNTA(B1:T1088,G1091,F1091:G1092)</f>
        <v>18</v>
      </c>
      <c r="I1092" s="23" t="s">
        <v>10</v>
      </c>
      <c r="J1092" s="23" t="s">
        <v>2680</v>
      </c>
      <c r="K1092" s="23">
        <f>DCOUNTA(B1:T1088,J1,I1091:J1092)</f>
        <v>5</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25</v>
      </c>
      <c r="D1105" s="20" t="s">
        <v>26</v>
      </c>
      <c r="E1105" s="23">
        <f>DSUM(B1:T1088,F1,D1104:D1105)</f>
        <v>239.63699999999992</v>
      </c>
      <c r="F1105" s="23" t="s">
        <v>26</v>
      </c>
      <c r="G1105" s="23" t="s">
        <v>5470</v>
      </c>
      <c r="H1105" s="23">
        <f>DCOUNTA(B1:T1088,G1,F1104:G1105)</f>
        <v>21</v>
      </c>
      <c r="I1105" s="23" t="s">
        <v>26</v>
      </c>
      <c r="J1105" s="23" t="s">
        <v>2680</v>
      </c>
      <c r="K1105" s="23">
        <f>DCOUNTA(B1:T1088,J1,I1104:J1105)</f>
        <v>17</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6</v>
      </c>
      <c r="D1108" s="20" t="s">
        <v>210</v>
      </c>
      <c r="E1108" s="23">
        <f>DSUM(B1:T1088,F1,D1107:D1108)</f>
        <v>19.696999999999999</v>
      </c>
      <c r="F1108" s="23" t="s">
        <v>210</v>
      </c>
      <c r="G1108" s="23" t="s">
        <v>5470</v>
      </c>
      <c r="H1108" s="23">
        <f>DCOUNTA(B1:T1088,G1,F1107:G1108)</f>
        <v>3</v>
      </c>
      <c r="I1108" s="23" t="s">
        <v>210</v>
      </c>
      <c r="J1108" s="23" t="s">
        <v>2680</v>
      </c>
      <c r="K1108" s="23">
        <f>DCOUNTA(B1:T1088,J1,I1107:J1108)</f>
        <v>1</v>
      </c>
    </row>
    <row r="1110" spans="2:52" ht="15.75">
      <c r="C1110" s="19" t="s">
        <v>7256</v>
      </c>
      <c r="D1110" s="19" t="s">
        <v>7257</v>
      </c>
      <c r="E1110" s="19" t="s">
        <v>5466</v>
      </c>
      <c r="F1110" s="19" t="s">
        <v>7258</v>
      </c>
      <c r="G1110" s="19" t="s">
        <v>7259</v>
      </c>
      <c r="O1110" s="24"/>
      <c r="AY1110" s="20" t="s">
        <v>7260</v>
      </c>
      <c r="AZ1110" s="20" t="s">
        <v>7261</v>
      </c>
    </row>
    <row r="1111" spans="2:52" ht="15.75">
      <c r="C1111" s="21">
        <f>C1092</f>
        <v>32</v>
      </c>
      <c r="D1111" s="26" t="s">
        <v>7262</v>
      </c>
      <c r="E1111" s="21">
        <f>E1092</f>
        <v>136.64600000000002</v>
      </c>
      <c r="F1111" s="21">
        <f>H1092</f>
        <v>18</v>
      </c>
      <c r="G1111" s="21">
        <f>K1092</f>
        <v>5</v>
      </c>
      <c r="O1111" s="24"/>
    </row>
    <row r="1112" spans="2:52" ht="15.75">
      <c r="C1112" s="21">
        <f>C1105</f>
        <v>25</v>
      </c>
      <c r="D1112" s="26" t="s">
        <v>26</v>
      </c>
      <c r="E1112" s="21">
        <f>E1105</f>
        <v>239.63699999999992</v>
      </c>
      <c r="F1112" s="21">
        <f>H1105</f>
        <v>21</v>
      </c>
      <c r="G1112" s="21">
        <f>K1105</f>
        <v>17</v>
      </c>
      <c r="O1112" s="24"/>
    </row>
    <row r="1113" spans="2:52" ht="15.75">
      <c r="C1113" s="21">
        <f>C1108</f>
        <v>6</v>
      </c>
      <c r="D1113" s="26" t="s">
        <v>7266</v>
      </c>
      <c r="E1113" s="21">
        <f>E1108</f>
        <v>19.696999999999999</v>
      </c>
      <c r="F1113" s="21">
        <f>H1108</f>
        <v>3</v>
      </c>
      <c r="G1113" s="21">
        <f>K1108</f>
        <v>1</v>
      </c>
      <c r="O1113" s="24"/>
    </row>
    <row r="1114" spans="2:52" ht="15.75">
      <c r="C1114" s="22"/>
      <c r="D1114" s="19" t="s">
        <v>7267</v>
      </c>
      <c r="E1114" s="19">
        <f>E1111</f>
        <v>136.64600000000002</v>
      </c>
      <c r="F1114" s="22"/>
      <c r="O1114" s="24"/>
    </row>
    <row r="1115" spans="2:52" ht="15.75">
      <c r="C1115" s="22"/>
      <c r="D1115" s="19" t="s">
        <v>7268</v>
      </c>
      <c r="E1115" s="19">
        <f>E1111+E1112+E1113</f>
        <v>395.9799999999999</v>
      </c>
    </row>
  </sheetData>
  <autoFilter ref="A1:AZ64">
    <filterColumn colId="20">
      <filters blank="1"/>
    </filterColumn>
  </autoFilter>
  <sortState ref="B2:AZ64">
    <sortCondition ref="B2:B64"/>
  </sortState>
  <pageMargins left="0.7" right="0.7" top="0.75" bottom="0.75" header="0.3" footer="0.3"/>
</worksheet>
</file>

<file path=xl/worksheets/sheet41.xml><?xml version="1.0" encoding="utf-8"?>
<worksheet xmlns="http://schemas.openxmlformats.org/spreadsheetml/2006/main" xmlns:r="http://schemas.openxmlformats.org/officeDocument/2006/relationships">
  <sheetPr filterMode="1">
    <tabColor rgb="FFFFFF00"/>
  </sheetPr>
  <dimension ref="A1:AZ1116"/>
  <sheetViews>
    <sheetView topLeftCell="B1" workbookViewId="0">
      <selection activeCell="C25" sqref="C25"/>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3"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3" ht="75" hidden="1">
      <c r="A2" s="31" t="str">
        <f>CONCATENATE(B2,". ",C2,". ",D2,". ",P2,"; ",Q2,"(",R2,"):",S2,"-",T2,".",E2,". ","IF -",F2)</f>
        <v>Antonia, SJ; Villegas, A; Daniel, D; Vicente, D; Murakami, S; Hui, R; Yokoi, T; Chiappori, A; Lee, KH; de Wit, M; Cho, BC; Bourhaba, M; Quantin, X; Tokito, T; Mekhail, T; Planchard, D; Kim, YC; Karapetis, CS; Hiret, S; Ostoros, G; Kubota, K; Gray, JE; Paz-Ares, L; Carpeno, JD; Wadsworth, C; Melillo, G; Jiang, H; Huang, Y; Dennis, PA; Ozguroglu, M. Durvalumab after Chemoradiotherapy in Stage III Non-Small-Cell Lung Cancer. NEW ENGLAND JOURNAL OF MEDICINE. 2017; 377(20):1919-1929.Article. IF -72,406</v>
      </c>
      <c r="B2" s="17" t="s">
        <v>4504</v>
      </c>
      <c r="C2" s="17" t="s">
        <v>4505</v>
      </c>
      <c r="D2" s="17" t="s">
        <v>1441</v>
      </c>
      <c r="E2" s="18" t="s">
        <v>10</v>
      </c>
      <c r="F2" s="18">
        <f>VLOOKUP(N2,Revistas!$B$2:$H$63996,2,FALSE)</f>
        <v>72.406000000000006</v>
      </c>
      <c r="G2" s="18" t="str">
        <f>VLOOKUP(N2,Revistas!$B$2:$H$63996,3,FALSE)</f>
        <v>Q1</v>
      </c>
      <c r="H2" s="18" t="str">
        <f>VLOOKUP(N2,Revistas!$B$2:$H$63996,4,FALSE)</f>
        <v>MEDICINA, GENERAL &amp; INTERNAL</v>
      </c>
      <c r="I2" s="18" t="str">
        <f>VLOOKUP(N2,Revistas!$B$2:$H$63996,5,FALSE)</f>
        <v>1/154</v>
      </c>
      <c r="J2" s="18" t="str">
        <f>VLOOKUP(N2,Revistas!$B$2:$H$63996,6,FALSE)</f>
        <v>SI</v>
      </c>
      <c r="K2" s="18" t="s">
        <v>4506</v>
      </c>
      <c r="L2" s="18" t="s">
        <v>4507</v>
      </c>
      <c r="M2" s="18">
        <v>8</v>
      </c>
      <c r="N2" s="18" t="s">
        <v>1444</v>
      </c>
      <c r="O2" s="28">
        <v>42675</v>
      </c>
      <c r="P2" s="18">
        <v>2017</v>
      </c>
      <c r="Q2" s="18">
        <v>377</v>
      </c>
      <c r="R2" s="18">
        <v>20</v>
      </c>
      <c r="S2" s="18">
        <v>1919</v>
      </c>
      <c r="T2" s="18">
        <v>1929</v>
      </c>
      <c r="U2" s="23">
        <v>28885881</v>
      </c>
    </row>
    <row r="3" spans="1:23" ht="90" hidden="1">
      <c r="A3" s="31" t="str">
        <f t="shared" ref="A3:A59" si="0">CONCATENATE(B3,". ",C3,". ",D3,". ",P3,"; ",Q3,"(",R3,"):",S3,"-",T3,".",E3,". ","IF -",F3)</f>
        <v>Arrizabalaga, Olatz; Moreno-Cugnon, Leire; Auzmendi-Iriarte, Jaione; Aldaz, Paula; de Caceres, Inmaculada Ibanez; Garros-Regulez, Laura; Moncho-Amor, Veronica; Torres-Bayona, Sergio; Pernia, Olga; Pintado-Berninches, Laura; Carrasco-Ramirez, Patricia; Cortes-Sempere, Maria; Rosas, Rocio; Sanchez-Gomez, Pilar; Ruiz, Irune; Caren, Helena; Pollard, Steven; Garcia, Idoia; Sacido, Angel-Ayuso; Lovell-Badge, Robin; Belda-Iniesta, Cristobal; Sampron, Nicolas; Perona, Rosario; Matheu, Ander. High expression of MKP1/DUSP1 counteracts glioma stem cell activity and mediates HDAC inhibitor response.. Oncogenesis. 2017; 6(12):401-.Article. IF -4,143</v>
      </c>
      <c r="B3" s="17" t="s">
        <v>4584</v>
      </c>
      <c r="C3" s="17" t="s">
        <v>4583</v>
      </c>
      <c r="D3" s="17" t="s">
        <v>4585</v>
      </c>
      <c r="E3" s="18" t="s">
        <v>10</v>
      </c>
      <c r="F3" s="18">
        <f>VLOOKUP(N3,Revistas!$B$2:$H$63996,2,FALSE)</f>
        <v>4.1429999999999998</v>
      </c>
      <c r="G3" s="18" t="str">
        <f>VLOOKUP(N3,Revistas!$B$2:$H$63996,3,FALSE)</f>
        <v>Q2</v>
      </c>
      <c r="H3" s="18" t="str">
        <f>VLOOKUP(N3,Revistas!$B$2:$H$63996,4,FALSE)</f>
        <v>ONCOLOGY</v>
      </c>
      <c r="I3" s="18" t="str">
        <f>VLOOKUP(N3,Revistas!$B$2:$H$63996,5,FALSE)</f>
        <v>62/217</v>
      </c>
      <c r="J3" s="18" t="str">
        <f>VLOOKUP(N3,Revistas!$B$2:$H$63996,6,FALSE)</f>
        <v>NO</v>
      </c>
      <c r="K3" s="18" t="s">
        <v>4587</v>
      </c>
      <c r="L3" s="18"/>
      <c r="M3" s="18" t="s">
        <v>586</v>
      </c>
      <c r="N3" s="18" t="s">
        <v>4588</v>
      </c>
      <c r="O3" s="18" t="s">
        <v>4586</v>
      </c>
      <c r="P3" s="18">
        <v>2017</v>
      </c>
      <c r="Q3" s="18">
        <v>6</v>
      </c>
      <c r="R3" s="18">
        <v>12</v>
      </c>
      <c r="S3" s="18">
        <v>401</v>
      </c>
      <c r="T3" s="18"/>
      <c r="U3" s="23">
        <v>29284798</v>
      </c>
    </row>
    <row r="4" spans="1:23" ht="45" hidden="1">
      <c r="A4" s="31" t="str">
        <f t="shared" si="0"/>
        <v>Bordas, A; Cedillo, JL; Arnalich, F; Esteban-Rodriguez, I; Guerra-Pastrian, L; de Castro, J; Martin-Sanchez, C; Atienza, G; Fernandez-Capitan, C; Rios, JJ; Montiel, C. Expression patterns for nicotinic acetylcholine receptor subunit genes in smoking-related lung cancers. ONCOTARGET. 2017; 8(40):67878-67890.Article. IF -5,168</v>
      </c>
      <c r="B4" s="17" t="s">
        <v>2687</v>
      </c>
      <c r="C4" s="17" t="s">
        <v>2688</v>
      </c>
      <c r="D4" s="17" t="s">
        <v>570</v>
      </c>
      <c r="E4" s="18" t="s">
        <v>10</v>
      </c>
      <c r="F4" s="18">
        <f>VLOOKUP(N4,Revistas!$B$2:$H$63996,2,FALSE)</f>
        <v>5.1680000000000001</v>
      </c>
      <c r="G4" s="18" t="str">
        <f>VLOOKUP(N4,Revistas!$B$2:$H$63996,3,FALSE)</f>
        <v>Q1</v>
      </c>
      <c r="H4" s="18" t="str">
        <f>VLOOKUP(N4,Revistas!$B$2:$H$63996,4,FALSE)</f>
        <v>ONCOLOGY</v>
      </c>
      <c r="I4" s="18" t="str">
        <f>VLOOKUP(N4,Revistas!$B$2:$H$63996,5,FALSE)</f>
        <v>44/217</v>
      </c>
      <c r="J4" s="18" t="str">
        <f>VLOOKUP(N4,Revistas!$B$2:$H$63996,6,FALSE)</f>
        <v>NO</v>
      </c>
      <c r="K4" s="18" t="s">
        <v>2689</v>
      </c>
      <c r="L4" s="18" t="s">
        <v>2690</v>
      </c>
      <c r="M4" s="18">
        <v>0</v>
      </c>
      <c r="N4" s="18" t="s">
        <v>574</v>
      </c>
      <c r="O4" s="28">
        <v>42248</v>
      </c>
      <c r="P4" s="18">
        <v>2017</v>
      </c>
      <c r="Q4" s="18">
        <v>8</v>
      </c>
      <c r="R4" s="18">
        <v>40</v>
      </c>
      <c r="S4" s="18">
        <v>67878</v>
      </c>
      <c r="T4" s="18">
        <v>67890</v>
      </c>
      <c r="U4" s="23">
        <v>28978081</v>
      </c>
    </row>
    <row r="5" spans="1:23" ht="45">
      <c r="A5" s="31" t="str">
        <f t="shared" si="0"/>
        <v>Carrascoso, C; Zittersteijn, HA; Pintado-Berninches, L; Lozano, ML; Sastre, L; Bueren, JA; Perona, R; Guenechea, G. GENERATION OF X-LINKED DYSKERATOSIS CONGENITA-LIKE HUMAN HEMATOPOIETIC STEM CELLS. HAEMATOLOGICA. 2017; 102():61-62.Meeting Abstract. IF -7,702</v>
      </c>
      <c r="B5" s="37" t="s">
        <v>4530</v>
      </c>
      <c r="C5" s="37" t="s">
        <v>4531</v>
      </c>
      <c r="D5" s="17" t="s">
        <v>1171</v>
      </c>
      <c r="E5" s="18" t="s">
        <v>26</v>
      </c>
      <c r="F5" s="18">
        <f>VLOOKUP(N5,Revistas!$B$2:$H$63996,2,FALSE)</f>
        <v>7.702</v>
      </c>
      <c r="G5" s="18" t="str">
        <f>VLOOKUP(N5,Revistas!$B$2:$H$63996,3,FALSE)</f>
        <v>Q1</v>
      </c>
      <c r="H5" s="18" t="str">
        <f>VLOOKUP(N5,Revistas!$B$2:$H$63996,4,FALSE)</f>
        <v>HEMATOLOGY - SCIE</v>
      </c>
      <c r="I5" s="18" t="str">
        <f>VLOOKUP(N5,Revistas!$B$2:$H$63996,5,FALSE)</f>
        <v>4 de 70</v>
      </c>
      <c r="J5" s="18" t="str">
        <f>VLOOKUP(N5,Revistas!$B$2:$H$63996,6,FALSE)</f>
        <v>SI</v>
      </c>
      <c r="K5" s="18" t="s">
        <v>4532</v>
      </c>
      <c r="L5" s="18"/>
      <c r="M5" s="18">
        <v>0</v>
      </c>
      <c r="N5" s="18" t="s">
        <v>1174</v>
      </c>
      <c r="O5" s="28">
        <v>46174</v>
      </c>
      <c r="P5" s="18">
        <v>2017</v>
      </c>
      <c r="Q5" s="18">
        <v>102</v>
      </c>
      <c r="R5" s="18"/>
      <c r="S5" s="18">
        <v>61</v>
      </c>
      <c r="T5" s="18">
        <v>62</v>
      </c>
    </row>
    <row r="6" spans="1:23" ht="45">
      <c r="A6" s="31" t="str">
        <f t="shared" si="0"/>
        <v>Carrascoso-Rubio, C; Zittersteijn, HA; Pintado-Berninches, L; Lozano, ML; Sastre, L; Bueren, JA; Perona, R; Guenechea, G. Generation and potential applications of a haematopoietic stem cell model of X-linked dyskeratosis congenita. HUMAN GENE THERAPY. 2017; 28(12):A47-A47.Meeting Abstract. IF -4,187</v>
      </c>
      <c r="B6" s="37" t="s">
        <v>4488</v>
      </c>
      <c r="C6" s="37" t="s">
        <v>4489</v>
      </c>
      <c r="D6" s="17" t="s">
        <v>4490</v>
      </c>
      <c r="E6" s="18" t="s">
        <v>26</v>
      </c>
      <c r="F6" s="18">
        <f>VLOOKUP(N6,Revistas!$B$2:$H$63996,2,FALSE)</f>
        <v>4.1870000000000003</v>
      </c>
      <c r="G6" s="18" t="str">
        <f>VLOOKUP(N6,Revistas!$B$2:$H$63996,3,FALSE)</f>
        <v>Q1</v>
      </c>
      <c r="H6" s="18" t="str">
        <f>VLOOKUP(N6,Revistas!$B$2:$H$63996,4,FALSE)</f>
        <v>BIOTECHNOLOGY &amp; APPLIED MICROBIOLOGY - SCIE;</v>
      </c>
      <c r="I6" s="18" t="str">
        <f>VLOOKUP(N6,Revistas!$B$2:$H$63996,5,FALSE)</f>
        <v>26/160</v>
      </c>
      <c r="J6" s="18" t="str">
        <f>VLOOKUP(N6,Revistas!$B$2:$H$63996,6,FALSE)</f>
        <v>NO</v>
      </c>
      <c r="K6" s="18" t="s">
        <v>4491</v>
      </c>
      <c r="L6" s="18"/>
      <c r="M6" s="18">
        <v>0</v>
      </c>
      <c r="N6" s="18" t="s">
        <v>4492</v>
      </c>
      <c r="O6" s="18" t="s">
        <v>14</v>
      </c>
      <c r="P6" s="18">
        <v>2017</v>
      </c>
      <c r="Q6" s="18">
        <v>28</v>
      </c>
      <c r="R6" s="18">
        <v>12</v>
      </c>
      <c r="S6" s="18" t="s">
        <v>4493</v>
      </c>
      <c r="T6" s="18" t="s">
        <v>4493</v>
      </c>
    </row>
    <row r="7" spans="1:23" ht="60" hidden="1">
      <c r="A7" s="31" t="str">
        <f t="shared" si="0"/>
        <v>Carrillo, J; Calvete, O; Pintado-Berninches, L; Manguan-Garcia, C; Navarro, JS; Arias-Salgado, EG; Sastre, L; Guenechea, G; Granados, EL; de Villartay, JP; Revy, P; Benitez, J; Perona, R. Mutations in XLF/NHEJ1/Cernunnos gene results in downregulation of telomerase genes expression and telomere shortening. HUMAN MOLECULAR GENETICS. 2017; 26(10):1900-1914.Article. IF -5,34</v>
      </c>
      <c r="B7" s="17" t="s">
        <v>2240</v>
      </c>
      <c r="C7" s="17" t="s">
        <v>2241</v>
      </c>
      <c r="D7" s="17" t="s">
        <v>2242</v>
      </c>
      <c r="E7" s="18" t="s">
        <v>10</v>
      </c>
      <c r="F7" s="18">
        <f>VLOOKUP(N7,Revistas!$B$2:$H$63996,2,FALSE)</f>
        <v>5.34</v>
      </c>
      <c r="G7" s="18" t="str">
        <f>VLOOKUP(N7,Revistas!$B$2:$H$63996,3,FALSE)</f>
        <v>Q2</v>
      </c>
      <c r="H7" s="18" t="str">
        <f>VLOOKUP(N7,Revistas!$B$2:$H$63996,4,FALSE)</f>
        <v>BIOCHEMISTRY &amp; MOLECULAR BIOLOGY</v>
      </c>
      <c r="I7" s="18" t="str">
        <f>VLOOKUP(N7,Revistas!$B$2:$H$63996,5,FALSE)</f>
        <v>46/286</v>
      </c>
      <c r="J7" s="18" t="str">
        <f>VLOOKUP(N7,Revistas!$B$2:$H$63996,6,FALSE)</f>
        <v>NO</v>
      </c>
      <c r="K7" s="18" t="s">
        <v>2243</v>
      </c>
      <c r="L7" s="18" t="s">
        <v>2244</v>
      </c>
      <c r="M7" s="18">
        <v>1</v>
      </c>
      <c r="N7" s="18" t="s">
        <v>2245</v>
      </c>
      <c r="O7" s="28">
        <v>42125</v>
      </c>
      <c r="P7" s="18">
        <v>2017</v>
      </c>
      <c r="Q7" s="18">
        <v>26</v>
      </c>
      <c r="R7" s="18">
        <v>10</v>
      </c>
      <c r="S7" s="18">
        <v>1900</v>
      </c>
      <c r="T7" s="18">
        <v>1914</v>
      </c>
      <c r="U7" s="23">
        <v>28369633</v>
      </c>
    </row>
    <row r="8" spans="1:23" ht="60" hidden="1">
      <c r="A8" s="31" t="str">
        <f t="shared" si="0"/>
        <v>Chabot, P; Hsia, TC; Ryu, JS; Gorbunova, V; Belda-Iniesta, C; Ball, D; Kio, E; Mehta, M; Papp, K; Qin, Q; Qian, J; Holen, KD; Giranda, V; Suh, JH. Veliparib in combination with whole-brain radiation therapy for patients with brain metastases from non-small cell lung cancer: results of a randomized, global, placebo-controlled study. JOURNAL OF NEURO-ONCOLOGY. 2017; 131(1):105-115.Article. IF -2,98</v>
      </c>
      <c r="B8" s="17" t="s">
        <v>4567</v>
      </c>
      <c r="C8" s="17" t="s">
        <v>4568</v>
      </c>
      <c r="D8" s="17" t="s">
        <v>4569</v>
      </c>
      <c r="E8" s="18" t="s">
        <v>10</v>
      </c>
      <c r="F8" s="18">
        <f>VLOOKUP(N8,Revistas!$B$2:$H$63996,2,FALSE)</f>
        <v>2.98</v>
      </c>
      <c r="G8" s="18" t="str">
        <f>VLOOKUP(N8,Revistas!$B$2:$H$63996,3,FALSE)</f>
        <v>Q2</v>
      </c>
      <c r="H8" s="18" t="str">
        <f>VLOOKUP(N8,Revistas!$B$2:$H$63996,4,FALSE)</f>
        <v>CLINICAL NEUROLOGY - SCIE;</v>
      </c>
      <c r="I8" s="18" t="str">
        <f>VLOOKUP(N8,Revistas!$B$2:$H$63996,5,FALSE)</f>
        <v>70/194</v>
      </c>
      <c r="J8" s="18" t="str">
        <f>VLOOKUP(N8,Revistas!$B$2:$H$63996,6,FALSE)</f>
        <v>NO</v>
      </c>
      <c r="K8" s="18" t="s">
        <v>4570</v>
      </c>
      <c r="L8" s="18" t="s">
        <v>4571</v>
      </c>
      <c r="M8" s="18">
        <v>6</v>
      </c>
      <c r="N8" s="18" t="s">
        <v>4572</v>
      </c>
      <c r="O8" s="18" t="s">
        <v>344</v>
      </c>
      <c r="P8" s="18">
        <v>2017</v>
      </c>
      <c r="Q8" s="18">
        <v>131</v>
      </c>
      <c r="R8" s="18">
        <v>1</v>
      </c>
      <c r="S8" s="18">
        <v>105</v>
      </c>
      <c r="T8" s="18">
        <v>115</v>
      </c>
      <c r="U8" s="23">
        <v>27655223</v>
      </c>
    </row>
    <row r="9" spans="1:23" ht="90" hidden="1">
      <c r="A9" s="31" t="str">
        <f t="shared" si="0"/>
        <v>Cloughesy, T; Finocchiaro, G; Belda-Iniesta, C; Recht, L; Brandes, AA; Pineda, E; Mikkelsen, T; Chinot, OL; Balana, C; Macdonald, DR; Westphal, M; Hopkins, K; Weller, M; Bais, C; Sandmann, T; Bruey, JM; Koeppen, H; Liu, B; Verret, W; Phan, SC; Shames, DS. Randomized, Double-Blind, Placebo-Controlled, Multicenter Phase II Study of Onartuzumab Plus Bevacizumab Versus Placebo Plus Bevacizumab in Patients With Recurrent Glioblastoma: Efficacy, Safety, and Hepatocyte Growth Factor and O-6-Methylguanine-DNA Methyltransferase Biomarker Analyses. JOURNAL OF CLINICAL ONCOLOGY. 2017; 35(3):343-+.Article. IF -24,008</v>
      </c>
      <c r="B9" s="17" t="s">
        <v>4541</v>
      </c>
      <c r="C9" s="17" t="s">
        <v>4542</v>
      </c>
      <c r="D9" s="17" t="s">
        <v>4543</v>
      </c>
      <c r="E9" s="18" t="s">
        <v>10</v>
      </c>
      <c r="F9" s="18">
        <f>VLOOKUP(N9,Revistas!$B$2:$H$63996,2,FALSE)</f>
        <v>24.007999999999999</v>
      </c>
      <c r="G9" s="18" t="str">
        <f>VLOOKUP(N9,Revistas!$B$2:$H$63996,3,FALSE)</f>
        <v>Q1</v>
      </c>
      <c r="H9" s="18" t="str">
        <f>VLOOKUP(N9,Revistas!$B$2:$H$63996,4,FALSE)</f>
        <v>ONCOLOGY</v>
      </c>
      <c r="I9" s="18" t="str">
        <f>VLOOKUP(N9,Revistas!$B$2:$H$63996,5,FALSE)</f>
        <v>5/217</v>
      </c>
      <c r="J9" s="18" t="str">
        <f>VLOOKUP(N9,Revistas!$B$2:$H$63996,6,FALSE)</f>
        <v>SI</v>
      </c>
      <c r="K9" s="18" t="s">
        <v>4544</v>
      </c>
      <c r="L9" s="18" t="s">
        <v>4545</v>
      </c>
      <c r="M9" s="18">
        <v>3</v>
      </c>
      <c r="N9" s="18" t="s">
        <v>4546</v>
      </c>
      <c r="O9" s="18" t="s">
        <v>4547</v>
      </c>
      <c r="P9" s="18">
        <v>2017</v>
      </c>
      <c r="Q9" s="18">
        <v>35</v>
      </c>
      <c r="R9" s="18">
        <v>3</v>
      </c>
      <c r="S9" s="18">
        <v>343</v>
      </c>
      <c r="T9" s="18" t="s">
        <v>167</v>
      </c>
      <c r="U9" s="23">
        <v>27918718</v>
      </c>
    </row>
    <row r="10" spans="1:23" ht="45" hidden="1">
      <c r="A10" s="31" t="str">
        <f t="shared" si="0"/>
        <v>Cruz, P; de Lujan, L; de Castro, J. Management Difficulties in a Patient with EGFR-mutation Positive Lung Adenocarcinoma and Cerebral Metastases. ARCHIVOS DE BRONCONEUMOLOGIA. 2017; 53(1):37-38.Letter. IF -2,979</v>
      </c>
      <c r="B10" s="17" t="s">
        <v>4573</v>
      </c>
      <c r="C10" s="17" t="s">
        <v>4574</v>
      </c>
      <c r="D10" s="17" t="s">
        <v>3488</v>
      </c>
      <c r="E10" s="18" t="s">
        <v>274</v>
      </c>
      <c r="F10" s="18">
        <f>VLOOKUP(N10,Revistas!$B$2:$H$63996,2,FALSE)</f>
        <v>2.9790000000000001</v>
      </c>
      <c r="G10" s="18" t="str">
        <f>VLOOKUP(N10,Revistas!$B$2:$H$63996,3,FALSE)</f>
        <v>Q2</v>
      </c>
      <c r="H10" s="18" t="str">
        <f>VLOOKUP(N10,Revistas!$B$2:$H$63996,4,FALSE)</f>
        <v>RESPIRATORY SYSTEM</v>
      </c>
      <c r="I10" s="18" t="str">
        <f>VLOOKUP(N10,Revistas!$B$2:$H$63996,5,FALSE)</f>
        <v>21/59</v>
      </c>
      <c r="J10" s="18" t="str">
        <f>VLOOKUP(N10,Revistas!$B$2:$H$63996,6,FALSE)</f>
        <v>NO</v>
      </c>
      <c r="K10" s="18" t="s">
        <v>4575</v>
      </c>
      <c r="L10" s="18" t="s">
        <v>4576</v>
      </c>
      <c r="M10" s="18">
        <v>0</v>
      </c>
      <c r="N10" s="18" t="s">
        <v>3491</v>
      </c>
      <c r="O10" s="18" t="s">
        <v>344</v>
      </c>
      <c r="P10" s="18">
        <v>2017</v>
      </c>
      <c r="Q10" s="18">
        <v>53</v>
      </c>
      <c r="R10" s="18">
        <v>1</v>
      </c>
      <c r="S10" s="18">
        <v>37</v>
      </c>
      <c r="T10" s="18">
        <v>38</v>
      </c>
      <c r="U10" s="23">
        <v>27712850</v>
      </c>
    </row>
    <row r="11" spans="1:23" ht="75" hidden="1">
      <c r="A11" s="31" t="str">
        <f t="shared" si="0"/>
        <v>De Castro, J; Gonzalez-Larriba, JL; Vazquez, S; Massuti, B; Sanchez-Torres, JM; Domine, M; Garrido, P; Calles, A; Artal, A; Collado, R; Garcia, R; Sereno, M; Majem, M; Macias, J; Juan, O; Gomez-Codina, J; Hernandez, B; Lazaro, M; Ortega, AL; Cobo, M; Trigo, JM; Carcereny, E; Rolfo, C; Macia, S; Munoz, J; Diz, P; Mendez, M; Rosillo, F; Paz-Ares, L; Cardona, JV; Isla, D. Long-term survival in advanced non-squamous NSCLC patients treated with first-line bevacizumab-based therapy. CLINICAL &amp; TRANSLATIONAL ONCOLOGY. 2017; 19(2):219-226.Article. IF -2,353</v>
      </c>
      <c r="B11" s="17" t="s">
        <v>4537</v>
      </c>
      <c r="C11" s="17" t="s">
        <v>4538</v>
      </c>
      <c r="D11" s="17" t="s">
        <v>4431</v>
      </c>
      <c r="E11" s="18" t="s">
        <v>10</v>
      </c>
      <c r="F11" s="18">
        <f>VLOOKUP(N11,Revistas!$B$2:$H$63996,2,FALSE)</f>
        <v>2.3530000000000002</v>
      </c>
      <c r="G11" s="18" t="str">
        <f>VLOOKUP(N11,Revistas!$B$2:$H$63996,3,FALSE)</f>
        <v>Q3</v>
      </c>
      <c r="H11" s="18" t="str">
        <f>VLOOKUP(N11,Revistas!$B$2:$H$63996,4,FALSE)</f>
        <v>ONCOLOGY</v>
      </c>
      <c r="I11" s="18" t="str">
        <f>VLOOKUP(N11,Revistas!$B$2:$H$63996,5,FALSE)</f>
        <v>141/217</v>
      </c>
      <c r="J11" s="18" t="str">
        <f>VLOOKUP(N11,Revistas!$B$2:$H$63996,6,FALSE)</f>
        <v>NO</v>
      </c>
      <c r="K11" s="18" t="s">
        <v>4539</v>
      </c>
      <c r="L11" s="18" t="s">
        <v>4540</v>
      </c>
      <c r="M11" s="18">
        <v>0</v>
      </c>
      <c r="N11" s="18" t="s">
        <v>4434</v>
      </c>
      <c r="O11" s="18" t="s">
        <v>62</v>
      </c>
      <c r="P11" s="18">
        <v>2017</v>
      </c>
      <c r="Q11" s="18">
        <v>19</v>
      </c>
      <c r="R11" s="18">
        <v>2</v>
      </c>
      <c r="S11" s="18">
        <v>219</v>
      </c>
      <c r="T11" s="18">
        <v>226</v>
      </c>
      <c r="U11" s="23">
        <v>27371031</v>
      </c>
    </row>
    <row r="12" spans="1:23" ht="60">
      <c r="A12" s="31" t="str">
        <f t="shared" si="0"/>
        <v>de Castro, J; Novello, S; Mazieres, J; Oh, IJ; Migliorino, MR; Helland, A; Dziadziuszko, R; Griesinger, F; de Marinis, F; Zeaiter, A; Cardona, A; Balas, B; Johannsdottir, H; Chlistalla, M; Smoljanovic, V; Wolf, J. CNS efficacy results from the phase III ALUR study of alectinib vs chemotherapy in previously treated ALK plus NSCLC. ANNALS OF ONCOLOGY. 2017; 28():-.Meeting Abstract. IF -11,855</v>
      </c>
      <c r="B12" s="37" t="s">
        <v>4520</v>
      </c>
      <c r="C12" s="37" t="s">
        <v>4521</v>
      </c>
      <c r="D12" s="17" t="s">
        <v>3847</v>
      </c>
      <c r="E12" s="18" t="s">
        <v>26</v>
      </c>
      <c r="F12" s="18">
        <f>VLOOKUP(N12,Revistas!$B$2:$H$63996,2,FALSE)</f>
        <v>11.855</v>
      </c>
      <c r="G12" s="18" t="str">
        <f>VLOOKUP(N12,Revistas!$B$2:$H$63996,3,FALSE)</f>
        <v>Q1</v>
      </c>
      <c r="H12" s="18" t="str">
        <f>VLOOKUP(N12,Revistas!$B$2:$H$63996,4,FALSE)</f>
        <v>ONCOLOGY</v>
      </c>
      <c r="I12" s="18" t="str">
        <f>VLOOKUP(N12,Revistas!$B$2:$H$63996,5,FALSE)</f>
        <v>10/217</v>
      </c>
      <c r="J12" s="18" t="str">
        <f>VLOOKUP(N12,Revistas!$B$2:$H$63996,6,FALSE)</f>
        <v>SI</v>
      </c>
      <c r="K12" s="18" t="s">
        <v>4522</v>
      </c>
      <c r="L12" s="18"/>
      <c r="M12" s="18">
        <v>0</v>
      </c>
      <c r="N12" s="18" t="s">
        <v>3849</v>
      </c>
      <c r="O12" s="18" t="s">
        <v>154</v>
      </c>
      <c r="P12" s="18">
        <v>2017</v>
      </c>
      <c r="Q12" s="18">
        <v>28</v>
      </c>
      <c r="R12" s="18"/>
      <c r="S12" s="18"/>
      <c r="T12" s="18"/>
    </row>
    <row r="13" spans="1:23" ht="45" hidden="1">
      <c r="A13" s="31" t="str">
        <f t="shared" si="0"/>
        <v>de Castro, J; Tagliaferri, P; de Lima, VCC; Ng, S; Thomas, M; Arunachalam, A; Cao, X; Kothari, S; Burke, T; Myeong, H; Grattan, A; Lee, DH. Systemic therapy treatment patterns in patients with advanced non-small cell lung cancer (NSCLC): PIvOTAL study. EUROPEAN JOURNAL OF CANCER CARE. 2017; 26(6):-e12734.Article. IF -2,104</v>
      </c>
      <c r="B13" s="17" t="s">
        <v>4508</v>
      </c>
      <c r="C13" s="17" t="s">
        <v>4509</v>
      </c>
      <c r="D13" s="17" t="s">
        <v>4510</v>
      </c>
      <c r="E13" s="18" t="s">
        <v>10</v>
      </c>
      <c r="F13" s="18">
        <f>VLOOKUP(N13,Revistas!$B$2:$H$63996,2,FALSE)</f>
        <v>2.1040000000000001</v>
      </c>
      <c r="G13" s="18" t="str">
        <f>VLOOKUP(N13,Revistas!$B$2:$H$63996,3,FALSE)</f>
        <v>Q1</v>
      </c>
      <c r="H13" s="18" t="str">
        <f>VLOOKUP(N13,Revistas!$B$2:$H$63996,4,FALSE)</f>
        <v>NURSING - SCIE;</v>
      </c>
      <c r="I13" s="18" t="str">
        <f>VLOOKUP(N13,Revistas!$B$2:$H$63996,5,FALSE)</f>
        <v>10/116</v>
      </c>
      <c r="J13" s="18" t="str">
        <f>VLOOKUP(N13,Revistas!$B$2:$H$63996,6,FALSE)</f>
        <v>SI</v>
      </c>
      <c r="K13" s="18" t="s">
        <v>4511</v>
      </c>
      <c r="L13" s="18" t="s">
        <v>4512</v>
      </c>
      <c r="M13" s="18">
        <v>0</v>
      </c>
      <c r="N13" s="18" t="s">
        <v>4513</v>
      </c>
      <c r="O13" s="18" t="s">
        <v>94</v>
      </c>
      <c r="P13" s="18">
        <v>2017</v>
      </c>
      <c r="Q13" s="18">
        <v>26</v>
      </c>
      <c r="R13" s="18">
        <v>6</v>
      </c>
      <c r="S13" s="18"/>
      <c r="T13" s="18" t="s">
        <v>4515</v>
      </c>
      <c r="U13" s="33">
        <v>28748556</v>
      </c>
    </row>
    <row r="14" spans="1:23" ht="75" hidden="1">
      <c r="A14" s="31" t="str">
        <f t="shared" si="0"/>
        <v>Ferolla, P; Brizzi, MP; Meyer, T; Mansoor, W; Mazieres, J; Do Cao, C; Lena, H; Berruti, A; Damiano, V; Buikhuisen, W; Gronbaek, H; Lombard-Bohas, C; Grohe, C; Minotti, V; Tiseo, M; De Castro, J; Reed, N; Gislimberti, G; Singh, N; Stankovic, M; Oberg, K; Baudin, E. Efficacy and safety of long-acting pasireotide or everolimus alone or in combination in patients with advanced carcinoids of the lung and thymus (LUNA): an open-label, multicentre, randomised, phase 2 trial. LANCET ONCOLOGY. 2017; 18(12):1652-1664.Article. IF -33,9</v>
      </c>
      <c r="B14" s="17" t="s">
        <v>4494</v>
      </c>
      <c r="C14" s="17" t="s">
        <v>4495</v>
      </c>
      <c r="D14" s="17" t="s">
        <v>4496</v>
      </c>
      <c r="E14" s="18" t="s">
        <v>10</v>
      </c>
      <c r="F14" s="18">
        <f>VLOOKUP(N14,Revistas!$B$2:$H$63996,2,FALSE)</f>
        <v>33.9</v>
      </c>
      <c r="G14" s="18" t="str">
        <f>VLOOKUP(N14,Revistas!$B$2:$H$63996,3,FALSE)</f>
        <v>Q1</v>
      </c>
      <c r="H14" s="18" t="str">
        <f>VLOOKUP(N14,Revistas!$B$2:$H$63996,4,FALSE)</f>
        <v>ONCOLOGY - SCIE</v>
      </c>
      <c r="I14" s="18" t="str">
        <f>VLOOKUP(N14,Revistas!$B$2:$H$63996,5,FALSE)</f>
        <v>3/217</v>
      </c>
      <c r="J14" s="18" t="str">
        <f>VLOOKUP(N14,Revistas!$B$2:$H$63996,6,FALSE)</f>
        <v>SI</v>
      </c>
      <c r="K14" s="18" t="s">
        <v>4497</v>
      </c>
      <c r="L14" s="18" t="s">
        <v>4498</v>
      </c>
      <c r="M14" s="18">
        <v>0</v>
      </c>
      <c r="N14" s="18" t="s">
        <v>4499</v>
      </c>
      <c r="O14" s="18" t="s">
        <v>14</v>
      </c>
      <c r="P14" s="18">
        <v>2017</v>
      </c>
      <c r="Q14" s="18">
        <v>18</v>
      </c>
      <c r="R14" s="18">
        <v>12</v>
      </c>
      <c r="S14" s="18">
        <v>1652</v>
      </c>
      <c r="T14" s="18">
        <v>1664</v>
      </c>
      <c r="U14" s="23">
        <v>29074099</v>
      </c>
      <c r="W14" s="32"/>
    </row>
    <row r="15" spans="1:23" ht="45">
      <c r="A15" s="31" t="str">
        <f t="shared" si="0"/>
        <v>Galvez, E; Sebastian, E; Madero, L; Catala, A; Belendez, C; de Heredia, CD; Galera, A; Plaza, D; Badell, I; Vallespin, E; Lapunzina, P; Perona, R; Surralles, J; Bueren, J; Sevilla, J. NEXT GENERATION SEQUENCING IN BONE MARROW FAILURE SYNDROMES. HAEMATOLOGICA. 2017; 102():225-225.Meeting Abstract. IF -7,702</v>
      </c>
      <c r="B15" s="37" t="s">
        <v>4228</v>
      </c>
      <c r="C15" s="37" t="s">
        <v>4229</v>
      </c>
      <c r="D15" s="17" t="s">
        <v>1171</v>
      </c>
      <c r="E15" s="18" t="s">
        <v>26</v>
      </c>
      <c r="F15" s="18">
        <f>VLOOKUP(N15,Revistas!$B$2:$H$63996,2,FALSE)</f>
        <v>7.702</v>
      </c>
      <c r="G15" s="18" t="str">
        <f>VLOOKUP(N15,Revistas!$B$2:$H$63996,3,FALSE)</f>
        <v>Q1</v>
      </c>
      <c r="H15" s="18" t="str">
        <f>VLOOKUP(N15,Revistas!$B$2:$H$63996,4,FALSE)</f>
        <v>HEMATOLOGY - SCIE</v>
      </c>
      <c r="I15" s="18" t="str">
        <f>VLOOKUP(N15,Revistas!$B$2:$H$63996,5,FALSE)</f>
        <v>4 de 70</v>
      </c>
      <c r="J15" s="18" t="str">
        <f>VLOOKUP(N15,Revistas!$B$2:$H$63996,6,FALSE)</f>
        <v>SI</v>
      </c>
      <c r="K15" s="18" t="s">
        <v>4230</v>
      </c>
      <c r="L15" s="18"/>
      <c r="M15" s="18">
        <v>0</v>
      </c>
      <c r="N15" s="18" t="s">
        <v>1174</v>
      </c>
      <c r="O15" s="28">
        <v>46174</v>
      </c>
      <c r="P15" s="18">
        <v>2017</v>
      </c>
      <c r="Q15" s="18">
        <v>102</v>
      </c>
      <c r="R15" s="18"/>
      <c r="S15" s="18">
        <v>225</v>
      </c>
      <c r="T15" s="18">
        <v>225</v>
      </c>
    </row>
    <row r="16" spans="1:23" ht="60" hidden="1">
      <c r="A16" s="31" t="str">
        <f t="shared" si="0"/>
        <v>Gandhi, L; Ou, SHI; Shaw, AT; Barlesi, F; Dingemans, AMC; Kim, DW; Camidge, DR; Hughes, BGM; Yang, JCH; de Castro, J; Crino, L; Lena, H; Do, P; Golding, S; Bordogna, W; Zeaiter, A; Kotb, A; Gadgeel, S. Efficacy of alectinib in central nervous system metastases in crizotinib-resistant ALK-positive non-small-cell lung cancer: Comparison of RECIST 1.1 and RANO-HGG criteria. EUROPEAN JOURNAL OF CANCER. 2017; 82():27-33.Article. IF -6,029</v>
      </c>
      <c r="B16" s="17" t="s">
        <v>4526</v>
      </c>
      <c r="C16" s="17" t="s">
        <v>4527</v>
      </c>
      <c r="D16" s="17" t="s">
        <v>2263</v>
      </c>
      <c r="E16" s="18" t="s">
        <v>10</v>
      </c>
      <c r="F16" s="18">
        <f>VLOOKUP(N16,Revistas!$B$2:$H$63996,2,FALSE)</f>
        <v>6.0289999999999999</v>
      </c>
      <c r="G16" s="18" t="str">
        <f>VLOOKUP(N16,Revistas!$B$2:$H$63996,3,FALSE)</f>
        <v>Q1</v>
      </c>
      <c r="H16" s="18" t="str">
        <f>VLOOKUP(N16,Revistas!$B$2:$H$63996,4,FALSE)</f>
        <v>ONCOLOGY - SCIE</v>
      </c>
      <c r="I16" s="18" t="str">
        <f>VLOOKUP(N16,Revistas!$B$2:$H$63996,5,FALSE)</f>
        <v>35/217</v>
      </c>
      <c r="J16" s="18" t="str">
        <f>VLOOKUP(N16,Revistas!$B$2:$H$63996,6,FALSE)</f>
        <v>NO</v>
      </c>
      <c r="K16" s="18" t="s">
        <v>4528</v>
      </c>
      <c r="L16" s="18" t="s">
        <v>4529</v>
      </c>
      <c r="M16" s="18">
        <v>0</v>
      </c>
      <c r="N16" s="18" t="s">
        <v>2265</v>
      </c>
      <c r="O16" s="18" t="s">
        <v>154</v>
      </c>
      <c r="P16" s="18">
        <v>2017</v>
      </c>
      <c r="Q16" s="18">
        <v>82</v>
      </c>
      <c r="R16" s="18"/>
      <c r="S16" s="18">
        <v>27</v>
      </c>
      <c r="T16" s="18">
        <v>33</v>
      </c>
      <c r="U16" s="23">
        <v>28646771</v>
      </c>
    </row>
    <row r="17" spans="1:21" ht="60" hidden="1">
      <c r="A17" s="31" t="str">
        <f t="shared" si="0"/>
        <v>Garcia-Romero, N; Carrion-Navarro, J; Esteban-Rubio, S; Lazaro-Ibanez, E; Peris-Celda, M; Alonso, MM; Guzman-De-Villoria, J; Fernandez-Carballal, C; de Mendivil, AO; Garcia-Duque, S; Escobedo-Lucea, C; Prat-Acin, R; Belda-Iniesta, C; Ayuso-Sacido, A. DNA sequences within glioma-derived extracellular vesicles can cross the intact blood-brain barrier and be detected in peripheral blood of patients. ONCOTARGET. 2017; 8(1):1416-1428.Article. IF -5,168</v>
      </c>
      <c r="B17" s="17" t="s">
        <v>4548</v>
      </c>
      <c r="C17" s="17" t="s">
        <v>4549</v>
      </c>
      <c r="D17" s="17" t="s">
        <v>570</v>
      </c>
      <c r="E17" s="18" t="s">
        <v>10</v>
      </c>
      <c r="F17" s="18">
        <f>VLOOKUP(N17,Revistas!$B$2:$H$63996,2,FALSE)</f>
        <v>5.1680000000000001</v>
      </c>
      <c r="G17" s="18" t="str">
        <f>VLOOKUP(N17,Revistas!$B$2:$H$63996,3,FALSE)</f>
        <v>Q1</v>
      </c>
      <c r="H17" s="18" t="str">
        <f>VLOOKUP(N17,Revistas!$B$2:$H$63996,4,FALSE)</f>
        <v>ONCOLOGY</v>
      </c>
      <c r="I17" s="18" t="str">
        <f>VLOOKUP(N17,Revistas!$B$2:$H$63996,5,FALSE)</f>
        <v>44/217</v>
      </c>
      <c r="J17" s="18" t="str">
        <f>VLOOKUP(N17,Revistas!$B$2:$H$63996,6,FALSE)</f>
        <v>NO</v>
      </c>
      <c r="K17" s="18" t="s">
        <v>4550</v>
      </c>
      <c r="L17" s="18" t="s">
        <v>4551</v>
      </c>
      <c r="M17" s="18">
        <v>5</v>
      </c>
      <c r="N17" s="18" t="s">
        <v>574</v>
      </c>
      <c r="O17" s="18" t="s">
        <v>3352</v>
      </c>
      <c r="P17" s="18">
        <v>2017</v>
      </c>
      <c r="Q17" s="18">
        <v>8</v>
      </c>
      <c r="R17" s="18">
        <v>1</v>
      </c>
      <c r="S17" s="18">
        <v>1416</v>
      </c>
      <c r="T17" s="18">
        <v>1428</v>
      </c>
      <c r="U17" s="23">
        <v>27902458</v>
      </c>
    </row>
    <row r="18" spans="1:21" ht="45" hidden="1">
      <c r="A18" s="31" t="str">
        <f t="shared" si="0"/>
        <v>Garcia-Romero, Noemi; Esteban-Rubio, Susana; Rackov, Gorjana; Carrion-Navarro, Josefa; Belda-Iniesta, Cristobal; Ayuso-Sacido, Angel. Extracellular vesicles compartment in liquid biopsies: Clinical application.. Molecular aspects of medicine. 2017; ():-.Review. IF -5,686</v>
      </c>
      <c r="B18" s="17" t="s">
        <v>4590</v>
      </c>
      <c r="C18" s="17" t="s">
        <v>4589</v>
      </c>
      <c r="D18" s="17" t="s">
        <v>4591</v>
      </c>
      <c r="E18" s="18" t="s">
        <v>210</v>
      </c>
      <c r="F18" s="18">
        <f>VLOOKUP(N18,Revistas!$B$2:$H$63996,2,FALSE)</f>
        <v>5.6859999999999999</v>
      </c>
      <c r="G18" s="18" t="str">
        <f>VLOOKUP(N18,Revistas!$B$2:$H$63996,3,FALSE)</f>
        <v>Q1</v>
      </c>
      <c r="H18" s="18" t="str">
        <f>VLOOKUP(N18,Revistas!$B$2:$H$63996,4,FALSE)</f>
        <v>MEDICINE, RESEARCH &amp; EXPERIMENTAL - SCIE;</v>
      </c>
      <c r="I18" s="18" t="str">
        <f>VLOOKUP(N18,Revistas!$B$2:$H$63996,5,FALSE)</f>
        <v>12/128</v>
      </c>
      <c r="J18" s="18" t="str">
        <f>VLOOKUP(N18,Revistas!$B$2:$H$63996,6,FALSE)</f>
        <v>SI</v>
      </c>
      <c r="K18" s="18" t="s">
        <v>4593</v>
      </c>
      <c r="L18" s="18"/>
      <c r="M18" s="18" t="s">
        <v>586</v>
      </c>
      <c r="N18" s="18" t="s">
        <v>4594</v>
      </c>
      <c r="O18" s="18" t="s">
        <v>4592</v>
      </c>
      <c r="P18" s="18">
        <v>2017</v>
      </c>
      <c r="Q18" s="18"/>
      <c r="R18" s="18"/>
      <c r="S18" s="18"/>
      <c r="T18" s="18"/>
      <c r="U18" s="23">
        <v>29155161</v>
      </c>
    </row>
    <row r="19" spans="1:21" ht="45" hidden="1">
      <c r="A19" s="31" t="str">
        <f t="shared" si="0"/>
        <v>Garcia-Romero, Noemi; Rackov, Gorjana; Belda-Iniesta, Cristobal; Ayuso-Sacido, Angel. The Use of Peripheral Extracellular Vesicles for Identification of Molecular Biomarkers in a Solid Tumor Mouse Model.. Methods in molecular biology (Clifton, N.J.). 2017; 1660():397-406-.Article. IF -NO TIENE</v>
      </c>
      <c r="B19" s="17" t="s">
        <v>4597</v>
      </c>
      <c r="C19" s="17" t="s">
        <v>4596</v>
      </c>
      <c r="D19" s="17" t="s">
        <v>4598</v>
      </c>
      <c r="E19" s="18" t="s">
        <v>10</v>
      </c>
      <c r="F19" s="18" t="str">
        <f>VLOOKUP(N19,Revistas!$B$2:$H$63996,2,FALSE)</f>
        <v>NO TIENE</v>
      </c>
      <c r="G19" s="18" t="str">
        <f>VLOOKUP(N19,Revistas!$B$2:$H$63996,3,FALSE)</f>
        <v>NO TIENE</v>
      </c>
      <c r="H19" s="18" t="str">
        <f>VLOOKUP(N19,Revistas!$B$2:$H$63996,4,FALSE)</f>
        <v>NO TIENE</v>
      </c>
      <c r="I19" s="18" t="str">
        <f>VLOOKUP(N19,Revistas!$B$2:$H$63996,5,FALSE)</f>
        <v>NO TIENE</v>
      </c>
      <c r="J19" s="18" t="str">
        <f>VLOOKUP(N19,Revistas!$B$2:$H$63996,6,FALSE)</f>
        <v>NO</v>
      </c>
      <c r="K19" s="18" t="s">
        <v>4600</v>
      </c>
      <c r="L19" s="18"/>
      <c r="M19" s="18" t="s">
        <v>586</v>
      </c>
      <c r="N19" s="18" t="s">
        <v>4601</v>
      </c>
      <c r="O19" s="18">
        <v>2017</v>
      </c>
      <c r="P19" s="18">
        <v>2017</v>
      </c>
      <c r="Q19" s="18">
        <v>1660</v>
      </c>
      <c r="R19" s="18"/>
      <c r="S19" s="18" t="s">
        <v>4599</v>
      </c>
      <c r="T19" s="18"/>
      <c r="U19" s="23">
        <v>28828675</v>
      </c>
    </row>
    <row r="20" spans="1:21" ht="60">
      <c r="A20" s="31" t="str">
        <f t="shared" si="0"/>
        <v>Gonzalez-Cao, M; Martinez-Picado, J; Pulla, MP; Clotet, B; Juan, O; Dalmau, J; Moran, T; Mayerhans, A; De Castro, J; Blanco, J; Blanco, R; Caro, RB; Karachaliou, N; Garcia-Corbacho, J; Molina, MA; Brander, C; Rosell, R. A phase II exploratory study of durvalumab (MEDI4736) in HIV-1 patients with advanced solid tumors. ANNALS OF ONCOLOGY. 2017; 28():-.Meeting Abstract. IF -11,855</v>
      </c>
      <c r="B20" s="37" t="s">
        <v>4523</v>
      </c>
      <c r="C20" s="37" t="s">
        <v>4524</v>
      </c>
      <c r="D20" s="17" t="s">
        <v>3847</v>
      </c>
      <c r="E20" s="18" t="s">
        <v>26</v>
      </c>
      <c r="F20" s="18">
        <f>VLOOKUP(N20,Revistas!$B$2:$H$63996,2,FALSE)</f>
        <v>11.855</v>
      </c>
      <c r="G20" s="18" t="str">
        <f>VLOOKUP(N20,Revistas!$B$2:$H$63996,3,FALSE)</f>
        <v>Q1</v>
      </c>
      <c r="H20" s="18" t="str">
        <f>VLOOKUP(N20,Revistas!$B$2:$H$63996,4,FALSE)</f>
        <v>ONCOLOGY</v>
      </c>
      <c r="I20" s="18" t="str">
        <f>VLOOKUP(N20,Revistas!$B$2:$H$63996,5,FALSE)</f>
        <v>10/217</v>
      </c>
      <c r="J20" s="18" t="str">
        <f>VLOOKUP(N20,Revistas!$B$2:$H$63996,6,FALSE)</f>
        <v>SI</v>
      </c>
      <c r="K20" s="18" t="s">
        <v>4525</v>
      </c>
      <c r="L20" s="18"/>
      <c r="M20" s="18">
        <v>0</v>
      </c>
      <c r="N20" s="18" t="s">
        <v>3849</v>
      </c>
      <c r="O20" s="18" t="s">
        <v>154</v>
      </c>
      <c r="P20" s="18">
        <v>2017</v>
      </c>
      <c r="Q20" s="18">
        <v>28</v>
      </c>
      <c r="R20" s="18"/>
      <c r="S20" s="18"/>
      <c r="T20" s="18"/>
    </row>
    <row r="21" spans="1:21" ht="75" hidden="1">
      <c r="A21" s="31" t="str">
        <f t="shared" si="0"/>
        <v>Hernandez-Jimenez, E; Cubillos-Zapata, C; Toledano, V; de Diego, RP; Fernandez-Navarro, I; Casitas, R; Carpio, C; Casas-Martin, J; Valentin, J; Varela-Serrano, A; Avendano-Ortiz, J; Alvarez, E; Aguirre, LA; Perez-Martinez, A; De Miguel, MP; Belda-Iniesta, C; Garcia-Rio, F; Lopez-Collazo, E. Monocytes inhibit NK activity via TGF-beta in patients with obstructive sleep apnoea. EUROPEAN RESPIRATORY JOURNAL. 2017; 49(6):-1602456.Article. IF -10,569</v>
      </c>
      <c r="B21" s="17" t="s">
        <v>2034</v>
      </c>
      <c r="C21" s="17" t="s">
        <v>2035</v>
      </c>
      <c r="D21" s="17" t="s">
        <v>1983</v>
      </c>
      <c r="E21" s="18" t="s">
        <v>10</v>
      </c>
      <c r="F21" s="18">
        <f>VLOOKUP(N21,Revistas!$B$2:$H$63996,2,FALSE)</f>
        <v>10.569000000000001</v>
      </c>
      <c r="G21" s="18" t="str">
        <f>VLOOKUP(N21,Revistas!$B$2:$H$63996,3,FALSE)</f>
        <v>Q1</v>
      </c>
      <c r="H21" s="18" t="str">
        <f>VLOOKUP(N21,Revistas!$B$2:$H$63996,4,FALSE)</f>
        <v>RESPIRATORY SYSTEM - SCIE</v>
      </c>
      <c r="I21" s="18" t="str">
        <f>VLOOKUP(N21,Revistas!$B$2:$H$63996,5,FALSE)</f>
        <v>3 DE 59</v>
      </c>
      <c r="J21" s="18" t="str">
        <f>VLOOKUP(N21,Revistas!$B$2:$H$63996,6,FALSE)</f>
        <v>SI</v>
      </c>
      <c r="K21" s="18" t="s">
        <v>2036</v>
      </c>
      <c r="L21" s="18" t="s">
        <v>2037</v>
      </c>
      <c r="M21" s="18">
        <v>1</v>
      </c>
      <c r="N21" s="18" t="s">
        <v>1986</v>
      </c>
      <c r="O21" s="18" t="s">
        <v>226</v>
      </c>
      <c r="P21" s="18">
        <v>2017</v>
      </c>
      <c r="Q21" s="18">
        <v>49</v>
      </c>
      <c r="R21" s="18">
        <v>6</v>
      </c>
      <c r="S21" s="18"/>
      <c r="T21" s="18">
        <v>1602456</v>
      </c>
      <c r="U21" s="32">
        <v>28619958</v>
      </c>
    </row>
    <row r="22" spans="1:21" ht="60" hidden="1">
      <c r="A22" s="31" t="str">
        <f t="shared" si="0"/>
        <v>Hirsch, FR; Govindan, R; Zvirbule, Z; Braiteh, F; Rittmeyer, A; Belda-Iniesta, C; Isla, D; Cosgriff, T; Boyer, M; Ueda, M; Phan, S; Gandara, DR. Efficacy and Safety Results From a Phase II, Placebo-Controlled Study of Onartuzumab Plus First-Line Platinum-Doublet Chemotherapy for Advanced Squamous Cell Non-Small-Cell Lung Cancer. CLINICAL LUNG CANCER. 2017; 18(1):43-49.Article. IF -3,434</v>
      </c>
      <c r="B22" s="17" t="s">
        <v>4561</v>
      </c>
      <c r="C22" s="17" t="s">
        <v>4562</v>
      </c>
      <c r="D22" s="17" t="s">
        <v>4563</v>
      </c>
      <c r="E22" s="18" t="s">
        <v>10</v>
      </c>
      <c r="F22" s="18">
        <f>VLOOKUP(N22,Revistas!$B$2:$H$63996,2,FALSE)</f>
        <v>3.4340000000000002</v>
      </c>
      <c r="G22" s="18" t="str">
        <f>VLOOKUP(N22,Revistas!$B$2:$H$63996,3,FALSE)</f>
        <v>Q2</v>
      </c>
      <c r="H22" s="18" t="str">
        <f>VLOOKUP(N22,Revistas!$B$2:$H$63996,4,FALSE)</f>
        <v>ONCOLOGY</v>
      </c>
      <c r="I22" s="18" t="str">
        <f>VLOOKUP(N22,Revistas!$B$2:$H$63996,5,FALSE)</f>
        <v>88/217</v>
      </c>
      <c r="J22" s="18" t="str">
        <f>VLOOKUP(N22,Revistas!$B$2:$H$63996,6,FALSE)</f>
        <v>NO</v>
      </c>
      <c r="K22" s="18" t="s">
        <v>4564</v>
      </c>
      <c r="L22" s="18" t="s">
        <v>4565</v>
      </c>
      <c r="M22" s="18">
        <v>4</v>
      </c>
      <c r="N22" s="18" t="s">
        <v>4566</v>
      </c>
      <c r="O22" s="18" t="s">
        <v>344</v>
      </c>
      <c r="P22" s="18">
        <v>2017</v>
      </c>
      <c r="Q22" s="18">
        <v>18</v>
      </c>
      <c r="R22" s="18">
        <v>1</v>
      </c>
      <c r="S22" s="18">
        <v>43</v>
      </c>
      <c r="T22" s="18">
        <v>49</v>
      </c>
      <c r="U22" s="23">
        <v>27461773</v>
      </c>
    </row>
    <row r="23" spans="1:21" ht="45" hidden="1">
      <c r="A23" s="31" t="str">
        <f t="shared" si="0"/>
        <v>Isla, D; De Castro, J; Juan, O; Grau, S; Orofino, J; Gordo, R; Rubio-Terres, C; Rubio-Rodriguez, D. Costs of adverse events associated with erlotinib or afatinib in first-line treatment of advanced EGFR-positive non-small cell lung cancer. CLINICOECONOMICS AND OUTCOMES RESEARCH. 2017; 9():31-38.Article. IF -NO TIENE</v>
      </c>
      <c r="B23" s="17" t="s">
        <v>4577</v>
      </c>
      <c r="C23" s="17" t="s">
        <v>4578</v>
      </c>
      <c r="D23" s="17" t="s">
        <v>4579</v>
      </c>
      <c r="E23" s="18" t="s">
        <v>10</v>
      </c>
      <c r="F23" s="18" t="str">
        <f>VLOOKUP(N23,Revistas!$B$2:$H$63996,2,FALSE)</f>
        <v>NO TIENE</v>
      </c>
      <c r="G23" s="18" t="str">
        <f>VLOOKUP(N23,Revistas!$B$2:$H$63996,3,FALSE)</f>
        <v>NO TIENE</v>
      </c>
      <c r="H23" s="18" t="str">
        <f>VLOOKUP(N23,Revistas!$B$2:$H$63996,4,FALSE)</f>
        <v>NO TIENE</v>
      </c>
      <c r="I23" s="18" t="str">
        <f>VLOOKUP(N23,Revistas!$B$2:$H$63996,5,FALSE)</f>
        <v>NO TIENE</v>
      </c>
      <c r="J23" s="18" t="str">
        <f>VLOOKUP(N23,Revistas!$B$2:$H$63996,6,FALSE)</f>
        <v>NO</v>
      </c>
      <c r="K23" s="18" t="s">
        <v>4580</v>
      </c>
      <c r="L23" s="18" t="s">
        <v>4581</v>
      </c>
      <c r="M23" s="18">
        <v>1</v>
      </c>
      <c r="N23" s="18" t="s">
        <v>4582</v>
      </c>
      <c r="O23" s="18"/>
      <c r="P23" s="18">
        <v>2017</v>
      </c>
      <c r="Q23" s="18">
        <v>9</v>
      </c>
      <c r="R23" s="18"/>
      <c r="S23" s="18">
        <v>31</v>
      </c>
      <c r="T23" s="18">
        <v>38</v>
      </c>
      <c r="U23" s="23">
        <v>28115857</v>
      </c>
    </row>
    <row r="24" spans="1:21" ht="60" hidden="1">
      <c r="A24" s="31" t="str">
        <f t="shared" si="0"/>
        <v>Isla, D; Majem, M; Vinolas, N; Artal, A; Blasco, A; Felip, E; Garrido, P; Remon, J; Baquedano, M; Borras, JM; Trill, MD; Garcia-Campelo, R; Juan, O; Leon, C; Lianes, P; Lopez-Rios, F; Molins, L; Planchuelo, MA; Cobo, M; Paz-Ares, L; Trigo, JM; de Castro, J. A consensus statement on the gender perspective in lung cancer. CLINICAL &amp; TRANSLATIONAL ONCOLOGY. 2017; 19(5):527-535.Review. IF -2,353</v>
      </c>
      <c r="B24" s="17" t="s">
        <v>4533</v>
      </c>
      <c r="C24" s="17" t="s">
        <v>4534</v>
      </c>
      <c r="D24" s="17" t="s">
        <v>4431</v>
      </c>
      <c r="E24" s="18" t="s">
        <v>210</v>
      </c>
      <c r="F24" s="18">
        <f>VLOOKUP(N24,Revistas!$B$2:$H$63996,2,FALSE)</f>
        <v>2.3530000000000002</v>
      </c>
      <c r="G24" s="18" t="str">
        <f>VLOOKUP(N24,Revistas!$B$2:$H$63996,3,FALSE)</f>
        <v>Q3</v>
      </c>
      <c r="H24" s="18" t="str">
        <f>VLOOKUP(N24,Revistas!$B$2:$H$63996,4,FALSE)</f>
        <v>ONCOLOGY</v>
      </c>
      <c r="I24" s="18" t="str">
        <f>VLOOKUP(N24,Revistas!$B$2:$H$63996,5,FALSE)</f>
        <v>141/217</v>
      </c>
      <c r="J24" s="18" t="str">
        <f>VLOOKUP(N24,Revistas!$B$2:$H$63996,6,FALSE)</f>
        <v>NO</v>
      </c>
      <c r="K24" s="18" t="s">
        <v>4535</v>
      </c>
      <c r="L24" s="18" t="s">
        <v>4536</v>
      </c>
      <c r="M24" s="18">
        <v>1</v>
      </c>
      <c r="N24" s="18" t="s">
        <v>4434</v>
      </c>
      <c r="O24" s="18" t="s">
        <v>250</v>
      </c>
      <c r="P24" s="18">
        <v>2017</v>
      </c>
      <c r="Q24" s="18">
        <v>19</v>
      </c>
      <c r="R24" s="18">
        <v>5</v>
      </c>
      <c r="S24" s="18">
        <v>527</v>
      </c>
      <c r="T24" s="18">
        <v>535</v>
      </c>
      <c r="U24" s="23">
        <v>27885542</v>
      </c>
    </row>
    <row r="25" spans="1:21" ht="60">
      <c r="A25" s="31" t="str">
        <f t="shared" si="0"/>
        <v>Kothari, S; Arunachalam, A; Tsao, M; Lee, DH; Kambartel, K; Isobe, H; Huang, M; Barrios, CHE; Khattak, A; de Marinis, F; Cao, X; Burke, T; Lopez, MA; De Castro, J. UTILIZATION AND TREATMENT PATTERNS AMONG PATIENTS WITH ADVANCED NON-SMALL CELL LUNG CANCER RECEIVING PREDICTIVE MOLECULAR BIOMARKER (BMX) TESTS. VALUE IN HEALTH. 2017; 20(9):A400-A400.Meeting Abstract. IF -4,235</v>
      </c>
      <c r="B25" s="37" t="s">
        <v>4516</v>
      </c>
      <c r="C25" s="37" t="s">
        <v>4517</v>
      </c>
      <c r="D25" s="17" t="s">
        <v>3425</v>
      </c>
      <c r="E25" s="18" t="s">
        <v>26</v>
      </c>
      <c r="F25" s="18">
        <f>VLOOKUP(N25,Revistas!$B$2:$H$63996,2,FALSE)</f>
        <v>4.2350000000000003</v>
      </c>
      <c r="G25" s="18" t="str">
        <f>VLOOKUP(N25,Revistas!$B$2:$H$63996,3,FALSE)</f>
        <v>Q1</v>
      </c>
      <c r="H25" s="18" t="str">
        <f>VLOOKUP(N25,Revistas!$B$2:$H$63996,4,FALSE)</f>
        <v>HEALTH CARE SCIENCES &amp; SERVICES - SCIE</v>
      </c>
      <c r="I25" s="18" t="str">
        <f>VLOOKUP(N25,Revistas!$B$2:$H$63996,5,FALSE)</f>
        <v>10 DE 90</v>
      </c>
      <c r="J25" s="18" t="str">
        <f>VLOOKUP(N25,Revistas!$B$2:$H$63996,6,FALSE)</f>
        <v>NO</v>
      </c>
      <c r="K25" s="18" t="s">
        <v>4518</v>
      </c>
      <c r="L25" s="18"/>
      <c r="M25" s="18">
        <v>0</v>
      </c>
      <c r="N25" s="18" t="s">
        <v>3427</v>
      </c>
      <c r="O25" s="18" t="s">
        <v>3428</v>
      </c>
      <c r="P25" s="18">
        <v>2017</v>
      </c>
      <c r="Q25" s="18">
        <v>20</v>
      </c>
      <c r="R25" s="18">
        <v>9</v>
      </c>
      <c r="S25" s="18" t="s">
        <v>4519</v>
      </c>
      <c r="T25" s="18" t="s">
        <v>4519</v>
      </c>
    </row>
    <row r="26" spans="1:21" ht="75" hidden="1">
      <c r="A26" s="31" t="str">
        <f t="shared" si="0"/>
        <v>Montejano, R; Stella-Ascariz, N; Monge, S; Bernardino, JI; Perez-Valero, I; Montes, ML; Valencia, E; Martin-Carbonero, L; Moreno, V; Gonzalez-Garcia, J; Arnalich, F; Mingorance, J; Berniches, LP; Perona, R; Arribas, JR. Impact of Antiretroviral Treatment Containing Tenofovir Difumarate on the Telomere Length of Aviremic HIV-Infected Patients. JAIDS-JOURNAL OF ACQUIRED IMMUNE DEFICIENCY SYNDROMES. 2017; 76(1):102-109.Article. IF -3,935</v>
      </c>
      <c r="B26" s="17" t="s">
        <v>1422</v>
      </c>
      <c r="C26" s="17" t="s">
        <v>1423</v>
      </c>
      <c r="D26" s="17" t="s">
        <v>1424</v>
      </c>
      <c r="E26" s="18" t="s">
        <v>10</v>
      </c>
      <c r="F26" s="18">
        <f>VLOOKUP(N26,Revistas!$B$2:$H$63996,2,FALSE)</f>
        <v>3.9350000000000001</v>
      </c>
      <c r="G26" s="18" t="str">
        <f>VLOOKUP(N26,Revistas!$B$2:$H$63996,3,FALSE)</f>
        <v>Q1</v>
      </c>
      <c r="H26" s="18" t="str">
        <f>VLOOKUP(N26,Revistas!$B$2:$H$63996,4,FALSE)</f>
        <v>INFECTIOUS DISEASES - SCIE;</v>
      </c>
      <c r="I26" s="18" t="str">
        <f>VLOOKUP(N26,Revistas!$B$2:$H$63996,5,FALSE)</f>
        <v>20/84</v>
      </c>
      <c r="J26" s="18" t="str">
        <f>VLOOKUP(N26,Revistas!$B$2:$H$63996,6,FALSE)</f>
        <v>NO</v>
      </c>
      <c r="K26" s="18" t="s">
        <v>1425</v>
      </c>
      <c r="L26" s="18" t="s">
        <v>1426</v>
      </c>
      <c r="M26" s="18">
        <v>0</v>
      </c>
      <c r="N26" s="18" t="s">
        <v>1427</v>
      </c>
      <c r="O26" s="28">
        <v>37135</v>
      </c>
      <c r="P26" s="18">
        <v>2017</v>
      </c>
      <c r="Q26" s="18">
        <v>76</v>
      </c>
      <c r="R26" s="18">
        <v>1</v>
      </c>
      <c r="S26" s="18">
        <v>102</v>
      </c>
      <c r="T26" s="18">
        <v>109</v>
      </c>
      <c r="U26" s="23">
        <v>28418989</v>
      </c>
    </row>
    <row r="27" spans="1:21" ht="75">
      <c r="A27" s="31" t="str">
        <f t="shared" si="0"/>
        <v>Planas, L; Arias-Salgado, EG; Roldan, IB; Montes, A; Esquinas, C; Zygmunt, VV; Luburich, P; Llatjos, R; Machahua, C; Rivera, P; Pintado-Berninches, L; Leiro, V; Balcells, E; Sala, E; Cortijo, J; Dorca, J; Perona, R; Selman, M; Molina-Molina, M. Clinical Predictive Factors And Prognostic Implications Of Telomere Shortening In Sporadic And Familial Idiopathic Pulmonary Fibrosis. AMERICAN JOURNAL OF RESPIRATORY AND CRITICAL CARE MEDICINE. 2017; 195():-.Meeting Abstract. IF -13,204</v>
      </c>
      <c r="B27" s="37" t="s">
        <v>4558</v>
      </c>
      <c r="C27" s="37" t="s">
        <v>4559</v>
      </c>
      <c r="D27" s="17" t="s">
        <v>2764</v>
      </c>
      <c r="E27" s="18" t="s">
        <v>26</v>
      </c>
      <c r="F27" s="18">
        <f>VLOOKUP(N27,Revistas!$B$2:$H$63996,2,FALSE)</f>
        <v>13.204000000000001</v>
      </c>
      <c r="G27" s="18" t="str">
        <f>VLOOKUP(N27,Revistas!$B$2:$H$63996,3,FALSE)</f>
        <v>Q1</v>
      </c>
      <c r="H27" s="18" t="str">
        <f>VLOOKUP(N27,Revistas!$B$2:$H$63996,4,FALSE)</f>
        <v>CRITICAL CARE MEDICINE - SCIE;</v>
      </c>
      <c r="I27" s="18" t="str">
        <f>VLOOKUP(N27,Revistas!$B$2:$H$63996,5,FALSE)</f>
        <v>2 DE 33</v>
      </c>
      <c r="J27" s="18" t="str">
        <f>VLOOKUP(N27,Revistas!$B$2:$H$63996,6,FALSE)</f>
        <v>SI</v>
      </c>
      <c r="K27" s="18" t="s">
        <v>4560</v>
      </c>
      <c r="L27" s="18"/>
      <c r="M27" s="18">
        <v>0</v>
      </c>
      <c r="N27" s="18" t="s">
        <v>2766</v>
      </c>
      <c r="O27" s="18"/>
      <c r="P27" s="18">
        <v>2017</v>
      </c>
      <c r="Q27" s="18">
        <v>195</v>
      </c>
      <c r="R27" s="18"/>
      <c r="S27" s="18"/>
      <c r="T27" s="18"/>
    </row>
    <row r="28" spans="1:21" ht="60" hidden="1">
      <c r="A28" s="31" t="str">
        <f t="shared" si="0"/>
        <v>Remon, J; Isla, D; Garrido, P; de Castro, J; Majem, M; Vinolas, N; Artal, A; Carcereny, E; Garcia-Campelo, MR; Lianes, P; Provencio, M; Juan, O; Diz, P; Blanco, R; Lopez-Castro, R; Maestu, I; Vadell, C; Felip, E. Efficacy of tyrosine kinase inhibitors in EGFR-mutant lung cancer women in a real-world setting: the WORLD07 database. CLINICAL &amp; TRANSLATIONAL ONCOLOGY. 2017; 19(12):1537-1542.Article. IF -2,353</v>
      </c>
      <c r="B28" s="17" t="s">
        <v>4500</v>
      </c>
      <c r="C28" s="17" t="s">
        <v>4501</v>
      </c>
      <c r="D28" s="17" t="s">
        <v>4431</v>
      </c>
      <c r="E28" s="18" t="s">
        <v>10</v>
      </c>
      <c r="F28" s="18">
        <f>VLOOKUP(N28,Revistas!$B$2:$H$63996,2,FALSE)</f>
        <v>2.3530000000000002</v>
      </c>
      <c r="G28" s="18" t="str">
        <f>VLOOKUP(N28,Revistas!$B$2:$H$63996,3,FALSE)</f>
        <v>Q3</v>
      </c>
      <c r="H28" s="18" t="str">
        <f>VLOOKUP(N28,Revistas!$B$2:$H$63996,4,FALSE)</f>
        <v>ONCOLOGY</v>
      </c>
      <c r="I28" s="18" t="str">
        <f>VLOOKUP(N28,Revistas!$B$2:$H$63996,5,FALSE)</f>
        <v>141/217</v>
      </c>
      <c r="J28" s="18" t="str">
        <f>VLOOKUP(N28,Revistas!$B$2:$H$63996,6,FALSE)</f>
        <v>NO</v>
      </c>
      <c r="K28" s="18" t="s">
        <v>4502</v>
      </c>
      <c r="L28" s="18" t="s">
        <v>4503</v>
      </c>
      <c r="M28" s="18">
        <v>0</v>
      </c>
      <c r="N28" s="18" t="s">
        <v>4434</v>
      </c>
      <c r="O28" s="18" t="s">
        <v>14</v>
      </c>
      <c r="P28" s="18">
        <v>2017</v>
      </c>
      <c r="Q28" s="18">
        <v>19</v>
      </c>
      <c r="R28" s="18">
        <v>12</v>
      </c>
      <c r="S28" s="18">
        <v>1537</v>
      </c>
      <c r="T28" s="18">
        <v>1542</v>
      </c>
      <c r="U28" s="23">
        <v>28660482</v>
      </c>
    </row>
    <row r="29" spans="1:21" ht="60" hidden="1">
      <c r="A29" s="31" t="str">
        <f t="shared" si="0"/>
        <v>Stella-Ascariz, N; Montejano, R; Pintado-Berninches, L; Monge, S; Bernardino, JI; Perez-Valero, I; Montes, ML; Mingorance, J; Perona, R; Arribas, JR. Differential Effects of Tenofovir, Abacavir, Emtricitabine, and Darunavir on Telomerase Activity In Vitro. JAIDS-JOURNAL OF ACQUIRED IMMUNE DEFICIENCY SYNDROMES. 2017; 74(1):91-94.Article. IF -3,935</v>
      </c>
      <c r="B29" s="17" t="s">
        <v>1521</v>
      </c>
      <c r="C29" s="17" t="s">
        <v>1522</v>
      </c>
      <c r="D29" s="17" t="s">
        <v>1424</v>
      </c>
      <c r="E29" s="18" t="s">
        <v>10</v>
      </c>
      <c r="F29" s="18">
        <f>VLOOKUP(N29,Revistas!$B$2:$H$63996,2,FALSE)</f>
        <v>3.9350000000000001</v>
      </c>
      <c r="G29" s="18" t="str">
        <f>VLOOKUP(N29,Revistas!$B$2:$H$63996,3,FALSE)</f>
        <v>Q1</v>
      </c>
      <c r="H29" s="18" t="str">
        <f>VLOOKUP(N29,Revistas!$B$2:$H$63996,4,FALSE)</f>
        <v>INFECTIOUS DISEASES - SCIE;</v>
      </c>
      <c r="I29" s="18" t="str">
        <f>VLOOKUP(N29,Revistas!$B$2:$H$63996,5,FALSE)</f>
        <v>20/84</v>
      </c>
      <c r="J29" s="18" t="str">
        <f>VLOOKUP(N29,Revistas!$B$2:$H$63996,6,FALSE)</f>
        <v>NO</v>
      </c>
      <c r="K29" s="18" t="s">
        <v>1523</v>
      </c>
      <c r="L29" s="18" t="s">
        <v>1524</v>
      </c>
      <c r="M29" s="18">
        <v>1</v>
      </c>
      <c r="N29" s="18" t="s">
        <v>1427</v>
      </c>
      <c r="O29" s="18" t="s">
        <v>1525</v>
      </c>
      <c r="P29" s="18">
        <v>2017</v>
      </c>
      <c r="Q29" s="18">
        <v>74</v>
      </c>
      <c r="R29" s="18">
        <v>1</v>
      </c>
      <c r="S29" s="18">
        <v>91</v>
      </c>
      <c r="T29" s="18">
        <v>94</v>
      </c>
      <c r="U29" s="23">
        <v>27552152</v>
      </c>
    </row>
    <row r="30" spans="1:21" ht="60" hidden="1">
      <c r="A30" s="31" t="str">
        <f t="shared" si="0"/>
        <v>Vera, O; Jimenez, J; Pernia, O; Rodriguez-Antolin, C; Rodriguez, C; Cabo, FS; Soto, J; Rosas, R; Lopez-Magallon, S; Rodriguez, IE; Dopazo, A; Rojo, F; Belda, C; Alvarez, R; Valentin, J; Benitez, J; Perona, R; De Castro, J; de Caceres, II. DNA Methylation of miR-7 is a Mechanism Involved in Platinum Response through MAFG Overexpression in Cancer Cells. THERANOSTICS. 2017; 7(17):4118-4134.Article. IF -8,766</v>
      </c>
      <c r="B30" s="17" t="s">
        <v>4552</v>
      </c>
      <c r="C30" s="17" t="s">
        <v>4553</v>
      </c>
      <c r="D30" s="17" t="s">
        <v>4554</v>
      </c>
      <c r="E30" s="18" t="s">
        <v>10</v>
      </c>
      <c r="F30" s="18">
        <f>VLOOKUP(N30,Revistas!$B$2:$H$63996,2,FALSE)</f>
        <v>8.766</v>
      </c>
      <c r="G30" s="18" t="str">
        <f>VLOOKUP(N30,Revistas!$B$2:$H$63996,3,FALSE)</f>
        <v>Q1</v>
      </c>
      <c r="H30" s="18" t="str">
        <f>VLOOKUP(N30,Revistas!$B$2:$H$63996,4,FALSE)</f>
        <v>MEDICINE, RESEARCH &amp; EXPERIMENTAL - SCIE</v>
      </c>
      <c r="I30" s="18" t="str">
        <f>VLOOKUP(N30,Revistas!$B$2:$H$63996,5,FALSE)</f>
        <v>8/128</v>
      </c>
      <c r="J30" s="18" t="str">
        <f>VLOOKUP(N30,Revistas!$B$2:$H$63996,6,FALSE)</f>
        <v>SI</v>
      </c>
      <c r="K30" s="18" t="s">
        <v>4555</v>
      </c>
      <c r="L30" s="18" t="s">
        <v>4556</v>
      </c>
      <c r="M30" s="18">
        <v>0</v>
      </c>
      <c r="N30" s="18" t="s">
        <v>4557</v>
      </c>
      <c r="O30" s="18"/>
      <c r="P30" s="18">
        <v>2017</v>
      </c>
      <c r="Q30" s="18">
        <v>7</v>
      </c>
      <c r="R30" s="18">
        <v>17</v>
      </c>
      <c r="S30" s="18">
        <v>4118</v>
      </c>
      <c r="T30" s="18">
        <v>4134</v>
      </c>
      <c r="U30" s="23">
        <v>29158814</v>
      </c>
    </row>
    <row r="31" spans="1:21">
      <c r="A31" s="31"/>
    </row>
    <row r="32" spans="1:2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19</v>
      </c>
      <c r="D1092" s="20" t="s">
        <v>10</v>
      </c>
      <c r="E1092" s="23">
        <f>DSUM(B1:T1088,F1,D1091:D1092)</f>
        <v>196.59100000000001</v>
      </c>
      <c r="F1092" s="23" t="s">
        <v>10</v>
      </c>
      <c r="G1092" s="23" t="s">
        <v>5470</v>
      </c>
      <c r="H1092" s="23">
        <f>DCOUNTA(B1:T1088,G1091,F1091:G1092)</f>
        <v>11</v>
      </c>
      <c r="I1092" s="23" t="s">
        <v>10</v>
      </c>
      <c r="J1092" s="23" t="s">
        <v>2680</v>
      </c>
      <c r="K1092" s="23">
        <f>DCOUNTA(B1:T1088,J1,I1091:J1092)</f>
        <v>6</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1</v>
      </c>
      <c r="D1095" s="20" t="s">
        <v>274</v>
      </c>
      <c r="E1095" s="23">
        <f>DSUM(B1:T1088,F1,D1094:D1095)</f>
        <v>2.9790000000000001</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7</v>
      </c>
      <c r="D1105" s="20" t="s">
        <v>26</v>
      </c>
      <c r="E1105" s="23">
        <f>DSUM(B1:T1088,F1,D1104:D1105)</f>
        <v>60.74</v>
      </c>
      <c r="F1105" s="23" t="s">
        <v>26</v>
      </c>
      <c r="G1105" s="23" t="s">
        <v>5470</v>
      </c>
      <c r="H1105" s="23">
        <f>DCOUNTA(B1:T1088,G1,F1104:G1105)</f>
        <v>7</v>
      </c>
      <c r="I1105" s="23" t="s">
        <v>26</v>
      </c>
      <c r="J1105" s="23" t="s">
        <v>2680</v>
      </c>
      <c r="K1105" s="23">
        <f>DCOUNTA(B1:T1088,J1,I1104:J1105)</f>
        <v>5</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2</v>
      </c>
      <c r="D1108" s="20" t="s">
        <v>210</v>
      </c>
      <c r="E1108" s="23">
        <f>DSUM(B1:T1088,F1,D1107:D1108)</f>
        <v>8.0389999999999997</v>
      </c>
      <c r="F1108" s="23" t="s">
        <v>210</v>
      </c>
      <c r="G1108" s="23" t="s">
        <v>5470</v>
      </c>
      <c r="H1108" s="23">
        <f>DCOUNTA(B1:T1088,G1,F1107:G1108)</f>
        <v>1</v>
      </c>
      <c r="I1108" s="23" t="s">
        <v>210</v>
      </c>
      <c r="J1108" s="23" t="s">
        <v>2680</v>
      </c>
      <c r="K1108" s="23">
        <f>DCOUNTA(B1:T1088,J1,I1107:J1108)</f>
        <v>1</v>
      </c>
    </row>
    <row r="1110" spans="2:52" ht="15.75">
      <c r="C1110" s="19" t="s">
        <v>7256</v>
      </c>
      <c r="D1110" s="19" t="s">
        <v>7257</v>
      </c>
      <c r="E1110" s="19" t="s">
        <v>5466</v>
      </c>
      <c r="F1110" s="19" t="s">
        <v>7258</v>
      </c>
      <c r="G1110" s="19" t="s">
        <v>7259</v>
      </c>
      <c r="O1110" s="24"/>
      <c r="AY1110" s="20" t="s">
        <v>7260</v>
      </c>
      <c r="AZ1110" s="20" t="s">
        <v>7261</v>
      </c>
    </row>
    <row r="1111" spans="2:52" ht="15.75">
      <c r="C1111" s="21">
        <f>C1092</f>
        <v>19</v>
      </c>
      <c r="D1111" s="26" t="s">
        <v>7262</v>
      </c>
      <c r="E1111" s="21">
        <f>E1092</f>
        <v>196.59100000000001</v>
      </c>
      <c r="F1111" s="21">
        <f>H1092</f>
        <v>11</v>
      </c>
      <c r="G1111" s="21">
        <f>K1092</f>
        <v>6</v>
      </c>
      <c r="O1111" s="24"/>
    </row>
    <row r="1112" spans="2:52" ht="15.75">
      <c r="C1112" s="21">
        <f>C1095</f>
        <v>1</v>
      </c>
      <c r="D1112" s="26" t="s">
        <v>7263</v>
      </c>
      <c r="E1112" s="21">
        <f>E1095</f>
        <v>2.9790000000000001</v>
      </c>
      <c r="F1112" s="21">
        <f>H1095</f>
        <v>0</v>
      </c>
      <c r="G1112" s="21">
        <f>K1095</f>
        <v>0</v>
      </c>
      <c r="O1112" s="24"/>
    </row>
    <row r="1113" spans="2:52" ht="15.75">
      <c r="C1113" s="21">
        <f>C1105</f>
        <v>7</v>
      </c>
      <c r="D1113" s="26" t="s">
        <v>26</v>
      </c>
      <c r="E1113" s="21">
        <f>E1105</f>
        <v>60.74</v>
      </c>
      <c r="F1113" s="21">
        <f>H1105</f>
        <v>7</v>
      </c>
      <c r="G1113" s="21">
        <f>K1105</f>
        <v>5</v>
      </c>
      <c r="O1113" s="24"/>
    </row>
    <row r="1114" spans="2:52" ht="15.75">
      <c r="C1114" s="21">
        <f>C1108</f>
        <v>2</v>
      </c>
      <c r="D1114" s="26" t="s">
        <v>7266</v>
      </c>
      <c r="E1114" s="21">
        <f>E1108</f>
        <v>8.0389999999999997</v>
      </c>
      <c r="F1114" s="21">
        <f>H1108</f>
        <v>1</v>
      </c>
      <c r="G1114" s="21">
        <f>K1108</f>
        <v>1</v>
      </c>
      <c r="O1114" s="24"/>
    </row>
    <row r="1115" spans="2:52" ht="15.75">
      <c r="C1115" s="22"/>
      <c r="D1115" s="19" t="s">
        <v>7267</v>
      </c>
      <c r="E1115" s="19">
        <f>E1111</f>
        <v>196.59100000000001</v>
      </c>
      <c r="F1115" s="22"/>
      <c r="O1115" s="24"/>
    </row>
    <row r="1116" spans="2:52" ht="15.75">
      <c r="C1116" s="22"/>
      <c r="D1116" s="19" t="s">
        <v>7268</v>
      </c>
      <c r="E1116" s="19">
        <f>E1111+E1112+E1113+E1114</f>
        <v>268.34899999999999</v>
      </c>
    </row>
  </sheetData>
  <autoFilter ref="A1:AZ30">
    <filterColumn colId="20">
      <filters blank="1"/>
    </filterColumn>
  </autoFilter>
  <sortState ref="B2:AZ30">
    <sortCondition ref="B2:B30"/>
  </sortState>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rgb="FFFFFF00"/>
  </sheetPr>
  <dimension ref="A1:AZ1115"/>
  <sheetViews>
    <sheetView topLeftCell="B1" workbookViewId="0">
      <selection activeCell="B2" sqref="B2:C13"/>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9"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49" ht="60">
      <c r="A2" s="31" t="str">
        <f>CONCATENATE(B2,". ",C2,". ",D2,". ",P2,"; ",Q2,"(",R2,"):",S2,"-",T2,".",E2,". ","IF -",F2)</f>
        <v>Banks, CA; Jowett, N; Azizzadeh, B; Beurskens, C; Bhama, P; Borschel, G; Coombs, C; Coulson, S; Croxon, G; Diels, J; Fattah, A; Frey, M; Gavilan, J; Henstrom, D; Hohman, M; Kim, J; Marres, H; Redett, R; Snyder-Warwick, A; Hadlock, T. Worldwide Testing of the eFACE Facial Nerve Clinician-Graded Scale. PLASTIC AND RECONSTRUCTIVE SURGERY. 2017; 139(2):491E-498E.Article. IF -3,784</v>
      </c>
      <c r="B2" s="37" t="s">
        <v>4759</v>
      </c>
      <c r="C2" s="37" t="s">
        <v>4760</v>
      </c>
      <c r="D2" s="17" t="s">
        <v>4761</v>
      </c>
      <c r="E2" s="18" t="s">
        <v>10</v>
      </c>
      <c r="F2" s="18">
        <f>VLOOKUP(N2,Revistas!$B$2:$H$63996,2,FALSE)</f>
        <v>3.7839999999999998</v>
      </c>
      <c r="G2" s="18" t="str">
        <f>VLOOKUP(N2,Revistas!$B$2:$H$63996,3,FALSE)</f>
        <v>Q1</v>
      </c>
      <c r="H2" s="18" t="str">
        <f>VLOOKUP(N2,Revistas!$B$2:$H$63996,4,FALSE)</f>
        <v>SURGERY - SCIE</v>
      </c>
      <c r="I2" s="18" t="str">
        <f>VLOOKUP(N2,Revistas!$B$2:$H$63996,5,FALSE)</f>
        <v>23/196</v>
      </c>
      <c r="J2" s="18" t="str">
        <f>VLOOKUP(N2,Revistas!$B$2:$H$63996,6,FALSE)</f>
        <v>NO</v>
      </c>
      <c r="K2" s="18" t="s">
        <v>4762</v>
      </c>
      <c r="L2" s="18" t="s">
        <v>4763</v>
      </c>
      <c r="M2" s="18">
        <v>0</v>
      </c>
      <c r="N2" s="18" t="s">
        <v>4764</v>
      </c>
      <c r="O2" s="18" t="s">
        <v>62</v>
      </c>
      <c r="P2" s="18">
        <v>2017</v>
      </c>
      <c r="Q2" s="18">
        <v>139</v>
      </c>
      <c r="R2" s="18">
        <v>2</v>
      </c>
      <c r="S2" s="18" t="s">
        <v>4765</v>
      </c>
      <c r="T2" s="18" t="s">
        <v>4766</v>
      </c>
      <c r="U2" s="23">
        <v>28121888</v>
      </c>
    </row>
    <row r="3" spans="1:49" ht="30">
      <c r="A3" s="31" t="str">
        <f t="shared" ref="A3:A59" si="0">CONCATENATE(B3,". ",C3,". ",D3,". ",P3,"; ",Q3,"(",R3,"):",S3,"-",T3,".",E3,". ","IF -",F3)</f>
        <v>Celaya, AM; Bermudez, JM; Varela-Nieto, I. The role of dual phosphatase MKP1 in progressive hearing loss. FEBS JOURNAL. 2017; 284():143-143.Meeting Abstract. IF -3,902</v>
      </c>
      <c r="B3" s="37" t="s">
        <v>4748</v>
      </c>
      <c r="C3" s="37" t="s">
        <v>4749</v>
      </c>
      <c r="D3" s="17" t="s">
        <v>4750</v>
      </c>
      <c r="E3" s="18" t="s">
        <v>26</v>
      </c>
      <c r="F3" s="18">
        <f>VLOOKUP(N3,Revistas!$B$2:$H$63996,2,FALSE)</f>
        <v>3.9020000000000001</v>
      </c>
      <c r="G3" s="18" t="str">
        <f>VLOOKUP(N3,Revistas!$B$2:$H$63996,3,FALSE)</f>
        <v>Q2</v>
      </c>
      <c r="H3" s="18" t="str">
        <f>VLOOKUP(N3,Revistas!$B$2:$H$63996,4,FALSE)</f>
        <v>BIOCHEMISTRY &amp; MOLECULAR BIOLOGY - SCIE</v>
      </c>
      <c r="I3" s="18" t="str">
        <f>VLOOKUP(N3,Revistas!$B$2:$H$63996,5,FALSE)</f>
        <v>82/286</v>
      </c>
      <c r="J3" s="18" t="str">
        <f>VLOOKUP(N3,Revistas!$B$2:$H$63996,6,FALSE)</f>
        <v>NO</v>
      </c>
      <c r="K3" s="18" t="s">
        <v>4751</v>
      </c>
      <c r="L3" s="18"/>
      <c r="M3" s="18">
        <v>0</v>
      </c>
      <c r="N3" s="18" t="s">
        <v>4752</v>
      </c>
      <c r="O3" s="18" t="s">
        <v>154</v>
      </c>
      <c r="P3" s="18">
        <v>2017</v>
      </c>
      <c r="Q3" s="18">
        <v>284</v>
      </c>
      <c r="R3" s="18"/>
      <c r="S3" s="18">
        <v>143</v>
      </c>
      <c r="T3" s="18">
        <v>143</v>
      </c>
    </row>
    <row r="4" spans="1:49" ht="60">
      <c r="A4" s="31" t="str">
        <f t="shared" si="0"/>
        <v>Garcia-Alcantara, Fernando; Murillo-Cuesta, Silvia; Pulido, Sara; Bermudez-Munoz, Jose M; Martinez-Vega, Raquel; Milo, Marta; Varela-Nieto, Isabel; Rivera, Teresa. The expression of oxidative stress response genes is modulated by a combination of resveratrol and N-acetylcysteine to ameliorate ototoxicity in the rat cochlea.. Hearing research. 2017; 358():10-21.Article. IF -2,906</v>
      </c>
      <c r="B4" s="37" t="s">
        <v>4773</v>
      </c>
      <c r="C4" s="37" t="s">
        <v>4772</v>
      </c>
      <c r="D4" s="17" t="s">
        <v>4774</v>
      </c>
      <c r="E4" s="18" t="s">
        <v>10</v>
      </c>
      <c r="F4" s="18">
        <f>VLOOKUP(N4,Revistas!$B$2:$H$63996,2,FALSE)</f>
        <v>2.9060000000000001</v>
      </c>
      <c r="G4" s="18" t="str">
        <f>VLOOKUP(N4,Revistas!$B$2:$H$63996,3,FALSE)</f>
        <v>Q1</v>
      </c>
      <c r="H4" s="18" t="str">
        <f>VLOOKUP(N4,Revistas!$B$2:$H$63996,4,FALSE)</f>
        <v>AUDIOLOGY &amp; SPEECH-LANGUAGE PATHOLOGY - SCIE;</v>
      </c>
      <c r="I4" s="18" t="str">
        <f>VLOOKUP(N4,Revistas!$B$2:$H$63996,5,FALSE)</f>
        <v>2 DE 25</v>
      </c>
      <c r="J4" s="18" t="str">
        <f>VLOOKUP(N4,Revistas!$B$2:$H$63996,6,FALSE)</f>
        <v>SI</v>
      </c>
      <c r="K4" s="18" t="s">
        <v>4776</v>
      </c>
      <c r="L4" s="18"/>
      <c r="M4" s="18" t="s">
        <v>586</v>
      </c>
      <c r="N4" s="18" t="s">
        <v>4777</v>
      </c>
      <c r="O4" s="18" t="s">
        <v>4775</v>
      </c>
      <c r="P4" s="18">
        <v>2017</v>
      </c>
      <c r="Q4" s="18">
        <v>358</v>
      </c>
      <c r="R4" s="18"/>
      <c r="S4" s="18">
        <v>10</v>
      </c>
      <c r="T4" s="18">
        <v>21</v>
      </c>
      <c r="U4" s="23">
        <v>29304389</v>
      </c>
    </row>
    <row r="5" spans="1:49" ht="75">
      <c r="A5" s="31" t="str">
        <f t="shared" si="0"/>
        <v>Lassaletta, Luis; Polak, Marek; Huesers, Jan; Diaz-Gomez, Miguel; Calvino, Miryam; Varela-Nieto, Isabel; Gavilan, Javier. Usefulness of Electrical Auditory Brainstem Responses to Assess the Functionality of the Cochlear Nerve Using an Intracochlear Test Electrode.. Otology &amp; neurotology : official publication of the American Otological Society, American Neurotology Society [and] European Academy of Otology and Neurotology. 2017; 38(10):e413-e420.Article. IF -2,024</v>
      </c>
      <c r="B5" s="37" t="s">
        <v>4779</v>
      </c>
      <c r="C5" s="37" t="s">
        <v>4778</v>
      </c>
      <c r="D5" s="17" t="s">
        <v>4780</v>
      </c>
      <c r="E5" s="18" t="s">
        <v>10</v>
      </c>
      <c r="F5" s="18">
        <f>VLOOKUP(N5,Revistas!$B$2:$H$63996,2,FALSE)</f>
        <v>2.024</v>
      </c>
      <c r="G5" s="18" t="str">
        <f>VLOOKUP(N5,Revistas!$B$2:$H$63996,3,FALSE)</f>
        <v>Q2</v>
      </c>
      <c r="H5" s="18" t="str">
        <f>VLOOKUP(N5,Revistas!$B$2:$H$63996,4,FALSE)</f>
        <v>OTORHINOLARYNGOLOGY - SCIE;</v>
      </c>
      <c r="I5" s="18" t="str">
        <f>VLOOKUP(N5,Revistas!$B$2:$H$63996,5,FALSE)</f>
        <v>13 DE 42</v>
      </c>
      <c r="J5" s="18" t="str">
        <f>VLOOKUP(N5,Revistas!$B$2:$H$63996,6,FALSE)</f>
        <v>NO</v>
      </c>
      <c r="K5" s="18" t="s">
        <v>4781</v>
      </c>
      <c r="L5" s="18"/>
      <c r="M5" s="18" t="s">
        <v>586</v>
      </c>
      <c r="N5" s="18" t="s">
        <v>4782</v>
      </c>
      <c r="O5" s="18" t="s">
        <v>2677</v>
      </c>
      <c r="P5" s="18">
        <v>2017</v>
      </c>
      <c r="Q5" s="18">
        <v>38</v>
      </c>
      <c r="R5" s="18">
        <v>10</v>
      </c>
      <c r="S5" s="18" t="s">
        <v>4789</v>
      </c>
      <c r="T5" s="18" t="s">
        <v>4788</v>
      </c>
      <c r="U5" s="23">
        <v>29076926</v>
      </c>
    </row>
    <row r="6" spans="1:49" ht="30">
      <c r="A6" s="31" t="str">
        <f t="shared" si="0"/>
        <v>Magarinos, Marta; Pulido, Sara; Aburto, Maria R; de Iriarte Rodriguez, Rocio; Varela-Nieto, Isabel. Autophagy in the Vertebrate Inner Ear.. Frontiers in cell and developmental biology. 2017; 5():56-56.Review. IF -NO TIENE</v>
      </c>
      <c r="B6" s="37" t="s">
        <v>4784</v>
      </c>
      <c r="C6" s="37" t="s">
        <v>4783</v>
      </c>
      <c r="D6" s="17" t="s">
        <v>4785</v>
      </c>
      <c r="E6" s="18" t="s">
        <v>210</v>
      </c>
      <c r="F6" s="18" t="str">
        <f>VLOOKUP(N6,Revistas!$B$2:$H$63996,2,FALSE)</f>
        <v>NO TIENE</v>
      </c>
      <c r="G6" s="18" t="str">
        <f>VLOOKUP(N6,Revistas!$B$2:$H$63996,3,FALSE)</f>
        <v>NO TIENE</v>
      </c>
      <c r="H6" s="18" t="str">
        <f>VLOOKUP(N6,Revistas!$B$2:$H$63996,4,FALSE)</f>
        <v>NO TIENE</v>
      </c>
      <c r="I6" s="18" t="str">
        <f>VLOOKUP(N6,Revistas!$B$2:$H$63996,5,FALSE)</f>
        <v>NO TIENE</v>
      </c>
      <c r="J6" s="18" t="str">
        <f>VLOOKUP(N6,Revistas!$B$2:$H$63996,6,FALSE)</f>
        <v>NO</v>
      </c>
      <c r="K6" s="18" t="s">
        <v>4786</v>
      </c>
      <c r="L6" s="18"/>
      <c r="M6" s="18" t="s">
        <v>586</v>
      </c>
      <c r="N6" s="18" t="s">
        <v>4787</v>
      </c>
      <c r="O6" s="18">
        <v>2017</v>
      </c>
      <c r="P6" s="18">
        <v>2017</v>
      </c>
      <c r="Q6" s="18">
        <v>5</v>
      </c>
      <c r="R6" s="18"/>
      <c r="S6" s="18">
        <v>56</v>
      </c>
      <c r="T6" s="18">
        <v>56</v>
      </c>
      <c r="U6" s="23">
        <v>28603711</v>
      </c>
      <c r="AW6" s="25"/>
    </row>
    <row r="7" spans="1:49" ht="45">
      <c r="A7" s="31" t="str">
        <f t="shared" si="0"/>
        <v>Murillo-Cuesta, S; Vallecillo, N; Cediel, R; Celaya, AM; Lassaletta, L; Varela-Nieto, I; Contreras, J. A Comparative Study of Drug Delivery Methods Targeted to the Mouse Inner Ear: Bullostomy Versus Transtympanic Injection. JOVE-JOURNAL OF VISUALIZED EXPERIMENTS. 2017; (121):-e54951.Article. IF -1,232</v>
      </c>
      <c r="B7" s="37" t="s">
        <v>3567</v>
      </c>
      <c r="C7" s="37" t="s">
        <v>3568</v>
      </c>
      <c r="D7" s="17" t="s">
        <v>3569</v>
      </c>
      <c r="E7" s="18" t="s">
        <v>10</v>
      </c>
      <c r="F7" s="18">
        <f>VLOOKUP(N7,Revistas!$B$2:$H$63996,2,FALSE)</f>
        <v>1.232</v>
      </c>
      <c r="G7" s="18" t="str">
        <f>VLOOKUP(N7,Revistas!$B$2:$H$63996,3,FALSE)</f>
        <v>Q2</v>
      </c>
      <c r="H7" s="18" t="str">
        <f>VLOOKUP(N7,Revistas!$B$2:$H$63996,4,FALSE)</f>
        <v>MULTIDISCIPLINARY SCIENCES</v>
      </c>
      <c r="I7" s="18" t="str">
        <f>VLOOKUP(N7,Revistas!$B$2:$H$63996,5,FALSE)</f>
        <v>28/64</v>
      </c>
      <c r="J7" s="18" t="str">
        <f>VLOOKUP(N7,Revistas!$B$2:$H$63996,6,FALSE)</f>
        <v>NO</v>
      </c>
      <c r="K7" s="18" t="s">
        <v>3570</v>
      </c>
      <c r="L7" s="18" t="s">
        <v>3571</v>
      </c>
      <c r="M7" s="18">
        <v>0</v>
      </c>
      <c r="N7" s="18" t="s">
        <v>3572</v>
      </c>
      <c r="O7" s="18" t="s">
        <v>300</v>
      </c>
      <c r="P7" s="18">
        <v>2017</v>
      </c>
      <c r="Q7" s="18"/>
      <c r="R7" s="18">
        <v>121</v>
      </c>
      <c r="S7" s="18"/>
      <c r="T7" s="18" t="s">
        <v>3573</v>
      </c>
      <c r="U7" s="33">
        <v>28362376</v>
      </c>
    </row>
    <row r="8" spans="1:49" ht="30">
      <c r="A8" s="31" t="str">
        <f t="shared" si="0"/>
        <v>Pardo-Maza, A; Garcia-Lopez, I; Santiago-Perez, S; Gavilan, J. Laryngeal Electromyography for Prognosis of Vocal Fold Paralysis. JOURNAL OF VOICE. 2017; 31(1):90-93.Article. IF -1,381</v>
      </c>
      <c r="B8" s="37" t="s">
        <v>4767</v>
      </c>
      <c r="C8" s="37" t="s">
        <v>4768</v>
      </c>
      <c r="D8" s="17" t="s">
        <v>4769</v>
      </c>
      <c r="E8" s="18" t="s">
        <v>10</v>
      </c>
      <c r="F8" s="18">
        <f>VLOOKUP(N8,Revistas!$B$2:$H$63996,2,FALSE)</f>
        <v>1.381</v>
      </c>
      <c r="G8" s="18" t="str">
        <f>VLOOKUP(N8,Revistas!$B$2:$H$63996,3,FALSE)</f>
        <v>Q3</v>
      </c>
      <c r="H8" s="18" t="str">
        <f>VLOOKUP(N8,Revistas!$B$2:$H$63996,4,FALSE)</f>
        <v>OTORHINOLARYNGOLOGY - SCIE</v>
      </c>
      <c r="I8" s="18" t="str">
        <f>VLOOKUP(N8,Revistas!$B$2:$H$63996,5,FALSE)</f>
        <v>22/42</v>
      </c>
      <c r="J8" s="18" t="str">
        <f>VLOOKUP(N8,Revistas!$B$2:$H$63996,6,FALSE)</f>
        <v>NO</v>
      </c>
      <c r="K8" s="18" t="s">
        <v>4770</v>
      </c>
      <c r="L8" s="18"/>
      <c r="M8" s="18">
        <v>2</v>
      </c>
      <c r="N8" s="18" t="s">
        <v>4771</v>
      </c>
      <c r="O8" s="18" t="s">
        <v>344</v>
      </c>
      <c r="P8" s="18">
        <v>2017</v>
      </c>
      <c r="Q8" s="18">
        <v>31</v>
      </c>
      <c r="R8" s="18">
        <v>1</v>
      </c>
      <c r="S8" s="18">
        <v>90</v>
      </c>
      <c r="T8" s="18">
        <v>93</v>
      </c>
      <c r="U8" s="32"/>
    </row>
    <row r="9" spans="1:49" ht="45">
      <c r="A9" s="31" t="str">
        <f t="shared" si="0"/>
        <v>Partearroyo, T; Vallecillo, N; de la Rosa, LR; Zeisel, SH; Pajares, MA; Varela-Nieto, I; Varela, G. COCHLEAR HOMOCYSTEINE METABOLISM AND RELATED PATHWAYS IN THE BHMT -/- MOUSE. ANNALS OF NUTRITION AND METABOLISM. 2017; 71():467-468.Meeting Abstract. IF -2,424</v>
      </c>
      <c r="B9" s="37" t="s">
        <v>3382</v>
      </c>
      <c r="C9" s="37" t="s">
        <v>3383</v>
      </c>
      <c r="D9" s="17" t="s">
        <v>3384</v>
      </c>
      <c r="E9" s="18" t="s">
        <v>26</v>
      </c>
      <c r="F9" s="18">
        <f>VLOOKUP(N9,Revistas!$B$2:$H$63996,2,FALSE)</f>
        <v>2.4239999999999999</v>
      </c>
      <c r="G9" s="18" t="str">
        <f>VLOOKUP(N9,Revistas!$B$2:$H$63996,3,FALSE)</f>
        <v>Q3</v>
      </c>
      <c r="H9" s="18" t="str">
        <f>VLOOKUP(N9,Revistas!$B$2:$H$63996,4,FALSE)</f>
        <v>ENDOCRINOLOGY &amp; METABOLISM - SCIE;</v>
      </c>
      <c r="I9" s="18" t="str">
        <f>VLOOKUP(N9,Revistas!$B$2:$H$63996,5,FALSE)</f>
        <v>87/138</v>
      </c>
      <c r="J9" s="18" t="str">
        <f>VLOOKUP(N9,Revistas!$B$2:$H$63996,6,FALSE)</f>
        <v>NO</v>
      </c>
      <c r="K9" s="18" t="s">
        <v>3385</v>
      </c>
      <c r="L9" s="18"/>
      <c r="M9" s="18">
        <v>0</v>
      </c>
      <c r="N9" s="18" t="s">
        <v>3386</v>
      </c>
      <c r="O9" s="18"/>
      <c r="P9" s="18">
        <v>2017</v>
      </c>
      <c r="Q9" s="18">
        <v>71</v>
      </c>
      <c r="R9" s="18"/>
      <c r="S9" s="18">
        <v>467</v>
      </c>
      <c r="T9" s="18">
        <v>468</v>
      </c>
    </row>
    <row r="10" spans="1:49" ht="45">
      <c r="A10" s="31" t="str">
        <f t="shared" si="0"/>
        <v>Partearroyo, T; Vallecillo, N; Pajares, MA; Varela-Moreiras, G; Varela-Nieto, I. Cochlear Homocysteine Metabolism at the Crossroad of Nutrition and Sensorineural Hearing Loss. FRONTIERS IN MOLECULAR NEUROSCIENCE. 2017; 10():-107.Review. IF -5,076</v>
      </c>
      <c r="B10" s="37" t="s">
        <v>3375</v>
      </c>
      <c r="C10" s="37" t="s">
        <v>3376</v>
      </c>
      <c r="D10" s="17" t="s">
        <v>3377</v>
      </c>
      <c r="E10" s="18" t="s">
        <v>210</v>
      </c>
      <c r="F10" s="18">
        <f>VLOOKUP(N10,Revistas!$B$2:$H$63996,2,FALSE)</f>
        <v>5.0759999999999996</v>
      </c>
      <c r="G10" s="18" t="str">
        <f>VLOOKUP(N10,Revistas!$B$2:$H$63996,3,FALSE)</f>
        <v>Q1</v>
      </c>
      <c r="H10" s="18" t="str">
        <f>VLOOKUP(N10,Revistas!$B$2:$H$63996,4,FALSE)</f>
        <v>NEUROSCIENCES</v>
      </c>
      <c r="I10" s="18" t="str">
        <f>VLOOKUP(N10,Revistas!$B$2:$H$63996,5,FALSE)</f>
        <v>42/258</v>
      </c>
      <c r="J10" s="18" t="str">
        <f>VLOOKUP(N10,Revistas!$B$2:$H$63996,6,FALSE)</f>
        <v>NO</v>
      </c>
      <c r="K10" s="18" t="s">
        <v>3378</v>
      </c>
      <c r="L10" s="18" t="s">
        <v>3379</v>
      </c>
      <c r="M10" s="18">
        <v>1</v>
      </c>
      <c r="N10" s="18" t="s">
        <v>3380</v>
      </c>
      <c r="O10" s="18" t="s">
        <v>3381</v>
      </c>
      <c r="P10" s="18">
        <v>2017</v>
      </c>
      <c r="Q10" s="18">
        <v>10</v>
      </c>
      <c r="R10" s="18"/>
      <c r="S10" s="18"/>
      <c r="T10" s="18">
        <v>107</v>
      </c>
      <c r="U10" s="23">
        <v>28487633</v>
      </c>
    </row>
    <row r="11" spans="1:49" ht="60">
      <c r="A11" s="31" t="str">
        <f t="shared" si="0"/>
        <v>Ribera, A; Motas, S; Ramirez, L; Marco, S; Sanchez, V; Sanchez, X; Bertolin, J; Perez, JA; Leon, X; Nieto, IV; de la Villa, P; Haurigot, V; Bosch, F. Correction of visual and auditory function by AAV9-mediated gene therapy in a mouse model of mucopolysaccharidosis type IIIB. HUMAN GENE THERAPY. 2017; 28(12):A67-A67.Meeting Abstract. IF -4,187</v>
      </c>
      <c r="B11" s="37" t="s">
        <v>4744</v>
      </c>
      <c r="C11" s="37" t="s">
        <v>4745</v>
      </c>
      <c r="D11" s="17" t="s">
        <v>4490</v>
      </c>
      <c r="E11" s="18" t="s">
        <v>26</v>
      </c>
      <c r="F11" s="18">
        <f>VLOOKUP(N11,Revistas!$B$2:$H$63996,2,FALSE)</f>
        <v>4.1870000000000003</v>
      </c>
      <c r="G11" s="18" t="str">
        <f>VLOOKUP(N11,Revistas!$B$2:$H$63996,3,FALSE)</f>
        <v>Q1</v>
      </c>
      <c r="H11" s="18" t="str">
        <f>VLOOKUP(N11,Revistas!$B$2:$H$63996,4,FALSE)</f>
        <v>BIOTECHNOLOGY &amp; APPLIED MICROBIOLOGY - SCIE;</v>
      </c>
      <c r="I11" s="18" t="str">
        <f>VLOOKUP(N11,Revistas!$B$2:$H$63996,5,FALSE)</f>
        <v>26/160</v>
      </c>
      <c r="J11" s="18" t="str">
        <f>VLOOKUP(N11,Revistas!$B$2:$H$63996,6,FALSE)</f>
        <v>NO</v>
      </c>
      <c r="K11" s="18" t="s">
        <v>4746</v>
      </c>
      <c r="L11" s="18"/>
      <c r="M11" s="18">
        <v>0</v>
      </c>
      <c r="N11" s="18" t="s">
        <v>4492</v>
      </c>
      <c r="O11" s="18" t="s">
        <v>14</v>
      </c>
      <c r="P11" s="18">
        <v>2017</v>
      </c>
      <c r="Q11" s="18">
        <v>28</v>
      </c>
      <c r="R11" s="18">
        <v>12</v>
      </c>
      <c r="S11" s="18" t="s">
        <v>4747</v>
      </c>
      <c r="T11" s="18" t="s">
        <v>4747</v>
      </c>
    </row>
    <row r="12" spans="1:49" ht="45">
      <c r="A12" s="31" t="str">
        <f t="shared" si="0"/>
        <v>Rodriguez-de la Rosa, L; Lassaletta, L; Calvino, M; Murillo-Cuesta, S; Varela-Nieto, I. The Role of Insulin-Like Growth Factor 1 in the Progression of Age-Related Hearing Loss. FRONTIERS IN AGING NEUROSCIENCE. 2017; 9():-411.Review. IF -4,504</v>
      </c>
      <c r="B12" s="37" t="s">
        <v>4738</v>
      </c>
      <c r="C12" s="37" t="s">
        <v>4739</v>
      </c>
      <c r="D12" s="17" t="s">
        <v>4740</v>
      </c>
      <c r="E12" s="18" t="s">
        <v>210</v>
      </c>
      <c r="F12" s="18">
        <f>VLOOKUP(N12,Revistas!$B$2:$H$63996,2,FALSE)</f>
        <v>4.5039999999999996</v>
      </c>
      <c r="G12" s="18" t="str">
        <f>VLOOKUP(N12,Revistas!$B$2:$H$63996,3,FALSE)</f>
        <v>Q1</v>
      </c>
      <c r="H12" s="18" t="str">
        <f>VLOOKUP(N12,Revistas!$B$2:$H$63996,4,FALSE)</f>
        <v>GERIATRICS &amp; GERONTOLOGY</v>
      </c>
      <c r="I12" s="18" t="str">
        <f>VLOOKUP(N12,Revistas!$B$2:$H$63996,5,FALSE)</f>
        <v>7 DE 49</v>
      </c>
      <c r="J12" s="18" t="str">
        <f>VLOOKUP(N12,Revistas!$B$2:$H$63996,6,FALSE)</f>
        <v>NO</v>
      </c>
      <c r="K12" s="18" t="s">
        <v>4741</v>
      </c>
      <c r="L12" s="18" t="s">
        <v>4742</v>
      </c>
      <c r="M12" s="18">
        <v>0</v>
      </c>
      <c r="N12" s="18" t="s">
        <v>4743</v>
      </c>
      <c r="O12" s="18" t="s">
        <v>594</v>
      </c>
      <c r="P12" s="18">
        <v>2017</v>
      </c>
      <c r="Q12" s="18">
        <v>9</v>
      </c>
      <c r="R12" s="18"/>
      <c r="S12" s="18"/>
      <c r="T12" s="18">
        <v>411</v>
      </c>
      <c r="U12" s="23">
        <v>29311900</v>
      </c>
    </row>
    <row r="13" spans="1:49" ht="45">
      <c r="A13" s="31" t="str">
        <f t="shared" si="0"/>
        <v>Santosa, KB; Fattah, A; Gavilan, J; Hadlock, TA; Snyder-Warwick, AK. Photographic Standards for Patients With Facial Palsy and Recommendations by Members of the Sir Charles Bell Society. JAMA FACIAL PLASTIC SURGERY. 2017; 19(4):275-281.Article. IF -2,703</v>
      </c>
      <c r="B13" s="37" t="s">
        <v>4753</v>
      </c>
      <c r="C13" s="37" t="s">
        <v>4754</v>
      </c>
      <c r="D13" s="17" t="s">
        <v>4755</v>
      </c>
      <c r="E13" s="18" t="s">
        <v>10</v>
      </c>
      <c r="F13" s="18">
        <f>VLOOKUP(N13,Revistas!$B$2:$H$63996,2,FALSE)</f>
        <v>2.7029999999999998</v>
      </c>
      <c r="G13" s="18" t="str">
        <f>VLOOKUP(N13,Revistas!$B$2:$H$63996,3,FALSE)</f>
        <v>Q2</v>
      </c>
      <c r="H13" s="18" t="str">
        <f>VLOOKUP(N13,Revistas!$B$2:$H$63996,4,FALSE)</f>
        <v>SURGERY - SCIE</v>
      </c>
      <c r="I13" s="18" t="str">
        <f>VLOOKUP(N13,Revistas!$B$2:$H$63996,5,FALSE)</f>
        <v>53/197</v>
      </c>
      <c r="J13" s="18" t="str">
        <f>VLOOKUP(N13,Revistas!$B$2:$H$63996,6,FALSE)</f>
        <v>NO</v>
      </c>
      <c r="K13" s="18" t="s">
        <v>4756</v>
      </c>
      <c r="L13" s="18" t="s">
        <v>4757</v>
      </c>
      <c r="M13" s="18">
        <v>0</v>
      </c>
      <c r="N13" s="18" t="s">
        <v>4758</v>
      </c>
      <c r="O13" s="18" t="s">
        <v>214</v>
      </c>
      <c r="P13" s="18">
        <v>2017</v>
      </c>
      <c r="Q13" s="18">
        <v>19</v>
      </c>
      <c r="R13" s="18">
        <v>4</v>
      </c>
      <c r="S13" s="18">
        <v>275</v>
      </c>
      <c r="T13" s="18">
        <v>281</v>
      </c>
      <c r="U13" s="23">
        <v>28125753</v>
      </c>
    </row>
    <row r="14" spans="1:49">
      <c r="A14" s="31"/>
    </row>
    <row r="15" spans="1:49" hidden="1">
      <c r="A15" s="31" t="str">
        <f t="shared" si="0"/>
        <v>. . . ; ():-.. IF -</v>
      </c>
    </row>
    <row r="16" spans="1:49" hidden="1">
      <c r="A16" s="31" t="str">
        <f t="shared" si="0"/>
        <v>. . . ; ():-.. IF -</v>
      </c>
    </row>
    <row r="17" spans="1:1" hidden="1">
      <c r="A17" s="31" t="str">
        <f t="shared" si="0"/>
        <v>. . . ; ():-.. IF -</v>
      </c>
    </row>
    <row r="18" spans="1:1" hidden="1">
      <c r="A18" s="31" t="str">
        <f t="shared" si="0"/>
        <v>. . . ; ():-.. IF -</v>
      </c>
    </row>
    <row r="19" spans="1:1" hidden="1">
      <c r="A19" s="31" t="str">
        <f t="shared" si="0"/>
        <v>. . . ; ():-.. IF -</v>
      </c>
    </row>
    <row r="20" spans="1:1" hidden="1">
      <c r="A20" s="31" t="str">
        <f t="shared" si="0"/>
        <v>. . . ; ():-.. IF -</v>
      </c>
    </row>
    <row r="21" spans="1:1" hidden="1">
      <c r="A21" s="31" t="str">
        <f t="shared" si="0"/>
        <v>. . . ; ():-.. IF -</v>
      </c>
    </row>
    <row r="22" spans="1:1" hidden="1">
      <c r="A22" s="31" t="str">
        <f t="shared" si="0"/>
        <v>. . . ; ():-.. IF -</v>
      </c>
    </row>
    <row r="23" spans="1:1" hidden="1">
      <c r="A23" s="31" t="str">
        <f t="shared" si="0"/>
        <v>. . . ; ():-.. IF -</v>
      </c>
    </row>
    <row r="24" spans="1:1" hidden="1">
      <c r="A24" s="31" t="str">
        <f t="shared" si="0"/>
        <v>. . . ; ():-.. IF -</v>
      </c>
    </row>
    <row r="25" spans="1:1" hidden="1">
      <c r="A25" s="31" t="str">
        <f t="shared" si="0"/>
        <v>. . . ; ():-.. IF -</v>
      </c>
    </row>
    <row r="26" spans="1:1" hidden="1">
      <c r="A26" s="31" t="str">
        <f t="shared" si="0"/>
        <v>. . . ; ():-.. IF -</v>
      </c>
    </row>
    <row r="27" spans="1:1" hidden="1">
      <c r="A27" s="31" t="str">
        <f t="shared" si="0"/>
        <v>. . . ; ():-.. IF -</v>
      </c>
    </row>
    <row r="28" spans="1:1" hidden="1">
      <c r="A28" s="31" t="str">
        <f t="shared" si="0"/>
        <v>. . . ; ():-.. IF -</v>
      </c>
    </row>
    <row r="29" spans="1:1" hidden="1">
      <c r="A29" s="31" t="str">
        <f t="shared" si="0"/>
        <v>. . . ; ():-.. IF -</v>
      </c>
    </row>
    <row r="30" spans="1:1" hidden="1">
      <c r="A30" s="31" t="str">
        <f t="shared" si="0"/>
        <v>. . . ; ():-.. IF -</v>
      </c>
    </row>
    <row r="31" spans="1:1" hidden="1">
      <c r="A31" s="31" t="str">
        <f t="shared" si="0"/>
        <v>. . . ; ():-.. IF -</v>
      </c>
    </row>
    <row r="32" spans="1: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6</v>
      </c>
      <c r="D1092" s="20" t="s">
        <v>10</v>
      </c>
      <c r="E1092" s="23">
        <f>DSUM(B1:T1088,F1,D1091:D1092)</f>
        <v>14.029999999999998</v>
      </c>
      <c r="F1092" s="23" t="s">
        <v>10</v>
      </c>
      <c r="G1092" s="23" t="s">
        <v>5470</v>
      </c>
      <c r="H1092" s="23">
        <f>DCOUNTA(B1:T1088,G1091,F1091:G1092)</f>
        <v>2</v>
      </c>
      <c r="I1092" s="23" t="s">
        <v>10</v>
      </c>
      <c r="J1092" s="23" t="s">
        <v>2680</v>
      </c>
      <c r="K1092" s="23">
        <f>DCOUNTA(B1:T1088,J1,I1091:J1092)</f>
        <v>1</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3</v>
      </c>
      <c r="D1105" s="20" t="s">
        <v>26</v>
      </c>
      <c r="E1105" s="23">
        <f>DSUM(B1:T1088,F1,D1104:D1105)</f>
        <v>10.513000000000002</v>
      </c>
      <c r="F1105" s="23" t="s">
        <v>26</v>
      </c>
      <c r="G1105" s="23" t="s">
        <v>5470</v>
      </c>
      <c r="H1105" s="23">
        <f>DCOUNTA(B1:T1088,G1,F1104:G1105)</f>
        <v>1</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3</v>
      </c>
      <c r="D1108" s="20" t="s">
        <v>210</v>
      </c>
      <c r="E1108" s="23">
        <f>DSUM(B1:T1088,F1,D1107:D1108)</f>
        <v>9.5799999999999983</v>
      </c>
      <c r="F1108" s="23" t="s">
        <v>210</v>
      </c>
      <c r="G1108" s="23" t="s">
        <v>5470</v>
      </c>
      <c r="H1108" s="23">
        <f>DCOUNTA(B1:T1088,G1,F1107:G1108)</f>
        <v>2</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6</v>
      </c>
      <c r="D1111" s="26" t="s">
        <v>7262</v>
      </c>
      <c r="E1111" s="21">
        <f>E1092</f>
        <v>14.029999999999998</v>
      </c>
      <c r="F1111" s="21">
        <f>H1092</f>
        <v>2</v>
      </c>
      <c r="G1111" s="21">
        <f>K1092</f>
        <v>1</v>
      </c>
      <c r="O1111" s="24"/>
    </row>
    <row r="1112" spans="2:52" ht="15.75">
      <c r="C1112" s="21">
        <f>C1105</f>
        <v>3</v>
      </c>
      <c r="D1112" s="26" t="s">
        <v>26</v>
      </c>
      <c r="E1112" s="21">
        <f>E1105</f>
        <v>10.513000000000002</v>
      </c>
      <c r="F1112" s="21">
        <f>H1105</f>
        <v>1</v>
      </c>
      <c r="G1112" s="21">
        <f>K1105</f>
        <v>0</v>
      </c>
      <c r="O1112" s="24"/>
    </row>
    <row r="1113" spans="2:52" ht="15.75">
      <c r="C1113" s="21">
        <f>C1108</f>
        <v>3</v>
      </c>
      <c r="D1113" s="26" t="s">
        <v>7266</v>
      </c>
      <c r="E1113" s="21">
        <f>E1108</f>
        <v>9.5799999999999983</v>
      </c>
      <c r="F1113" s="21">
        <f>H1108</f>
        <v>2</v>
      </c>
      <c r="G1113" s="21">
        <f>K1108</f>
        <v>0</v>
      </c>
      <c r="O1113" s="24"/>
    </row>
    <row r="1114" spans="2:52" ht="15.75">
      <c r="C1114" s="22"/>
      <c r="D1114" s="19" t="s">
        <v>7267</v>
      </c>
      <c r="E1114" s="19">
        <f>E1111</f>
        <v>14.029999999999998</v>
      </c>
      <c r="F1114" s="22"/>
      <c r="O1114" s="24"/>
    </row>
    <row r="1115" spans="2:52" ht="15.75">
      <c r="C1115" s="22"/>
      <c r="D1115" s="19" t="s">
        <v>7268</v>
      </c>
      <c r="E1115" s="19">
        <f>E1111+E1112+E1113</f>
        <v>34.122999999999998</v>
      </c>
    </row>
  </sheetData>
  <autoFilter ref="A1:AZ13"/>
  <sortState ref="B2:AZ13">
    <sortCondition ref="B2:B13"/>
  </sortState>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rgb="FFFFFF00"/>
  </sheetPr>
  <dimension ref="A1:AZ1116"/>
  <sheetViews>
    <sheetView topLeftCell="B13" workbookViewId="0">
      <selection activeCell="B2" sqref="B2:C20"/>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45">
      <c r="A2" s="31" t="str">
        <f>CONCATENATE(B2,". ",C2,". ",D2,". ",P2,"; ",Q2,"(",R2,"):",S2,"-",T2,".",E2,". ","IF -",F2)</f>
        <v>Alvarez-Lopez, C; De Santiago, J; Pinera, A; Rodriguez, R; Herrero, B; Herrera, M; Pillado, J; Zapardiel, I. Utility of Three-Dimensional Ultrasonography to Assess the Position of Essure Tubal Occlusion Device and Its Complications. GYNECOLOGIC AND OBSTETRIC INVESTIGATION. 2017; 82(2):170-174.Article. IF -1,415</v>
      </c>
      <c r="B2" s="37" t="s">
        <v>3738</v>
      </c>
      <c r="C2" s="37" t="s">
        <v>3739</v>
      </c>
      <c r="D2" s="17" t="s">
        <v>3733</v>
      </c>
      <c r="E2" s="18" t="s">
        <v>10</v>
      </c>
      <c r="F2" s="18">
        <f>VLOOKUP(N2,Revistas!$B$2:$H$63996,2,FALSE)</f>
        <v>1.415</v>
      </c>
      <c r="G2" s="18" t="str">
        <f>VLOOKUP(N2,Revistas!$B$2:$H$63996,3,FALSE)</f>
        <v>Q4</v>
      </c>
      <c r="H2" s="18" t="str">
        <f>VLOOKUP(N2,Revistas!$B$2:$H$63996,4,FALSE)</f>
        <v>OBSTETRICS &amp; GYNECOLOGY - SCIE</v>
      </c>
      <c r="I2" s="18" t="str">
        <f>VLOOKUP(N2,Revistas!$B$2:$H$63996,5,FALSE)</f>
        <v>61/80</v>
      </c>
      <c r="J2" s="18" t="str">
        <f>VLOOKUP(N2,Revistas!$B$2:$H$63996,6,FALSE)</f>
        <v>NO</v>
      </c>
      <c r="K2" s="18" t="s">
        <v>3740</v>
      </c>
      <c r="L2" s="18" t="s">
        <v>3741</v>
      </c>
      <c r="M2" s="18">
        <v>1</v>
      </c>
      <c r="N2" s="18" t="s">
        <v>3736</v>
      </c>
      <c r="O2" s="18"/>
      <c r="P2" s="18">
        <v>2017</v>
      </c>
      <c r="Q2" s="18">
        <v>82</v>
      </c>
      <c r="R2" s="18">
        <v>2</v>
      </c>
      <c r="S2" s="18">
        <v>170</v>
      </c>
      <c r="T2" s="18">
        <v>174</v>
      </c>
      <c r="U2" s="23">
        <v>27705973</v>
      </c>
    </row>
    <row r="3" spans="1:21" ht="60">
      <c r="A3" s="31" t="str">
        <f t="shared" ref="A3:A59" si="0">CONCATENATE(B3,". ",C3,". ",D3,". ",P3,"; ",Q3,"(",R3,"):",S3,"-",T3,".",E3,". ","IF -",F3)</f>
        <v>Barriuso, J; Lamarca, A; Heredia, V; Guerra-Pastrian, L; Alvarez-Escola, C; Castell, J; Custodio, A; Miguel, M; Mendiola, M; Feliu, J. Integrative DNA methylome and miRNA transcriptome analysis for new biomarker discovery in entero-pancreatic neuroendocrine tumours (EP-NETS). ANNALS OF ONCOLOGY. 2017; 28():-.Meeting Abstract. IF -11,855</v>
      </c>
      <c r="B3" s="37" t="s">
        <v>3845</v>
      </c>
      <c r="C3" s="37" t="s">
        <v>3846</v>
      </c>
      <c r="D3" s="17" t="s">
        <v>3847</v>
      </c>
      <c r="E3" s="18" t="s">
        <v>26</v>
      </c>
      <c r="F3" s="18">
        <f>VLOOKUP(N3,Revistas!$B$2:$H$63996,2,FALSE)</f>
        <v>11.855</v>
      </c>
      <c r="G3" s="18" t="str">
        <f>VLOOKUP(N3,Revistas!$B$2:$H$63996,3,FALSE)</f>
        <v>Q1</v>
      </c>
      <c r="H3" s="18" t="str">
        <f>VLOOKUP(N3,Revistas!$B$2:$H$63996,4,FALSE)</f>
        <v>ONCOLOGY</v>
      </c>
      <c r="I3" s="18" t="str">
        <f>VLOOKUP(N3,Revistas!$B$2:$H$63996,5,FALSE)</f>
        <v>10/217</v>
      </c>
      <c r="J3" s="18" t="str">
        <f>VLOOKUP(N3,Revistas!$B$2:$H$63996,6,FALSE)</f>
        <v>SI</v>
      </c>
      <c r="K3" s="18" t="s">
        <v>3848</v>
      </c>
      <c r="L3" s="18"/>
      <c r="M3" s="18">
        <v>0</v>
      </c>
      <c r="N3" s="18" t="s">
        <v>3849</v>
      </c>
      <c r="O3" s="18" t="s">
        <v>154</v>
      </c>
      <c r="P3" s="18">
        <v>2017</v>
      </c>
      <c r="Q3" s="18">
        <v>28</v>
      </c>
      <c r="R3" s="18"/>
      <c r="S3" s="18"/>
      <c r="T3" s="18"/>
    </row>
    <row r="4" spans="1:21" ht="45">
      <c r="A4" s="31" t="str">
        <f t="shared" si="0"/>
        <v>Bieler, BM; Gerber, SM; de Nanclares, GP; Hardisson, D; Lecumberri, B. Intratumoral activating GNAS (R201C) mutation in two unrelated patients with virilizing ovarian Leydig cell tumors. ENDOCRINOLOGIA DIABETES Y NUTRICION. 2017; 64(6):335-337.Letter. IF -NO TIENE</v>
      </c>
      <c r="B4" s="37" t="s">
        <v>3863</v>
      </c>
      <c r="C4" s="37" t="s">
        <v>3864</v>
      </c>
      <c r="D4" s="17" t="s">
        <v>3865</v>
      </c>
      <c r="E4" s="18" t="s">
        <v>274</v>
      </c>
      <c r="F4" s="18" t="str">
        <f>VLOOKUP(N4,Revistas!$B$2:$H$63996,2,FALSE)</f>
        <v>NO TIENE</v>
      </c>
      <c r="G4" s="18" t="str">
        <f>VLOOKUP(N4,Revistas!$B$2:$H$63996,3,FALSE)</f>
        <v>NO TIENE</v>
      </c>
      <c r="H4" s="18" t="str">
        <f>VLOOKUP(N4,Revistas!$B$2:$H$63996,4,FALSE)</f>
        <v>NO TIENE</v>
      </c>
      <c r="I4" s="18" t="str">
        <f>VLOOKUP(N4,Revistas!$B$2:$H$63996,5,FALSE)</f>
        <v>NO TIENE</v>
      </c>
      <c r="J4" s="18" t="str">
        <f>VLOOKUP(N4,Revistas!$B$2:$H$63996,6,FALSE)</f>
        <v>NO</v>
      </c>
      <c r="K4" s="18" t="s">
        <v>3866</v>
      </c>
      <c r="L4" s="18" t="s">
        <v>3867</v>
      </c>
      <c r="M4" s="18">
        <v>0</v>
      </c>
      <c r="N4" s="18" t="s">
        <v>3868</v>
      </c>
      <c r="O4" s="18" t="s">
        <v>1464</v>
      </c>
      <c r="P4" s="18">
        <v>2017</v>
      </c>
      <c r="Q4" s="18">
        <v>64</v>
      </c>
      <c r="R4" s="18">
        <v>6</v>
      </c>
      <c r="S4" s="18">
        <v>335</v>
      </c>
      <c r="T4" s="18">
        <v>337</v>
      </c>
      <c r="U4" s="23">
        <v>29056280</v>
      </c>
    </row>
    <row r="5" spans="1:21" ht="45">
      <c r="A5" s="31" t="str">
        <f t="shared" si="0"/>
        <v>Bonilla, SH; Popescu, O; Ruz-Caracuel, I; Navarro, ID; Yebenes, L; Berjon, A; Sanchez-Mendez, J; Hardisson, D. Breast cancer in patients aged 90 years and older: Pathological characteristics and molecular subtypes in a series of 40 cases. VIRCHOWS ARCHIV. 2017; 471():S68-S69.Meeting Abstract. IF -2,848</v>
      </c>
      <c r="B5" s="37" t="s">
        <v>4790</v>
      </c>
      <c r="C5" s="37" t="s">
        <v>4791</v>
      </c>
      <c r="D5" s="17" t="s">
        <v>3923</v>
      </c>
      <c r="E5" s="18" t="s">
        <v>26</v>
      </c>
      <c r="F5" s="18">
        <f>VLOOKUP(N5,Revistas!$B$2:$H$63996,2,FALSE)</f>
        <v>2.8479999999999999</v>
      </c>
      <c r="G5" s="18" t="str">
        <f>VLOOKUP(N5,Revistas!$B$2:$H$63996,3,FALSE)</f>
        <v>Q2</v>
      </c>
      <c r="H5" s="18" t="str">
        <f>VLOOKUP(N5,Revistas!$B$2:$H$63996,4,FALSE)</f>
        <v>PATHOLOGY - SCIE</v>
      </c>
      <c r="I5" s="18" t="str">
        <f>VLOOKUP(N5,Revistas!$B$2:$H$63996,5,FALSE)</f>
        <v>20/79</v>
      </c>
      <c r="J5" s="18" t="str">
        <f>VLOOKUP(N5,Revistas!$B$2:$H$63996,6,FALSE)</f>
        <v>NO</v>
      </c>
      <c r="K5" s="18" t="s">
        <v>4792</v>
      </c>
      <c r="L5" s="18"/>
      <c r="M5" s="18">
        <v>0</v>
      </c>
      <c r="N5" s="18" t="s">
        <v>3925</v>
      </c>
      <c r="O5" s="18" t="s">
        <v>154</v>
      </c>
      <c r="P5" s="18">
        <v>2017</v>
      </c>
      <c r="Q5" s="18">
        <v>471</v>
      </c>
      <c r="R5" s="18"/>
      <c r="S5" s="18" t="s">
        <v>4793</v>
      </c>
      <c r="T5" s="18" t="s">
        <v>4794</v>
      </c>
    </row>
    <row r="6" spans="1:21" ht="45">
      <c r="A6" s="31" t="str">
        <f t="shared" si="0"/>
        <v>Cejas, P; Cavazza, A; Yandava, CN; Moreno, V; Horst, D; Moreno-Rubio, J; Burgos, E; Mendiola, M; Taing, L; Goel, A; Feliu, J; Shivdasani, RA. Transcriptional Regulator CNOT3 Defines an Aggressive Colorectal Cancer Subtype. CANCER RESEARCH. 2017; 77(3):766-779.Article. IF -9,112</v>
      </c>
      <c r="B6" s="37" t="s">
        <v>4469</v>
      </c>
      <c r="C6" s="37" t="s">
        <v>4470</v>
      </c>
      <c r="D6" s="17" t="s">
        <v>4471</v>
      </c>
      <c r="E6" s="18" t="s">
        <v>10</v>
      </c>
      <c r="F6" s="18">
        <f>VLOOKUP(N6,Revistas!$B$2:$H$63996,2,FALSE)</f>
        <v>9.1120000000000001</v>
      </c>
      <c r="G6" s="18" t="str">
        <f>VLOOKUP(N6,Revistas!$B$2:$H$63996,3,FALSE)</f>
        <v>Q1</v>
      </c>
      <c r="H6" s="18" t="str">
        <f>VLOOKUP(N6,Revistas!$B$2:$H$63996,4,FALSE)</f>
        <v>ONCOLOGY</v>
      </c>
      <c r="I6" s="18" t="str">
        <f>VLOOKUP(N6,Revistas!$B$2:$H$63996,5,FALSE)</f>
        <v>15/217</v>
      </c>
      <c r="J6" s="18" t="str">
        <f>VLOOKUP(N6,Revistas!$B$2:$H$63996,6,FALSE)</f>
        <v>SI</v>
      </c>
      <c r="K6" s="18" t="s">
        <v>4472</v>
      </c>
      <c r="L6" s="18" t="s">
        <v>4473</v>
      </c>
      <c r="M6" s="18">
        <v>0</v>
      </c>
      <c r="N6" s="18" t="s">
        <v>4474</v>
      </c>
      <c r="O6" s="28">
        <v>36923</v>
      </c>
      <c r="P6" s="18">
        <v>2017</v>
      </c>
      <c r="Q6" s="18">
        <v>77</v>
      </c>
      <c r="R6" s="18">
        <v>3</v>
      </c>
      <c r="S6" s="18">
        <v>766</v>
      </c>
      <c r="T6" s="18">
        <v>779</v>
      </c>
      <c r="U6" s="23">
        <v>27899379</v>
      </c>
    </row>
    <row r="7" spans="1:21" ht="60">
      <c r="A7" s="31" t="str">
        <f t="shared" si="0"/>
        <v>Garcia, AP; Berjon, A; Yebenes, L; Zamora, P; Mendez, JIS; Espinosa, E; Redondo, A; Mendiola, M; Hardisson, D. The EndoPredict gene-expression assay in clinical practice in ER-positive/HER2-negative primary invasive breast cancer: Comparison with standard clinicopathological parameters. VIRCHOWS ARCHIV. 2017; 471():S55-S55.Meeting Abstract. IF -2,848</v>
      </c>
      <c r="B7" s="37" t="s">
        <v>4397</v>
      </c>
      <c r="C7" s="37" t="s">
        <v>4398</v>
      </c>
      <c r="D7" s="17" t="s">
        <v>3923</v>
      </c>
      <c r="E7" s="18" t="s">
        <v>26</v>
      </c>
      <c r="F7" s="18">
        <f>VLOOKUP(N7,Revistas!$B$2:$H$63996,2,FALSE)</f>
        <v>2.8479999999999999</v>
      </c>
      <c r="G7" s="18" t="str">
        <f>VLOOKUP(N7,Revistas!$B$2:$H$63996,3,FALSE)</f>
        <v>Q2</v>
      </c>
      <c r="H7" s="18" t="str">
        <f>VLOOKUP(N7,Revistas!$B$2:$H$63996,4,FALSE)</f>
        <v>PATHOLOGY - SCIE</v>
      </c>
      <c r="I7" s="18" t="str">
        <f>VLOOKUP(N7,Revistas!$B$2:$H$63996,5,FALSE)</f>
        <v>20/79</v>
      </c>
      <c r="J7" s="18" t="str">
        <f>VLOOKUP(N7,Revistas!$B$2:$H$63996,6,FALSE)</f>
        <v>NO</v>
      </c>
      <c r="K7" s="18" t="s">
        <v>4399</v>
      </c>
      <c r="L7" s="18"/>
      <c r="M7" s="18">
        <v>0</v>
      </c>
      <c r="N7" s="18" t="s">
        <v>3925</v>
      </c>
      <c r="O7" s="18" t="s">
        <v>154</v>
      </c>
      <c r="P7" s="18">
        <v>2017</v>
      </c>
      <c r="Q7" s="18">
        <v>471</v>
      </c>
      <c r="R7" s="18"/>
      <c r="S7" s="18" t="s">
        <v>4400</v>
      </c>
      <c r="T7" s="18" t="s">
        <v>4400</v>
      </c>
    </row>
    <row r="8" spans="1:21" ht="75">
      <c r="A8" s="31" t="str">
        <f t="shared" si="0"/>
        <v>Garrido, M; Guerra, L; Simon, M; Azkargorta, M; Nonell, L; Lopez-Santamaria, M; Mateos, ME; Belendez, C; Plaza, D; Hernandez, F; Mendiola, M; Ojanguren, I; Childs, M; Czauderna, P; Maibach, R; Morland, B; Buendia, MA; Elortza, F; Planas, R; Sarrias, MR; Sala, M; Armengol, C. Definition of a 3-Protein Signature to Stratify Hepatoblastoma Patients According to Their Prognosis. MODERN PATHOLOGY. 2017; 30():466A-466A.Meeting Abstract. IF -5,728</v>
      </c>
      <c r="B8" s="37" t="s">
        <v>4805</v>
      </c>
      <c r="C8" s="37" t="s">
        <v>4806</v>
      </c>
      <c r="D8" s="17" t="s">
        <v>4807</v>
      </c>
      <c r="E8" s="18" t="s">
        <v>26</v>
      </c>
      <c r="F8" s="18">
        <f>VLOOKUP(N8,Revistas!$B$2:$H$63996,2,FALSE)</f>
        <v>5.7279999999999998</v>
      </c>
      <c r="G8" s="18" t="str">
        <f>VLOOKUP(N8,Revistas!$B$2:$H$63996,3,FALSE)</f>
        <v>Q1</v>
      </c>
      <c r="H8" s="18" t="str">
        <f>VLOOKUP(N8,Revistas!$B$2:$H$63996,4,FALSE)</f>
        <v>PATHOLOGY - SCIE</v>
      </c>
      <c r="I8" s="18" t="str">
        <f>VLOOKUP(N8,Revistas!$B$2:$H$63996,5,FALSE)</f>
        <v>5 DE 79</v>
      </c>
      <c r="J8" s="18" t="str">
        <f>VLOOKUP(N8,Revistas!$B$2:$H$63996,6,FALSE)</f>
        <v>SI</v>
      </c>
      <c r="K8" s="18" t="s">
        <v>4808</v>
      </c>
      <c r="L8" s="18"/>
      <c r="M8" s="18">
        <v>0</v>
      </c>
      <c r="N8" s="18" t="s">
        <v>4809</v>
      </c>
      <c r="O8" s="18" t="s">
        <v>62</v>
      </c>
      <c r="P8" s="18">
        <v>2017</v>
      </c>
      <c r="Q8" s="18">
        <v>30</v>
      </c>
      <c r="R8" s="18"/>
      <c r="S8" s="18" t="s">
        <v>4810</v>
      </c>
      <c r="T8" s="18" t="s">
        <v>4810</v>
      </c>
    </row>
    <row r="9" spans="1:21" ht="75">
      <c r="A9" s="31" t="str">
        <f t="shared" si="0"/>
        <v>Garrido, M; Guerra, L; Simon, M; Azkargorta, M; Nonell, L; Lopez-Santamaria, M; Mateos, ME; Belendez, C; Plaza, D; Hernandez, F; Mendiola, M; Ojanguren, I; Childs, M; Czauderna, P; Maibach, R; Morland, B; Buendia, MA; Elortza, F; Planas, R; Sarrias, MR; Sala, M; Armengol, C. Definition of a 3-Protein Signature to Stratify Hepatoblastoma Patients According to Their Prognosis. LABORATORY INVESTIGATION. 2017; 97():466A-466A.Meeting Abstract. IF -4,857</v>
      </c>
      <c r="B9" s="37" t="s">
        <v>4805</v>
      </c>
      <c r="C9" s="37" t="s">
        <v>4806</v>
      </c>
      <c r="D9" s="17" t="s">
        <v>4811</v>
      </c>
      <c r="E9" s="18" t="s">
        <v>26</v>
      </c>
      <c r="F9" s="18">
        <f>VLOOKUP(N9,Revistas!$B$2:$H$63996,2,FALSE)</f>
        <v>4.8570000000000002</v>
      </c>
      <c r="G9" s="18" t="str">
        <f>VLOOKUP(N9,Revistas!$B$2:$H$63996,3,FALSE)</f>
        <v>Q1</v>
      </c>
      <c r="H9" s="18" t="str">
        <f>VLOOKUP(N9,Revistas!$B$2:$H$63996,4,FALSE)</f>
        <v>PATHOLOGY - SCIE;</v>
      </c>
      <c r="I9" s="18" t="str">
        <f>VLOOKUP(N9,Revistas!$B$2:$H$63996,5,FALSE)</f>
        <v>9 DE 79</v>
      </c>
      <c r="J9" s="18" t="str">
        <f>VLOOKUP(N9,Revistas!$B$2:$H$63996,6,FALSE)</f>
        <v>NO</v>
      </c>
      <c r="K9" s="18" t="s">
        <v>4812</v>
      </c>
      <c r="L9" s="18"/>
      <c r="M9" s="18">
        <v>0</v>
      </c>
      <c r="N9" s="18" t="s">
        <v>4813</v>
      </c>
      <c r="O9" s="18" t="s">
        <v>62</v>
      </c>
      <c r="P9" s="18">
        <v>2017</v>
      </c>
      <c r="Q9" s="18">
        <v>97</v>
      </c>
      <c r="R9" s="18"/>
      <c r="S9" s="18" t="s">
        <v>4810</v>
      </c>
      <c r="T9" s="18" t="s">
        <v>4810</v>
      </c>
    </row>
    <row r="10" spans="1:21" ht="45">
      <c r="A10" s="31" t="str">
        <f t="shared" si="0"/>
        <v>Heredia, V; Mendiola, M; Ortiz, E; Bernabeu, D; Pozo-Kreilinger, JJ; Miguel, M; Crespo, R; Berjon, A; Martinez-Marin, V; Redondo, A. AG-120, a novel IDH1 targeted molecule, inhibits invasion and migration of chondrosarcoma cells in vitro. ANNALS OF ONCOLOGY. 2017; 28():-.Meeting Abstract. IF -11,855</v>
      </c>
      <c r="B10" s="37" t="s">
        <v>4376</v>
      </c>
      <c r="C10" s="37" t="s">
        <v>4377</v>
      </c>
      <c r="D10" s="17" t="s">
        <v>3847</v>
      </c>
      <c r="E10" s="18" t="s">
        <v>26</v>
      </c>
      <c r="F10" s="18">
        <f>VLOOKUP(N10,Revistas!$B$2:$H$63996,2,FALSE)</f>
        <v>11.855</v>
      </c>
      <c r="G10" s="18" t="str">
        <f>VLOOKUP(N10,Revistas!$B$2:$H$63996,3,FALSE)</f>
        <v>Q1</v>
      </c>
      <c r="H10" s="18" t="str">
        <f>VLOOKUP(N10,Revistas!$B$2:$H$63996,4,FALSE)</f>
        <v>ONCOLOGY</v>
      </c>
      <c r="I10" s="18" t="str">
        <f>VLOOKUP(N10,Revistas!$B$2:$H$63996,5,FALSE)</f>
        <v>10/217</v>
      </c>
      <c r="J10" s="18" t="str">
        <f>VLOOKUP(N10,Revistas!$B$2:$H$63996,6,FALSE)</f>
        <v>SI</v>
      </c>
      <c r="K10" s="18" t="s">
        <v>4378</v>
      </c>
      <c r="L10" s="18"/>
      <c r="M10" s="18">
        <v>0</v>
      </c>
      <c r="N10" s="18" t="s">
        <v>3849</v>
      </c>
      <c r="O10" s="18" t="s">
        <v>154</v>
      </c>
      <c r="P10" s="18">
        <v>2017</v>
      </c>
      <c r="Q10" s="18">
        <v>28</v>
      </c>
      <c r="R10" s="18"/>
      <c r="S10" s="18"/>
      <c r="T10" s="18"/>
    </row>
    <row r="11" spans="1:21" ht="45">
      <c r="A11" s="31" t="str">
        <f t="shared" si="0"/>
        <v>Leal, MA; Pinera, A; De Santiago, J; Zapardiel, I. Novel Technique for Contained Power Morcellation through Umbilicus with Insufflated Bag. GYNECOLOGIC AND OBSTETRIC INVESTIGATION. 2017; 82(2):205-207.Article. IF -1,415</v>
      </c>
      <c r="B11" s="37" t="s">
        <v>3742</v>
      </c>
      <c r="C11" s="37" t="s">
        <v>3743</v>
      </c>
      <c r="D11" s="17" t="s">
        <v>3733</v>
      </c>
      <c r="E11" s="18" t="s">
        <v>10</v>
      </c>
      <c r="F11" s="18">
        <f>VLOOKUP(N11,Revistas!$B$2:$H$63996,2,FALSE)</f>
        <v>1.415</v>
      </c>
      <c r="G11" s="18" t="str">
        <f>VLOOKUP(N11,Revistas!$B$2:$H$63996,3,FALSE)</f>
        <v>Q4</v>
      </c>
      <c r="H11" s="18" t="str">
        <f>VLOOKUP(N11,Revistas!$B$2:$H$63996,4,FALSE)</f>
        <v>OBSTETRICS &amp; GYNECOLOGY - SCIE</v>
      </c>
      <c r="I11" s="18" t="str">
        <f>VLOOKUP(N11,Revistas!$B$2:$H$63996,5,FALSE)</f>
        <v>61/80</v>
      </c>
      <c r="J11" s="18" t="str">
        <f>VLOOKUP(N11,Revistas!$B$2:$H$63996,6,FALSE)</f>
        <v>NO</v>
      </c>
      <c r="K11" s="18" t="s">
        <v>3744</v>
      </c>
      <c r="L11" s="18" t="s">
        <v>3745</v>
      </c>
      <c r="M11" s="18">
        <v>0</v>
      </c>
      <c r="N11" s="18" t="s">
        <v>3736</v>
      </c>
      <c r="O11" s="18"/>
      <c r="P11" s="18">
        <v>2017</v>
      </c>
      <c r="Q11" s="18">
        <v>82</v>
      </c>
      <c r="R11" s="18">
        <v>2</v>
      </c>
      <c r="S11" s="18">
        <v>205</v>
      </c>
      <c r="T11" s="18">
        <v>207</v>
      </c>
      <c r="U11" s="23">
        <v>27595411</v>
      </c>
    </row>
    <row r="12" spans="1:21" ht="30">
      <c r="A12" s="31" t="str">
        <f t="shared" si="0"/>
        <v>Lopez-Ruiz, ME; Yebenes, L; Berjon, A; Hardisson, D. Primary Leiomyosarcoma of the Ovarian Vein: Case Report and Literature Review. INTERNATIONAL JOURNAL OF SURGICAL PATHOLOGY. 2017; 25(4):339-343.Article. IF -0,83</v>
      </c>
      <c r="B12" s="37" t="s">
        <v>4799</v>
      </c>
      <c r="C12" s="37" t="s">
        <v>4800</v>
      </c>
      <c r="D12" s="17" t="s">
        <v>4801</v>
      </c>
      <c r="E12" s="18" t="s">
        <v>10</v>
      </c>
      <c r="F12" s="18">
        <f>VLOOKUP(N12,Revistas!$B$2:$H$63996,2,FALSE)</f>
        <v>0.83</v>
      </c>
      <c r="G12" s="18" t="str">
        <f>VLOOKUP(N12,Revistas!$B$2:$H$63996,3,FALSE)</f>
        <v>Q4</v>
      </c>
      <c r="H12" s="18" t="str">
        <f>VLOOKUP(N12,Revistas!$B$2:$H$63996,4,FALSE)</f>
        <v>PATHOLOGY</v>
      </c>
      <c r="I12" s="18" t="str">
        <f>VLOOKUP(N12,Revistas!$B$2:$H$63996,5,FALSE)</f>
        <v>69/79</v>
      </c>
      <c r="J12" s="18" t="str">
        <f>VLOOKUP(N12,Revistas!$B$2:$H$63996,6,FALSE)</f>
        <v>NO</v>
      </c>
      <c r="K12" s="18" t="s">
        <v>4802</v>
      </c>
      <c r="L12" s="18" t="s">
        <v>4803</v>
      </c>
      <c r="M12" s="18">
        <v>0</v>
      </c>
      <c r="N12" s="18" t="s">
        <v>4804</v>
      </c>
      <c r="O12" s="18" t="s">
        <v>226</v>
      </c>
      <c r="P12" s="18">
        <v>2017</v>
      </c>
      <c r="Q12" s="18">
        <v>25</v>
      </c>
      <c r="R12" s="18">
        <v>4</v>
      </c>
      <c r="S12" s="18">
        <v>339</v>
      </c>
      <c r="T12" s="18">
        <v>343</v>
      </c>
      <c r="U12" s="23">
        <v>27881610</v>
      </c>
    </row>
    <row r="13" spans="1:21" ht="60">
      <c r="A13" s="31" t="str">
        <f t="shared" si="0"/>
        <v>Martinez-Marin, V; Redondo, A; Heredia, V; Guerra, L; Miguel-Martin, M; Crespo, R; Hardisson, D; Feliu, J; Mendiola, M. Comparison of two-dimensional (2D)- and three-dimensional (3D)culture models as drug testing platforms in GIST: experience with axitinib in vitro. EUROPEAN JOURNAL OF CANCER. 2017; 72():S155-S155.Meeting Abstract. IF -6,029</v>
      </c>
      <c r="B13" s="37" t="s">
        <v>4710</v>
      </c>
      <c r="C13" s="37" t="s">
        <v>4711</v>
      </c>
      <c r="D13" s="17" t="s">
        <v>2263</v>
      </c>
      <c r="E13" s="18" t="s">
        <v>26</v>
      </c>
      <c r="F13" s="18">
        <f>VLOOKUP(N13,Revistas!$B$2:$H$63996,2,FALSE)</f>
        <v>6.0289999999999999</v>
      </c>
      <c r="G13" s="18" t="str">
        <f>VLOOKUP(N13,Revistas!$B$2:$H$63996,3,FALSE)</f>
        <v>Q1</v>
      </c>
      <c r="H13" s="18" t="str">
        <f>VLOOKUP(N13,Revistas!$B$2:$H$63996,4,FALSE)</f>
        <v>ONCOLOGY - SCIE</v>
      </c>
      <c r="I13" s="18" t="str">
        <f>VLOOKUP(N13,Revistas!$B$2:$H$63996,5,FALSE)</f>
        <v>35/217</v>
      </c>
      <c r="J13" s="18" t="str">
        <f>VLOOKUP(N13,Revistas!$B$2:$H$63996,6,FALSE)</f>
        <v>NO</v>
      </c>
      <c r="K13" s="18" t="s">
        <v>4712</v>
      </c>
      <c r="L13" s="18"/>
      <c r="M13" s="18">
        <v>0</v>
      </c>
      <c r="N13" s="18" t="s">
        <v>2265</v>
      </c>
      <c r="O13" s="18" t="s">
        <v>62</v>
      </c>
      <c r="P13" s="18">
        <v>2017</v>
      </c>
      <c r="Q13" s="18">
        <v>72</v>
      </c>
      <c r="R13" s="18"/>
      <c r="S13" s="18" t="s">
        <v>4713</v>
      </c>
      <c r="T13" s="18" t="s">
        <v>4713</v>
      </c>
    </row>
    <row r="14" spans="1:21" ht="60">
      <c r="A14" s="31" t="str">
        <f t="shared" si="0"/>
        <v>Mendiola, M; Heredia-Soto, V; Herranz, J; Martin, R; Aunon, PZ; Castelo, B; Marin, AP; Miguel, M; Crespo, R; de Molina, AR; Hardisson, D; Espinosa, E; Redondo, A. Micro-RNA profile in advanced metastatic breast cancer as a predictive tool for response to bevacizumab-paclitaxel. ANNALS OF ONCOLOGY. 2017; 28():-.Meeting Abstract. IF -11,855</v>
      </c>
      <c r="B14" s="37" t="s">
        <v>4382</v>
      </c>
      <c r="C14" s="37" t="s">
        <v>4383</v>
      </c>
      <c r="D14" s="17" t="s">
        <v>3847</v>
      </c>
      <c r="E14" s="18" t="s">
        <v>26</v>
      </c>
      <c r="F14" s="18">
        <f>VLOOKUP(N14,Revistas!$B$2:$H$63996,2,FALSE)</f>
        <v>11.855</v>
      </c>
      <c r="G14" s="18" t="str">
        <f>VLOOKUP(N14,Revistas!$B$2:$H$63996,3,FALSE)</f>
        <v>Q1</v>
      </c>
      <c r="H14" s="18" t="str">
        <f>VLOOKUP(N14,Revistas!$B$2:$H$63996,4,FALSE)</f>
        <v>ONCOLOGY</v>
      </c>
      <c r="I14" s="18" t="str">
        <f>VLOOKUP(N14,Revistas!$B$2:$H$63996,5,FALSE)</f>
        <v>10/217</v>
      </c>
      <c r="J14" s="18" t="str">
        <f>VLOOKUP(N14,Revistas!$B$2:$H$63996,6,FALSE)</f>
        <v>SI</v>
      </c>
      <c r="K14" s="18" t="s">
        <v>4384</v>
      </c>
      <c r="L14" s="18"/>
      <c r="M14" s="18">
        <v>0</v>
      </c>
      <c r="N14" s="18" t="s">
        <v>3849</v>
      </c>
      <c r="O14" s="18" t="s">
        <v>154</v>
      </c>
      <c r="P14" s="18">
        <v>2017</v>
      </c>
      <c r="Q14" s="18">
        <v>28</v>
      </c>
      <c r="R14" s="18"/>
      <c r="S14" s="18"/>
      <c r="T14" s="18"/>
    </row>
    <row r="15" spans="1:21" ht="75">
      <c r="A15" s="31" t="str">
        <f t="shared" si="0"/>
        <v>Papadia, A; Zapardiel, I; Bussi, B; Ghezzi, F; Ceccaroni, M; De Ponti, E; Elisei, F; Imboden, S; de la Noval, BD; Gasparri, ML; Di Martino, G; De Santiago, J; Mueller, M; Vecchione, F; Dell'Orto, F; Buda, A. Sentinel lymph node mapping in patients with stage I endometrial carcinoma: a focus on bilateral mapping identification by comparing radiotracer Tc99(m) with blue dye versus indocyanine green fluorescent dye. JOURNAL OF CANCER RESEARCH AND CLINICAL ONCOLOGY. 2017; 143(3):475-480.Article. IF -3,503</v>
      </c>
      <c r="B15" s="37" t="s">
        <v>3722</v>
      </c>
      <c r="C15" s="37" t="s">
        <v>3723</v>
      </c>
      <c r="D15" s="17" t="s">
        <v>3724</v>
      </c>
      <c r="E15" s="18" t="s">
        <v>10</v>
      </c>
      <c r="F15" s="18">
        <f>VLOOKUP(N15,Revistas!$B$2:$H$63996,2,FALSE)</f>
        <v>3.5030000000000001</v>
      </c>
      <c r="G15" s="18" t="str">
        <f>VLOOKUP(N15,Revistas!$B$2:$H$63996,3,FALSE)</f>
        <v>Q2</v>
      </c>
      <c r="H15" s="18" t="str">
        <f>VLOOKUP(N15,Revistas!$B$2:$H$63996,4,FALSE)</f>
        <v>ONCOLOGY - SCIE</v>
      </c>
      <c r="I15" s="18" t="str">
        <f>VLOOKUP(N15,Revistas!$B$2:$H$63996,5,FALSE)</f>
        <v>85/217</v>
      </c>
      <c r="J15" s="18" t="str">
        <f>VLOOKUP(N15,Revistas!$B$2:$H$63996,6,FALSE)</f>
        <v>NO</v>
      </c>
      <c r="K15" s="18" t="s">
        <v>3725</v>
      </c>
      <c r="L15" s="18" t="s">
        <v>3686</v>
      </c>
      <c r="M15" s="18">
        <v>5</v>
      </c>
      <c r="N15" s="18" t="s">
        <v>3726</v>
      </c>
      <c r="O15" s="18" t="s">
        <v>300</v>
      </c>
      <c r="P15" s="18">
        <v>2017</v>
      </c>
      <c r="Q15" s="18">
        <v>143</v>
      </c>
      <c r="R15" s="18">
        <v>3</v>
      </c>
      <c r="S15" s="18">
        <v>475</v>
      </c>
      <c r="T15" s="18">
        <v>480</v>
      </c>
      <c r="U15" s="23">
        <v>27812854</v>
      </c>
    </row>
    <row r="16" spans="1:21" ht="60">
      <c r="A16" s="31" t="str">
        <f t="shared" si="0"/>
        <v>Pelaez-Garcia, A; Yebenes, L; Berjon, A; Angulo, A; Zamora, P; Sanchez-Mendez, JI; Espinosa, E; Redondo, A; Heredia-Soto, V; Mendiola, M; Feliu, J; Hardisson, D. Comparison of risk classification between EndoPredict and MammaPrint in ER-positive/HER2-negative primary invasive breast cancer. PLOS ONE. 2017; 12(9):-e0183452.Article. IF -2,806</v>
      </c>
      <c r="B16" s="37" t="s">
        <v>4362</v>
      </c>
      <c r="C16" s="37" t="s">
        <v>4363</v>
      </c>
      <c r="D16" s="17" t="s">
        <v>217</v>
      </c>
      <c r="E16" s="18" t="s">
        <v>10</v>
      </c>
      <c r="F16" s="18">
        <f>VLOOKUP(N16,Revistas!$B$2:$H$63996,2,FALSE)</f>
        <v>2.806</v>
      </c>
      <c r="G16" s="18" t="str">
        <f>VLOOKUP(N16,Revistas!$B$2:$H$63996,3,FALSE)</f>
        <v>Q1</v>
      </c>
      <c r="H16" s="18" t="str">
        <f>VLOOKUP(N16,Revistas!$B$2:$H$63996,4,FALSE)</f>
        <v>MULTIDISCIPLINARY SCIENCES</v>
      </c>
      <c r="I16" s="18" t="str">
        <f>VLOOKUP(N16,Revistas!$B$2:$H$63996,5,FALSE)</f>
        <v>15/64</v>
      </c>
      <c r="J16" s="18" t="str">
        <f>VLOOKUP(N16,Revistas!$B$2:$H$63996,6,FALSE)</f>
        <v>NO</v>
      </c>
      <c r="K16" s="18" t="s">
        <v>4364</v>
      </c>
      <c r="L16" s="18" t="s">
        <v>4365</v>
      </c>
      <c r="M16" s="18">
        <v>0</v>
      </c>
      <c r="N16" s="18" t="s">
        <v>220</v>
      </c>
      <c r="O16" s="28">
        <v>39692</v>
      </c>
      <c r="P16" s="18">
        <v>2017</v>
      </c>
      <c r="Q16" s="18">
        <v>12</v>
      </c>
      <c r="R16" s="18">
        <v>9</v>
      </c>
      <c r="S16" s="18"/>
      <c r="T16" s="18" t="s">
        <v>4366</v>
      </c>
      <c r="U16" s="23">
        <v>28886093</v>
      </c>
    </row>
    <row r="17" spans="1:21" ht="45">
      <c r="A17" s="31" t="str">
        <f t="shared" si="0"/>
        <v>Popescu, B; Bonilla, SH; Torres, DS; Berjon, A; Yebenes, L; Navarro, ID; Ruz-Caracuel, I; Sanchez-Mendez, JI; Hardisson, D. Breast cancer in women aged 25 years and younger: Pathological characteristics and molecular subtypes in a series of 11 cases. VIRCHOWS ARCHIV. 2017; 471():S52-S52.Meeting Abstract. IF -2,848</v>
      </c>
      <c r="B17" s="37" t="s">
        <v>4795</v>
      </c>
      <c r="C17" s="37" t="s">
        <v>4796</v>
      </c>
      <c r="D17" s="17" t="s">
        <v>3923</v>
      </c>
      <c r="E17" s="18" t="s">
        <v>26</v>
      </c>
      <c r="F17" s="18">
        <f>VLOOKUP(N17,Revistas!$B$2:$H$63996,2,FALSE)</f>
        <v>2.8479999999999999</v>
      </c>
      <c r="G17" s="18" t="str">
        <f>VLOOKUP(N17,Revistas!$B$2:$H$63996,3,FALSE)</f>
        <v>Q2</v>
      </c>
      <c r="H17" s="18" t="str">
        <f>VLOOKUP(N17,Revistas!$B$2:$H$63996,4,FALSE)</f>
        <v>PATHOLOGY - SCIE</v>
      </c>
      <c r="I17" s="18" t="str">
        <f>VLOOKUP(N17,Revistas!$B$2:$H$63996,5,FALSE)</f>
        <v>20/79</v>
      </c>
      <c r="J17" s="18" t="str">
        <f>VLOOKUP(N17,Revistas!$B$2:$H$63996,6,FALSE)</f>
        <v>NO</v>
      </c>
      <c r="K17" s="18" t="s">
        <v>4797</v>
      </c>
      <c r="L17" s="18"/>
      <c r="M17" s="18">
        <v>0</v>
      </c>
      <c r="N17" s="18" t="s">
        <v>3925</v>
      </c>
      <c r="O17" s="18" t="s">
        <v>154</v>
      </c>
      <c r="P17" s="18">
        <v>2017</v>
      </c>
      <c r="Q17" s="18">
        <v>471</v>
      </c>
      <c r="R17" s="18"/>
      <c r="S17" s="18" t="s">
        <v>4798</v>
      </c>
      <c r="T17" s="18" t="s">
        <v>4798</v>
      </c>
    </row>
    <row r="18" spans="1:21" ht="45">
      <c r="A18" s="31" t="str">
        <f t="shared" si="0"/>
        <v>Rodriguez-Salas, N; Dominguez, G; Barderas, R; Mendiola, M; Garcia-Albeniz, X; Maurel, J; Batlle, JF. Clinical relevance of colorectal cancer molecular subtypes. CRITICAL REVIEWS IN ONCOLOGY HEMATOLOGY. 2017; 109():9-19.Review. IF -4,971</v>
      </c>
      <c r="B18" s="37" t="s">
        <v>4482</v>
      </c>
      <c r="C18" s="37" t="s">
        <v>4483</v>
      </c>
      <c r="D18" s="17" t="s">
        <v>4437</v>
      </c>
      <c r="E18" s="18" t="s">
        <v>210</v>
      </c>
      <c r="F18" s="18">
        <f>VLOOKUP(N18,Revistas!$B$2:$H$63996,2,FALSE)</f>
        <v>4.9710000000000001</v>
      </c>
      <c r="G18" s="18" t="str">
        <f>VLOOKUP(N18,Revistas!$B$2:$H$63996,3,FALSE)</f>
        <v>Q1</v>
      </c>
      <c r="H18" s="18" t="str">
        <f>VLOOKUP(N18,Revistas!$B$2:$H$63996,4,FALSE)</f>
        <v>ONCOLOGY</v>
      </c>
      <c r="I18" s="18" t="str">
        <f>VLOOKUP(N18,Revistas!$B$2:$H$63996,5,FALSE)</f>
        <v>50/217</v>
      </c>
      <c r="J18" s="18" t="str">
        <f>VLOOKUP(N18,Revistas!$B$2:$H$63996,6,FALSE)</f>
        <v>NO</v>
      </c>
      <c r="K18" s="18" t="s">
        <v>4484</v>
      </c>
      <c r="L18" s="18" t="s">
        <v>4485</v>
      </c>
      <c r="M18" s="18">
        <v>6</v>
      </c>
      <c r="N18" s="18" t="s">
        <v>4440</v>
      </c>
      <c r="O18" s="18" t="s">
        <v>344</v>
      </c>
      <c r="P18" s="18">
        <v>2017</v>
      </c>
      <c r="Q18" s="18">
        <v>109</v>
      </c>
      <c r="R18" s="18"/>
      <c r="S18" s="18">
        <v>9</v>
      </c>
      <c r="T18" s="18">
        <v>19</v>
      </c>
      <c r="U18" s="23">
        <v>28010901</v>
      </c>
    </row>
    <row r="19" spans="1:21" ht="60">
      <c r="A19" s="31" t="str">
        <f t="shared" si="0"/>
        <v>Sanchez-Mendez, JI; Yebenes, L; Zamora, P; Marti, C; Pelaez-Garcia, A; Alonso, P; Berjon, A; de la Noval, BD; Espinosa, E; Hardisson, D. EndoPredict molecular-clinicopathological hybrid score (EPclin) provides superior prognostic information compared to molecular scores alone: a report of two cases. BREAST. 2017; 32():S104-S104.Meeting Abstract. IF -2,801</v>
      </c>
      <c r="B19" s="37" t="s">
        <v>4453</v>
      </c>
      <c r="C19" s="37" t="s">
        <v>4454</v>
      </c>
      <c r="D19" s="17" t="s">
        <v>4455</v>
      </c>
      <c r="E19" s="18" t="s">
        <v>26</v>
      </c>
      <c r="F19" s="18">
        <f>VLOOKUP(N19,Revistas!$B$2:$H$63996,2,FALSE)</f>
        <v>2.8010000000000002</v>
      </c>
      <c r="G19" s="18" t="str">
        <f>VLOOKUP(N19,Revistas!$B$2:$H$63996,3,FALSE)</f>
        <v>Q1</v>
      </c>
      <c r="H19" s="18" t="str">
        <f>VLOOKUP(N19,Revistas!$B$2:$H$63996,4,FALSE)</f>
        <v>OBSTETRICS &amp; GYNECOLOGY - SCIE;</v>
      </c>
      <c r="I19" s="18" t="str">
        <f>VLOOKUP(N19,Revistas!$B$2:$H$63996,5,FALSE)</f>
        <v>18/80</v>
      </c>
      <c r="J19" s="18" t="str">
        <f>VLOOKUP(N19,Revistas!$B$2:$H$63996,6,FALSE)</f>
        <v>NO</v>
      </c>
      <c r="K19" s="18" t="s">
        <v>4456</v>
      </c>
      <c r="L19" s="18"/>
      <c r="M19" s="18">
        <v>0</v>
      </c>
      <c r="N19" s="18" t="s">
        <v>4457</v>
      </c>
      <c r="O19" s="18" t="s">
        <v>300</v>
      </c>
      <c r="P19" s="18">
        <v>2017</v>
      </c>
      <c r="Q19" s="18">
        <v>32</v>
      </c>
      <c r="R19" s="18"/>
      <c r="S19" s="18" t="s">
        <v>4458</v>
      </c>
      <c r="T19" s="18" t="s">
        <v>4458</v>
      </c>
    </row>
    <row r="20" spans="1:21" ht="60">
      <c r="A20" s="31" t="str">
        <f t="shared" si="0"/>
        <v>Zapardiel, I; Blancafort, C; Cibula, D; Jaunarena, I; Gorostidi, M; Gil-Moreno, A; De Santiago, J. Utility and Actual Use of European and Spanish Guidelines on the Management of Endometrial Cancer Among Gynecologic Oncologists in Spain. INTERNATIONAL JOURNAL OF GYNECOLOGICAL CANCER. 2017; 27(6):1293-1297.Article. IF -2,369</v>
      </c>
      <c r="B20" s="37" t="s">
        <v>3694</v>
      </c>
      <c r="C20" s="37" t="s">
        <v>3695</v>
      </c>
      <c r="D20" s="17" t="s">
        <v>3696</v>
      </c>
      <c r="E20" s="18" t="s">
        <v>10</v>
      </c>
      <c r="F20" s="18">
        <f>VLOOKUP(N20,Revistas!$B$2:$H$63996,2,FALSE)</f>
        <v>2.3690000000000002</v>
      </c>
      <c r="G20" s="18" t="str">
        <f>VLOOKUP(N20,Revistas!$B$2:$H$63996,3,FALSE)</f>
        <v>Q2</v>
      </c>
      <c r="H20" s="18" t="str">
        <f>VLOOKUP(N20,Revistas!$B$2:$H$63996,4,FALSE)</f>
        <v>OBSTETRICS &amp; GYNECOLOGY - SCIE</v>
      </c>
      <c r="I20" s="18" t="str">
        <f>VLOOKUP(N20,Revistas!$B$2:$H$63996,5,FALSE)</f>
        <v>30/80</v>
      </c>
      <c r="J20" s="18" t="str">
        <f>VLOOKUP(N20,Revistas!$B$2:$H$63996,6,FALSE)</f>
        <v>NO</v>
      </c>
      <c r="K20" s="18" t="s">
        <v>3697</v>
      </c>
      <c r="L20" s="18" t="s">
        <v>3698</v>
      </c>
      <c r="M20" s="18">
        <v>0</v>
      </c>
      <c r="N20" s="18" t="s">
        <v>3699</v>
      </c>
      <c r="O20" s="18" t="s">
        <v>29</v>
      </c>
      <c r="P20" s="18">
        <v>2017</v>
      </c>
      <c r="Q20" s="18">
        <v>27</v>
      </c>
      <c r="R20" s="18">
        <v>6</v>
      </c>
      <c r="S20" s="18">
        <v>1293</v>
      </c>
      <c r="T20" s="18">
        <v>1297</v>
      </c>
      <c r="U20" s="23">
        <v>28604452</v>
      </c>
    </row>
    <row r="21" spans="1:21">
      <c r="A21" s="31"/>
    </row>
    <row r="22" spans="1:21" hidden="1">
      <c r="A22" s="31" t="str">
        <f t="shared" si="0"/>
        <v>. . . ; ():-.. IF -</v>
      </c>
    </row>
    <row r="23" spans="1:21" hidden="1">
      <c r="A23" s="31" t="str">
        <f t="shared" si="0"/>
        <v>. . . ; ():-.. IF -</v>
      </c>
    </row>
    <row r="24" spans="1:21" hidden="1">
      <c r="A24" s="31" t="str">
        <f t="shared" si="0"/>
        <v>. . . ; ():-.. IF -</v>
      </c>
    </row>
    <row r="25" spans="1:21" hidden="1">
      <c r="A25" s="31" t="str">
        <f t="shared" si="0"/>
        <v>. . . ; ():-.. IF -</v>
      </c>
    </row>
    <row r="26" spans="1:21" hidden="1">
      <c r="A26" s="31" t="str">
        <f t="shared" si="0"/>
        <v>. . . ; ():-.. IF -</v>
      </c>
    </row>
    <row r="27" spans="1:21" hidden="1">
      <c r="A27" s="31" t="str">
        <f t="shared" si="0"/>
        <v>. . . ; ():-.. IF -</v>
      </c>
    </row>
    <row r="28" spans="1:21" hidden="1">
      <c r="A28" s="31" t="str">
        <f t="shared" si="0"/>
        <v>. . . ; ():-.. IF -</v>
      </c>
    </row>
    <row r="29" spans="1:21" hidden="1">
      <c r="A29" s="31" t="str">
        <f t="shared" si="0"/>
        <v>. . . ; ():-.. IF -</v>
      </c>
    </row>
    <row r="30" spans="1:21" hidden="1">
      <c r="A30" s="31" t="str">
        <f t="shared" si="0"/>
        <v>. . . ; ():-.. IF -</v>
      </c>
    </row>
    <row r="31" spans="1:21" hidden="1">
      <c r="A31" s="31" t="str">
        <f t="shared" si="0"/>
        <v>. . . ; ():-.. IF -</v>
      </c>
    </row>
    <row r="32" spans="1:2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7</v>
      </c>
      <c r="D1092" s="20" t="s">
        <v>10</v>
      </c>
      <c r="E1092" s="23">
        <f>DSUM(B1:T1088,F1,D1091:D1092)</f>
        <v>21.45</v>
      </c>
      <c r="F1092" s="23" t="s">
        <v>10</v>
      </c>
      <c r="G1092" s="23" t="s">
        <v>5470</v>
      </c>
      <c r="H1092" s="23">
        <f>DCOUNTA(B1:T1088,G1091,F1091:G1092)</f>
        <v>2</v>
      </c>
      <c r="I1092" s="23" t="s">
        <v>10</v>
      </c>
      <c r="J1092" s="23" t="s">
        <v>2680</v>
      </c>
      <c r="K1092" s="23">
        <f>DCOUNTA(B1:T1088,J1,I1091:J1092)</f>
        <v>1</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1</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10</v>
      </c>
      <c r="D1105" s="20" t="s">
        <v>26</v>
      </c>
      <c r="E1105" s="23">
        <f>DSUM(B1:T1088,F1,D1104:D1105)</f>
        <v>63.524000000000001</v>
      </c>
      <c r="F1105" s="23" t="s">
        <v>26</v>
      </c>
      <c r="G1105" s="23" t="s">
        <v>5470</v>
      </c>
      <c r="H1105" s="23">
        <f>DCOUNTA(B1:T1088,G1,F1104:G1105)</f>
        <v>7</v>
      </c>
      <c r="I1105" s="23" t="s">
        <v>26</v>
      </c>
      <c r="J1105" s="23" t="s">
        <v>2680</v>
      </c>
      <c r="K1105" s="23">
        <f>DCOUNTA(B1:T1088,J1,I1104:J1105)</f>
        <v>4</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1</v>
      </c>
      <c r="D1108" s="20" t="s">
        <v>210</v>
      </c>
      <c r="E1108" s="23">
        <f>DSUM(B1:T1088,F1,D1107:D1108)</f>
        <v>4.9710000000000001</v>
      </c>
      <c r="F1108" s="23" t="s">
        <v>210</v>
      </c>
      <c r="G1108" s="23" t="s">
        <v>5470</v>
      </c>
      <c r="H1108" s="23">
        <f>DCOUNTA(B1:T1088,G1,F1107:G1108)</f>
        <v>1</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7</v>
      </c>
      <c r="D1111" s="26" t="s">
        <v>7262</v>
      </c>
      <c r="E1111" s="21">
        <f>E1092</f>
        <v>21.45</v>
      </c>
      <c r="F1111" s="21">
        <f>H1092</f>
        <v>2</v>
      </c>
      <c r="G1111" s="21">
        <f>K1092</f>
        <v>1</v>
      </c>
      <c r="O1111" s="24"/>
    </row>
    <row r="1112" spans="2:52" ht="15.75">
      <c r="C1112" s="21">
        <f>C1095</f>
        <v>1</v>
      </c>
      <c r="D1112" s="26" t="s">
        <v>7263</v>
      </c>
      <c r="E1112" s="21">
        <f>E1095</f>
        <v>0</v>
      </c>
      <c r="F1112" s="21">
        <f>H1095</f>
        <v>0</v>
      </c>
      <c r="G1112" s="21">
        <f>K1095</f>
        <v>0</v>
      </c>
      <c r="O1112" s="24"/>
    </row>
    <row r="1113" spans="2:52" ht="15.75">
      <c r="C1113" s="21">
        <f>C1105</f>
        <v>10</v>
      </c>
      <c r="D1113" s="26" t="s">
        <v>26</v>
      </c>
      <c r="E1113" s="21">
        <f>E1105</f>
        <v>63.524000000000001</v>
      </c>
      <c r="F1113" s="21">
        <f>H1105</f>
        <v>7</v>
      </c>
      <c r="G1113" s="21">
        <f>K1105</f>
        <v>4</v>
      </c>
      <c r="O1113" s="24"/>
    </row>
    <row r="1114" spans="2:52" ht="15.75">
      <c r="C1114" s="21">
        <f>C1108</f>
        <v>1</v>
      </c>
      <c r="D1114" s="26" t="s">
        <v>7266</v>
      </c>
      <c r="E1114" s="21">
        <f>E1108</f>
        <v>4.9710000000000001</v>
      </c>
      <c r="F1114" s="21">
        <f>H1108</f>
        <v>1</v>
      </c>
      <c r="G1114" s="21">
        <f>K1108</f>
        <v>0</v>
      </c>
      <c r="O1114" s="24"/>
    </row>
    <row r="1115" spans="2:52" ht="15.75">
      <c r="C1115" s="22"/>
      <c r="D1115" s="19" t="s">
        <v>7267</v>
      </c>
      <c r="E1115" s="19">
        <f>E1111</f>
        <v>21.45</v>
      </c>
      <c r="F1115" s="22"/>
      <c r="O1115" s="24"/>
    </row>
    <row r="1116" spans="2:52" ht="15.75">
      <c r="C1116" s="22"/>
      <c r="D1116" s="19" t="s">
        <v>7268</v>
      </c>
      <c r="E1116" s="19">
        <f>E1111+E1112+E1113+E1114</f>
        <v>89.945000000000007</v>
      </c>
    </row>
  </sheetData>
  <autoFilter ref="A1:AZ20"/>
  <sortState ref="B2:AZ20">
    <sortCondition ref="B2:B20"/>
  </sortState>
  <pageMargins left="0.7" right="0.7" top="0.75" bottom="0.75" header="0.3" footer="0.3"/>
</worksheet>
</file>

<file path=xl/worksheets/sheet44.xml><?xml version="1.0" encoding="utf-8"?>
<worksheet xmlns="http://schemas.openxmlformats.org/spreadsheetml/2006/main" xmlns:r="http://schemas.openxmlformats.org/officeDocument/2006/relationships">
  <sheetPr filterMode="1">
    <tabColor rgb="FFFFFF00"/>
  </sheetPr>
  <dimension ref="A1:AZ1113"/>
  <sheetViews>
    <sheetView topLeftCell="B1" workbookViewId="0">
      <selection activeCell="B3" sqref="B3:C16"/>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30" hidden="1">
      <c r="A2" s="31" t="str">
        <f>CONCATENATE(B2,". ",C2,". ",D2,". ",P2,"; ",Q2,"(",R2,"):",S2,"-",T2,".",E2,". ","IF -",F2)</f>
        <v>Barbachano, A; Fernandez-Barral, A; Ferrer-Mayorga, G; Costales-Carrera, A; Larriba, MJ; Munoz, A. The endocrine vitamin D system in the gut. MOLECULAR AND CELLULAR ENDOCRINOLOGY. 2017; 453(C):79-87.Article. IF -3,754</v>
      </c>
      <c r="B2" s="17" t="s">
        <v>4831</v>
      </c>
      <c r="C2" s="17" t="s">
        <v>4832</v>
      </c>
      <c r="D2" s="17" t="s">
        <v>4833</v>
      </c>
      <c r="E2" s="18" t="s">
        <v>10</v>
      </c>
      <c r="F2" s="18">
        <f>VLOOKUP(N2,Revistas!$B$2:$H$63996,2,FALSE)</f>
        <v>3.754</v>
      </c>
      <c r="G2" s="18" t="str">
        <f>VLOOKUP(N2,Revistas!$B$2:$H$63996,3,FALSE)</f>
        <v>Q2</v>
      </c>
      <c r="H2" s="18" t="str">
        <f>VLOOKUP(N2,Revistas!$B$2:$H$63996,4,FALSE)</f>
        <v xml:space="preserve"> ENDOCRINOLOGY &amp; METABOLISM - SCIE;</v>
      </c>
      <c r="I2" s="18" t="str">
        <f>VLOOKUP(N2,Revistas!$B$2:$H$63996,5,FALSE)</f>
        <v>42/138</v>
      </c>
      <c r="J2" s="18" t="str">
        <f>VLOOKUP(N2,Revistas!$B$2:$H$63996,6,FALSE)</f>
        <v>NO</v>
      </c>
      <c r="K2" s="18" t="s">
        <v>4834</v>
      </c>
      <c r="L2" s="18" t="s">
        <v>4835</v>
      </c>
      <c r="M2" s="18">
        <v>4</v>
      </c>
      <c r="N2" s="18" t="s">
        <v>4836</v>
      </c>
      <c r="O2" s="28">
        <v>42248</v>
      </c>
      <c r="P2" s="18">
        <v>2017</v>
      </c>
      <c r="Q2" s="18">
        <v>453</v>
      </c>
      <c r="R2" s="18" t="s">
        <v>4837</v>
      </c>
      <c r="S2" s="18">
        <v>79</v>
      </c>
      <c r="T2" s="18">
        <v>87</v>
      </c>
      <c r="U2" s="23">
        <v>27913273</v>
      </c>
    </row>
    <row r="3" spans="1:21" ht="60">
      <c r="A3" s="31" t="str">
        <f t="shared" ref="A3:A59" si="0">CONCATENATE(B3,". ",C3,". ",D3,". ",P3,"; ",Q3,"(",R3,"):",S3,"-",T3,".",E3,". ","IF -",F3)</f>
        <v>Chacon-Solano, E; Leon, C; Diaz, F; Carretero, M; Quero, F; Llames, S; Quintanilla, M; Escamez, M; Larcher, F; del Rio, M. Comparative transcriptomic analysis of fibroblasts from two sisters with discordant severe generalized recessive dystrophic epidermolysis bullosa phenotype reveals new molecular markers associated with disease severity. JOURNAL OF INVESTIGATIVE DERMATOLOGY. 2017; 137(10):S212-S212.Meeting Abstract. IF -6,287</v>
      </c>
      <c r="B3" s="37" t="s">
        <v>4827</v>
      </c>
      <c r="C3" s="37" t="s">
        <v>4828</v>
      </c>
      <c r="D3" s="17" t="s">
        <v>2310</v>
      </c>
      <c r="E3" s="18" t="s">
        <v>26</v>
      </c>
      <c r="F3" s="18">
        <f>VLOOKUP(N3,Revistas!$B$2:$H$63996,2,FALSE)</f>
        <v>6.2869999999999999</v>
      </c>
      <c r="G3" s="18" t="str">
        <f>VLOOKUP(N3,Revistas!$B$2:$H$63996,3,FALSE)</f>
        <v>Q1</v>
      </c>
      <c r="H3" s="18" t="str">
        <f>VLOOKUP(N3,Revistas!$B$2:$H$63996,4,FALSE)</f>
        <v>DERMATOLOGY - SCIE</v>
      </c>
      <c r="I3" s="18" t="str">
        <f>VLOOKUP(N3,Revistas!$B$2:$H$63996,5,FALSE)</f>
        <v>2 DE 63</v>
      </c>
      <c r="J3" s="18" t="str">
        <f>VLOOKUP(N3,Revistas!$B$2:$H$63996,6,FALSE)</f>
        <v>SI</v>
      </c>
      <c r="K3" s="18" t="s">
        <v>4829</v>
      </c>
      <c r="L3" s="18"/>
      <c r="M3" s="18">
        <v>0</v>
      </c>
      <c r="N3" s="18" t="s">
        <v>2313</v>
      </c>
      <c r="O3" s="18" t="s">
        <v>129</v>
      </c>
      <c r="P3" s="18">
        <v>2017</v>
      </c>
      <c r="Q3" s="18">
        <v>137</v>
      </c>
      <c r="R3" s="18">
        <v>10</v>
      </c>
      <c r="S3" s="18" t="s">
        <v>4830</v>
      </c>
      <c r="T3" s="18" t="s">
        <v>4830</v>
      </c>
    </row>
    <row r="4" spans="1:21" ht="45" hidden="1">
      <c r="A4" s="31" t="str">
        <f t="shared" si="0"/>
        <v>Cuevas, EP; Eraso, P; Mazon, MJ; Santos, V; Moreno-Bueno, G; Cano, A; Portillo, F. LOXL2 drives epithelial-mesenchymal transition via activation of IRE1-XBP1 signalling pathway. SCIENTIFIC REPORTS. 2017; 7():-44988.Article. IF -4,259</v>
      </c>
      <c r="B4" s="17" t="s">
        <v>4866</v>
      </c>
      <c r="C4" s="17" t="s">
        <v>4867</v>
      </c>
      <c r="D4" s="17" t="s">
        <v>181</v>
      </c>
      <c r="E4" s="18" t="s">
        <v>10</v>
      </c>
      <c r="F4" s="18">
        <f>VLOOKUP(N4,Revistas!$B$2:$H$63996,2,FALSE)</f>
        <v>4.2590000000000003</v>
      </c>
      <c r="G4" s="18" t="str">
        <f>VLOOKUP(N4,Revistas!$B$2:$H$63996,3,FALSE)</f>
        <v>Q1</v>
      </c>
      <c r="H4" s="18" t="str">
        <f>VLOOKUP(N4,Revistas!$B$2:$H$63996,4,FALSE)</f>
        <v>MULTIDISCIPLINARY SCIENCES</v>
      </c>
      <c r="I4" s="18" t="str">
        <f>VLOOKUP(N4,Revistas!$B$2:$H$63996,5,FALSE)</f>
        <v>10 DE 64</v>
      </c>
      <c r="J4" s="18" t="str">
        <f>VLOOKUP(N4,Revistas!$B$2:$H$63996,6,FALSE)</f>
        <v>NO</v>
      </c>
      <c r="K4" s="18" t="s">
        <v>4868</v>
      </c>
      <c r="L4" s="18" t="s">
        <v>4869</v>
      </c>
      <c r="M4" s="18">
        <v>2</v>
      </c>
      <c r="N4" s="18" t="s">
        <v>184</v>
      </c>
      <c r="O4" s="28">
        <v>44986</v>
      </c>
      <c r="P4" s="18">
        <v>2017</v>
      </c>
      <c r="Q4" s="18">
        <v>7</v>
      </c>
      <c r="R4" s="18"/>
      <c r="S4" s="18"/>
      <c r="T4" s="18">
        <v>44988</v>
      </c>
      <c r="U4" s="23">
        <v>28332555</v>
      </c>
    </row>
    <row r="5" spans="1:21" ht="60" hidden="1">
      <c r="A5" s="31" t="str">
        <f t="shared" si="0"/>
        <v>da Silva, IL; Montero-Montero, L; Martin-Villar, E; Martin-Perez, J; Sainz, B; Renart, J; Simoes, RT; Veloso, ES; Teixeira, CS; de Oliveira, MC; Ferreira, E; Quintanilla, M. Reduced expression of the murine HLA-G homolog Qa-2 is associated with malignancy, epithelial-mesenchymal transition and stemness in breast cancer cells. SCIENTIFIC REPORTS. 2017; 7():-6276.Article. IF -4,259</v>
      </c>
      <c r="B5" s="17" t="s">
        <v>4850</v>
      </c>
      <c r="C5" s="17" t="s">
        <v>4851</v>
      </c>
      <c r="D5" s="17" t="s">
        <v>181</v>
      </c>
      <c r="E5" s="18" t="s">
        <v>10</v>
      </c>
      <c r="F5" s="18">
        <f>VLOOKUP(N5,Revistas!$B$2:$H$63996,2,FALSE)</f>
        <v>4.2590000000000003</v>
      </c>
      <c r="G5" s="18" t="str">
        <f>VLOOKUP(N5,Revistas!$B$2:$H$63996,3,FALSE)</f>
        <v>Q1</v>
      </c>
      <c r="H5" s="18" t="str">
        <f>VLOOKUP(N5,Revistas!$B$2:$H$63996,4,FALSE)</f>
        <v>MULTIDISCIPLINARY SCIENCES</v>
      </c>
      <c r="I5" s="18" t="str">
        <f>VLOOKUP(N5,Revistas!$B$2:$H$63996,5,FALSE)</f>
        <v>10 DE 64</v>
      </c>
      <c r="J5" s="18" t="str">
        <f>VLOOKUP(N5,Revistas!$B$2:$H$63996,6,FALSE)</f>
        <v>NO</v>
      </c>
      <c r="K5" s="18" t="s">
        <v>4852</v>
      </c>
      <c r="L5" s="18" t="s">
        <v>4853</v>
      </c>
      <c r="M5" s="18">
        <v>0</v>
      </c>
      <c r="N5" s="18" t="s">
        <v>184</v>
      </c>
      <c r="O5" s="28">
        <v>45474</v>
      </c>
      <c r="P5" s="18">
        <v>2017</v>
      </c>
      <c r="Q5" s="18">
        <v>7</v>
      </c>
      <c r="R5" s="18"/>
      <c r="S5" s="18"/>
      <c r="T5" s="18">
        <v>6276</v>
      </c>
      <c r="U5" s="23">
        <v>28740236</v>
      </c>
    </row>
    <row r="6" spans="1:21" ht="45" hidden="1">
      <c r="A6" s="31" t="str">
        <f t="shared" si="0"/>
        <v>da Silva, IL; Veloso, ES; Goncalves, INN; Braga, AD; Lopes, MTP; Cassali, GD; Quintanilla, M; Simoes, RT; Ferreira, E. Qa-2 expression levels is related with tumor-infiltrating lymphocytes profile during solid Ehrlich tumor development. BIOMEDICINE &amp; PHARMACOTHERAPY. 2017; 92():750-756.Article. IF -2,759</v>
      </c>
      <c r="B6" s="17" t="s">
        <v>4838</v>
      </c>
      <c r="C6" s="17" t="s">
        <v>4839</v>
      </c>
      <c r="D6" s="17" t="s">
        <v>4840</v>
      </c>
      <c r="E6" s="18" t="s">
        <v>10</v>
      </c>
      <c r="F6" s="18">
        <f>VLOOKUP(N6,Revistas!$B$2:$H$63996,2,FALSE)</f>
        <v>2.7589999999999999</v>
      </c>
      <c r="G6" s="18" t="str">
        <f>VLOOKUP(N6,Revistas!$B$2:$H$63996,3,FALSE)</f>
        <v>Q2</v>
      </c>
      <c r="H6" s="18" t="str">
        <f>VLOOKUP(N6,Revistas!$B$2:$H$63996,4,FALSE)</f>
        <v>MEDICINE, RESEARCH &amp; EXPERIMENTAL - SCIE;</v>
      </c>
      <c r="I6" s="18" t="str">
        <f>VLOOKUP(N6,Revistas!$B$2:$H$63996,5,FALSE)</f>
        <v>52/128</v>
      </c>
      <c r="J6" s="18" t="str">
        <f>VLOOKUP(N6,Revistas!$B$2:$H$63996,6,FALSE)</f>
        <v>NO</v>
      </c>
      <c r="K6" s="18" t="s">
        <v>4841</v>
      </c>
      <c r="L6" s="18" t="s">
        <v>4842</v>
      </c>
      <c r="M6" s="18">
        <v>0</v>
      </c>
      <c r="N6" s="18" t="s">
        <v>4843</v>
      </c>
      <c r="O6" s="18" t="s">
        <v>199</v>
      </c>
      <c r="P6" s="18">
        <v>2017</v>
      </c>
      <c r="Q6" s="18">
        <v>92</v>
      </c>
      <c r="R6" s="18"/>
      <c r="S6" s="18">
        <v>750</v>
      </c>
      <c r="T6" s="18">
        <v>756</v>
      </c>
      <c r="U6" s="23">
        <v>28591688</v>
      </c>
    </row>
    <row r="7" spans="1:21" ht="75" hidden="1">
      <c r="A7" s="31" t="str">
        <f t="shared" si="0"/>
        <v>Devis, L; Moiola, CP; Masia, N; Martinez-Garcia, E; Santacana, M; Stirbat, TV; Brochard-Wyart, F; Garcia, A; Alameda, F; Cabrera, S; Palacios, J; Moreno-Bueno, G; Abal, M; Thomas, W; Dufour, S; Matias-Guiu, X; Santamaria, A; Reventos, J; Gil-Moreno, A; Colas, E. Activated leukocyte cell adhesion molecule (ALCAM) is a marker of recurrence and promotes cell migration, invasion, and metastasis in early-stage endometrioid endometrial cancer. JOURNAL OF PATHOLOGY. 2017; 241(4):475-487.Article. IF -6,894</v>
      </c>
      <c r="B7" s="17" t="s">
        <v>4870</v>
      </c>
      <c r="C7" s="17" t="s">
        <v>4871</v>
      </c>
      <c r="D7" s="17" t="s">
        <v>4872</v>
      </c>
      <c r="E7" s="18" t="s">
        <v>10</v>
      </c>
      <c r="F7" s="18">
        <f>VLOOKUP(N7,Revistas!$B$2:$H$63996,2,FALSE)</f>
        <v>6.8940000000000001</v>
      </c>
      <c r="G7" s="18" t="str">
        <f>VLOOKUP(N7,Revistas!$B$2:$H$63996,3,FALSE)</f>
        <v>Q1</v>
      </c>
      <c r="H7" s="18" t="str">
        <f>VLOOKUP(N7,Revistas!$B$2:$H$63996,4,FALSE)</f>
        <v>PATHOLOGY - SCIE;</v>
      </c>
      <c r="I7" s="18" t="str">
        <f>VLOOKUP(N7,Revistas!$B$2:$H$63996,5,FALSE)</f>
        <v>3 DE 79</v>
      </c>
      <c r="J7" s="18" t="str">
        <f>VLOOKUP(N7,Revistas!$B$2:$H$63996,6,FALSE)</f>
        <v>SI</v>
      </c>
      <c r="K7" s="18" t="s">
        <v>4873</v>
      </c>
      <c r="L7" s="18" t="s">
        <v>4874</v>
      </c>
      <c r="M7" s="18">
        <v>2</v>
      </c>
      <c r="N7" s="18" t="s">
        <v>4875</v>
      </c>
      <c r="O7" s="18" t="s">
        <v>300</v>
      </c>
      <c r="P7" s="18">
        <v>2017</v>
      </c>
      <c r="Q7" s="18">
        <v>241</v>
      </c>
      <c r="R7" s="18">
        <v>4</v>
      </c>
      <c r="S7" s="18">
        <v>475</v>
      </c>
      <c r="T7" s="18">
        <v>487</v>
      </c>
      <c r="U7" s="23">
        <v>27873306</v>
      </c>
    </row>
    <row r="8" spans="1:21" ht="45" hidden="1">
      <c r="A8" s="31" t="str">
        <f t="shared" si="0"/>
        <v>Ferrer-Mayorga, G; Gomez-Lopez, G; Barbachano, A; Fernandez-Barral, A; Pena, C; Pisano, DG; Cantero, R; Rojo, F; Munoz, A; Larriba, MJ. Vitamin D receptor expression and associated gene signature in tumour stromal fibroblasts predict clinical outcome in colorectal cancer. GUT. 2017; 66(8):1449-1462.Article. IF -16,658</v>
      </c>
      <c r="B8" s="17" t="s">
        <v>4844</v>
      </c>
      <c r="C8" s="17" t="s">
        <v>4845</v>
      </c>
      <c r="D8" s="17" t="s">
        <v>4846</v>
      </c>
      <c r="E8" s="18" t="s">
        <v>10</v>
      </c>
      <c r="F8" s="18">
        <f>VLOOKUP(N8,Revistas!$B$2:$H$63996,2,FALSE)</f>
        <v>16.658000000000001</v>
      </c>
      <c r="G8" s="18" t="str">
        <f>VLOOKUP(N8,Revistas!$B$2:$H$63996,3,FALSE)</f>
        <v>Q1</v>
      </c>
      <c r="H8" s="18" t="str">
        <f>VLOOKUP(N8,Revistas!$B$2:$H$63996,4,FALSE)</f>
        <v>GASTROENTEROLOGY &amp;HEPATOLOGY</v>
      </c>
      <c r="I8" s="18" t="str">
        <f>VLOOKUP(N8,Revistas!$B$2:$H$63996,5,FALSE)</f>
        <v>2 DE 79</v>
      </c>
      <c r="J8" s="18" t="str">
        <f>VLOOKUP(N8,Revistas!$B$2:$H$63996,6,FALSE)</f>
        <v>SI</v>
      </c>
      <c r="K8" s="18" t="s">
        <v>4847</v>
      </c>
      <c r="L8" s="18" t="s">
        <v>4848</v>
      </c>
      <c r="M8" s="18">
        <v>4</v>
      </c>
      <c r="N8" s="18" t="s">
        <v>4849</v>
      </c>
      <c r="O8" s="18" t="s">
        <v>199</v>
      </c>
      <c r="P8" s="18">
        <v>2017</v>
      </c>
      <c r="Q8" s="18">
        <v>66</v>
      </c>
      <c r="R8" s="18">
        <v>8</v>
      </c>
      <c r="S8" s="18">
        <v>1449</v>
      </c>
      <c r="T8" s="18">
        <v>1462</v>
      </c>
      <c r="U8" s="23">
        <v>27053631</v>
      </c>
    </row>
    <row r="9" spans="1:21" ht="60" hidden="1">
      <c r="A9" s="31" t="str">
        <f t="shared" si="0"/>
        <v>Garcia-Sanz, P; Trivino, JC; Mota, A; Perez Lopez, M; Colas, E; Rojo-Sebastian, A; Garcia, A; Gatius, S; Ruiz, M; Prat, J; Lopez-Lopez, R; Abal, M; Gil-Moreno, A; Reventos, J; Matias-Guiu, X; Moreno-Bueno, G. Chromatin remodelling and DNA repair genes are frequently mutated in endometrioid endometrial carcinoma. INTERNATIONAL JOURNAL OF CANCER. 2017; 140(7):1551-1563.Article. IF -6,513</v>
      </c>
      <c r="B9" s="17" t="s">
        <v>4862</v>
      </c>
      <c r="C9" s="17" t="s">
        <v>4863</v>
      </c>
      <c r="D9" s="17" t="s">
        <v>4814</v>
      </c>
      <c r="E9" s="18" t="s">
        <v>10</v>
      </c>
      <c r="F9" s="18">
        <f>VLOOKUP(N9,Revistas!$B$2:$H$63996,2,FALSE)</f>
        <v>6.5129999999999999</v>
      </c>
      <c r="G9" s="18" t="str">
        <f>VLOOKUP(N9,Revistas!$B$2:$H$63996,3,FALSE)</f>
        <v>Q1</v>
      </c>
      <c r="H9" s="18" t="str">
        <f>VLOOKUP(N9,Revistas!$B$2:$H$63996,4,FALSE)</f>
        <v>ONCOLOGY</v>
      </c>
      <c r="I9" s="18" t="str">
        <f>VLOOKUP(N9,Revistas!$B$2:$H$63996,5,FALSE)</f>
        <v>24/217</v>
      </c>
      <c r="J9" s="18" t="str">
        <f>VLOOKUP(N9,Revistas!$B$2:$H$63996,6,FALSE)</f>
        <v>NO</v>
      </c>
      <c r="K9" s="18" t="s">
        <v>4864</v>
      </c>
      <c r="L9" s="18" t="s">
        <v>4865</v>
      </c>
      <c r="M9" s="18">
        <v>0</v>
      </c>
      <c r="N9" s="18" t="s">
        <v>4815</v>
      </c>
      <c r="O9" s="18" t="s">
        <v>35</v>
      </c>
      <c r="P9" s="18">
        <v>2017</v>
      </c>
      <c r="Q9" s="18">
        <v>140</v>
      </c>
      <c r="R9" s="18">
        <v>7</v>
      </c>
      <c r="S9" s="18">
        <v>1551</v>
      </c>
      <c r="T9" s="18">
        <v>1563</v>
      </c>
      <c r="U9" s="23">
        <v>27997699</v>
      </c>
    </row>
    <row r="10" spans="1:21" ht="150" hidden="1">
      <c r="A10" s="31" t="str">
        <f t="shared" si="0"/>
        <v>Mateo, F; Arenas, EJ; Aguilar, H; Serra-Musach, J; de Garibay, GR; Boni, J; Maicas, M; Du, S; Iorio, F; Herranz-Ors, C; Islam, A; Prado, X; Llorente, A; Petit, A; Vidal, A; Catala, I; Soler, T; Venturas, G; Rojo-Sebastian, A; Serra, H; Cuadras, D; Blanco, I; Lozano, J; Canals, F; Sieuwerts, AM; de Weerd, V; Look, MP; Puertas, S; Garcia, N; Perkins, AS; Bonifaci, N; Skowron, M; Gomez-Baldo, L; Hernandez, V; Martinez-Aranda, A; Martinez-Iniesta, M; Serrat, X; Ceron, J; Brunet, J; Barretina, MP; Gil, M; Falo, C; Fernandez, A; Morilla, I; Pernas, S; Pla, MJ; Andreu, X; Segui, MA; Ballester, R; Castella, E; Nellist, M; Morales, S; Valls, J; Velasco, A; Matias-Guiu, X; Figueras, A; Sanchez-Mut, JV; Sanchez-Cespedes, M; Cordero, A; Gomez-Miragaya, J; Palomero, L; Gomez, A; Gajewski, TF; Cohen, EEW; Jesiotr, M; Bodnar, L; Quintela-Fandino, M; Lopez-Bigas, N; Valdes-Mas, R; Puente, XS; Vinals, F; Casanovas, O; Graupera, M; Hernandez-Losa, J; Cajal, SRY; Garcia-Alonso, L; Saez-Rodriguez, J; Esteller, M; Sierra, A; Martin-Martin, N; Matheu, A; Carracedo, A; Gonzalez-Suarez, E; Nanjundan, M; Cortes, J; Lazaro, C; Odero, MD; Martens, JWM; Moreno-Bueno, G; Barcellos-Hoff, MH; Villanueva, A; Gomis, RR; Pujana, MA. Stem cell-like transcriptional reprogramming mediates metastatic resistance to mTOR inhibition. ONCOGENE. 2017; 36(19):2737-2749.Article. IF -7,519</v>
      </c>
      <c r="B10" s="17" t="s">
        <v>4858</v>
      </c>
      <c r="C10" s="17" t="s">
        <v>4859</v>
      </c>
      <c r="D10" s="17" t="s">
        <v>486</v>
      </c>
      <c r="E10" s="18" t="s">
        <v>10</v>
      </c>
      <c r="F10" s="18">
        <f>VLOOKUP(N10,Revistas!$B$2:$H$63996,2,FALSE)</f>
        <v>7.5190000000000001</v>
      </c>
      <c r="G10" s="18" t="str">
        <f>VLOOKUP(N10,Revistas!$B$2:$H$63996,3,FALSE)</f>
        <v>Q1</v>
      </c>
      <c r="H10" s="18" t="str">
        <f>VLOOKUP(N10,Revistas!$B$2:$H$63996,4,FALSE)</f>
        <v>ONCOLOGY</v>
      </c>
      <c r="I10" s="18" t="str">
        <f>VLOOKUP(N10,Revistas!$B$2:$H$63996,5,FALSE)</f>
        <v>21/217</v>
      </c>
      <c r="J10" s="18" t="str">
        <f>VLOOKUP(N10,Revistas!$B$2:$H$63996,6,FALSE)</f>
        <v>SI</v>
      </c>
      <c r="K10" s="18" t="s">
        <v>4860</v>
      </c>
      <c r="L10" s="18" t="s">
        <v>4861</v>
      </c>
      <c r="M10" s="18">
        <v>1</v>
      </c>
      <c r="N10" s="18" t="s">
        <v>489</v>
      </c>
      <c r="O10" s="28">
        <v>40664</v>
      </c>
      <c r="P10" s="18">
        <v>2017</v>
      </c>
      <c r="Q10" s="18">
        <v>36</v>
      </c>
      <c r="R10" s="18">
        <v>19</v>
      </c>
      <c r="S10" s="18">
        <v>2737</v>
      </c>
      <c r="T10" s="18">
        <v>2749</v>
      </c>
      <c r="U10" s="23">
        <v>27991928</v>
      </c>
    </row>
    <row r="11" spans="1:21" ht="75" hidden="1">
      <c r="A11" s="31" t="str">
        <f t="shared" si="0"/>
        <v>Mota, A; Colas, E; Garcia-Sanz, P; Campoy, I; Rojo-Sebastian, A; Gatius, S; Garcia, A; Chiva, L; Alonso, S; Gil-Moreno, A; Gonzalez-Tallada, X; Diaz-Feijoo, B; Vidal, A; Ziober-Malinowska, P; Bobinski, M; Lopez-Lopez, R; Abal, M; Reventos, J; Matias-Guiu, X; Moreno-Bueno, G. Genetic analysis of uterine aspirates improves the diagnostic value and captures the intra-tumor heterogeneity of endometrial cancers. MODERN PATHOLOGY. 2017; 30(1):134-145.Article. IF -5,728</v>
      </c>
      <c r="B11" s="17" t="s">
        <v>4876</v>
      </c>
      <c r="C11" s="17" t="s">
        <v>4877</v>
      </c>
      <c r="D11" s="17" t="s">
        <v>4807</v>
      </c>
      <c r="E11" s="18" t="s">
        <v>10</v>
      </c>
      <c r="F11" s="18">
        <f>VLOOKUP(N11,Revistas!$B$2:$H$63996,2,FALSE)</f>
        <v>5.7279999999999998</v>
      </c>
      <c r="G11" s="18" t="str">
        <f>VLOOKUP(N11,Revistas!$B$2:$H$63996,3,FALSE)</f>
        <v>Q1</v>
      </c>
      <c r="H11" s="18" t="str">
        <f>VLOOKUP(N11,Revistas!$B$2:$H$63996,4,FALSE)</f>
        <v>PATHOLOGY - SCIE</v>
      </c>
      <c r="I11" s="18" t="str">
        <f>VLOOKUP(N11,Revistas!$B$2:$H$63996,5,FALSE)</f>
        <v>5 DE 79</v>
      </c>
      <c r="J11" s="18" t="str">
        <f>VLOOKUP(N11,Revistas!$B$2:$H$63996,6,FALSE)</f>
        <v>SI</v>
      </c>
      <c r="K11" s="18" t="s">
        <v>4878</v>
      </c>
      <c r="L11" s="18" t="s">
        <v>4879</v>
      </c>
      <c r="M11" s="18">
        <v>0</v>
      </c>
      <c r="N11" s="18" t="s">
        <v>4809</v>
      </c>
      <c r="O11" s="18" t="s">
        <v>344</v>
      </c>
      <c r="P11" s="18">
        <v>2017</v>
      </c>
      <c r="Q11" s="18">
        <v>30</v>
      </c>
      <c r="R11" s="18">
        <v>1</v>
      </c>
      <c r="S11" s="18">
        <v>134</v>
      </c>
      <c r="T11" s="18">
        <v>145</v>
      </c>
      <c r="U11" s="23">
        <v>27586201</v>
      </c>
    </row>
    <row r="12" spans="1:21" ht="60" hidden="1">
      <c r="A12" s="31" t="str">
        <f t="shared" si="0"/>
        <v>Rodriguez-Ubreva, J; Catala-Moll, F; Obermajer, N; Alvarez-Errico, D; Ramirez, RN; Company, C; Vento-Tormo, R; Moreno-Bueno, G; Edwards, RP; Mortazavi, A; Kalinski, P; Ballestar, E. Prostaglandin E2 Leads to the Acquisition of DNMT3A-Dependent Tolerogenic Functions in Human Myeloid-Derived Suppressor Cells. CELL REPORTS. 2017; 21(1):154-167.Article. IF -8,282</v>
      </c>
      <c r="B12" s="17" t="s">
        <v>4820</v>
      </c>
      <c r="C12" s="17" t="s">
        <v>4821</v>
      </c>
      <c r="D12" s="17" t="s">
        <v>2092</v>
      </c>
      <c r="E12" s="18" t="s">
        <v>10</v>
      </c>
      <c r="F12" s="18">
        <f>VLOOKUP(N12,Revistas!$B$2:$H$63996,2,FALSE)</f>
        <v>8.282</v>
      </c>
      <c r="G12" s="18" t="str">
        <f>VLOOKUP(N12,Revistas!$B$2:$H$63996,3,FALSE)</f>
        <v>Q1</v>
      </c>
      <c r="H12" s="18" t="str">
        <f>VLOOKUP(N12,Revistas!$B$2:$H$63996,4,FALSE)</f>
        <v>CELL BIOLOGY - SCIE</v>
      </c>
      <c r="I12" s="18" t="str">
        <f>VLOOKUP(N12,Revistas!$B$2:$H$63996,5,FALSE)</f>
        <v>26/190</v>
      </c>
      <c r="J12" s="18" t="str">
        <f>VLOOKUP(N12,Revistas!$B$2:$H$63996,6,FALSE)</f>
        <v>NO</v>
      </c>
      <c r="K12" s="18" t="s">
        <v>4822</v>
      </c>
      <c r="L12" s="18" t="s">
        <v>4823</v>
      </c>
      <c r="M12" s="18">
        <v>0</v>
      </c>
      <c r="N12" s="18" t="s">
        <v>2095</v>
      </c>
      <c r="O12" s="28">
        <v>37895</v>
      </c>
      <c r="P12" s="18">
        <v>2017</v>
      </c>
      <c r="Q12" s="18">
        <v>21</v>
      </c>
      <c r="R12" s="18">
        <v>1</v>
      </c>
      <c r="S12" s="18">
        <v>154</v>
      </c>
      <c r="T12" s="18">
        <v>167</v>
      </c>
      <c r="U12" s="23">
        <v>28978469</v>
      </c>
    </row>
    <row r="13" spans="1:21" ht="60" hidden="1">
      <c r="A13" s="31" t="str">
        <f t="shared" si="0"/>
        <v>Salvador, F; Martin, A; Lopez-Menendez, C; Moreno-Bueno, G; Santos, V; Vazquez-Naharro, A; Santamaria, PG; Morales, S; Dubus, PR; Muinelo-Romay, L; Lopez-Lopez, R; Tung, JC; Weaver, VM; Portillo, F; Cano, A. Lysyl Oxidase-like Protein LOXL2 Promotes Lung Metastasis of Breast Cancer. CANCER RESEARCH. 2017; 77(21):5846-5859.Article. IF -9,112</v>
      </c>
      <c r="B13" s="17" t="s">
        <v>4816</v>
      </c>
      <c r="C13" s="17" t="s">
        <v>4817</v>
      </c>
      <c r="D13" s="17" t="s">
        <v>4471</v>
      </c>
      <c r="E13" s="18" t="s">
        <v>10</v>
      </c>
      <c r="F13" s="18">
        <f>VLOOKUP(N13,Revistas!$B$2:$H$63996,2,FALSE)</f>
        <v>9.1120000000000001</v>
      </c>
      <c r="G13" s="18" t="str">
        <f>VLOOKUP(N13,Revistas!$B$2:$H$63996,3,FALSE)</f>
        <v>Q1</v>
      </c>
      <c r="H13" s="18" t="str">
        <f>VLOOKUP(N13,Revistas!$B$2:$H$63996,4,FALSE)</f>
        <v>ONCOLOGY</v>
      </c>
      <c r="I13" s="18" t="str">
        <f>VLOOKUP(N13,Revistas!$B$2:$H$63996,5,FALSE)</f>
        <v>15/217</v>
      </c>
      <c r="J13" s="18" t="str">
        <f>VLOOKUP(N13,Revistas!$B$2:$H$63996,6,FALSE)</f>
        <v>SI</v>
      </c>
      <c r="K13" s="18" t="s">
        <v>4818</v>
      </c>
      <c r="L13" s="18" t="s">
        <v>4819</v>
      </c>
      <c r="M13" s="18">
        <v>0</v>
      </c>
      <c r="N13" s="18" t="s">
        <v>4474</v>
      </c>
      <c r="O13" s="28">
        <v>37196</v>
      </c>
      <c r="P13" s="18">
        <v>2017</v>
      </c>
      <c r="Q13" s="18">
        <v>77</v>
      </c>
      <c r="R13" s="18">
        <v>21</v>
      </c>
      <c r="S13" s="18">
        <v>5846</v>
      </c>
      <c r="T13" s="18">
        <v>5859</v>
      </c>
      <c r="U13" s="23">
        <v>28720577</v>
      </c>
    </row>
    <row r="14" spans="1:21" ht="60" hidden="1">
      <c r="A14" s="31" t="str">
        <f t="shared" si="0"/>
        <v>Santamaria, Patricia G; Floristan, Alfredo; Fontanals-Cirera, Barbara; Vazquez-Naharro, Alberto; Santos, Vanesa; Morales, Saleta; Yuste, Lourdes; Peinado, Hector; Garcia-Gomez, Antonio; Portillo, Francisco; Hernando, Eva; Cano, Amparo. Lysyl oxidase-like 3 is required for melanoma cell survival by maintaining genomic stability.. Cell death and differentiation. 2017; ():-.Article. IF -8,339</v>
      </c>
      <c r="B14" s="17" t="s">
        <v>4881</v>
      </c>
      <c r="C14" s="17" t="s">
        <v>4880</v>
      </c>
      <c r="D14" s="17" t="s">
        <v>4882</v>
      </c>
      <c r="E14" s="18" t="s">
        <v>10</v>
      </c>
      <c r="F14" s="18">
        <f>VLOOKUP(N14,Revistas!$B$2:$H$63996,2,FALSE)</f>
        <v>8.3390000000000004</v>
      </c>
      <c r="G14" s="18" t="str">
        <f>VLOOKUP(N14,Revistas!$B$2:$H$63996,3,FALSE)</f>
        <v>Q1</v>
      </c>
      <c r="H14" s="18" t="str">
        <f>VLOOKUP(N14,Revistas!$B$2:$H$63996,4,FALSE)</f>
        <v>BIOCHEMISTRY &amp; MOLECULAR BIOLOGY - SCIE;</v>
      </c>
      <c r="I14" s="18" t="str">
        <f>VLOOKUP(N14,Revistas!$B$2:$H$63996,5,FALSE)</f>
        <v>24/290</v>
      </c>
      <c r="J14" s="18" t="str">
        <f>VLOOKUP(N14,Revistas!$B$2:$H$63996,6,FALSE)</f>
        <v>SI</v>
      </c>
      <c r="K14" s="18" t="s">
        <v>4883</v>
      </c>
      <c r="L14" s="18"/>
      <c r="M14" s="18" t="s">
        <v>586</v>
      </c>
      <c r="N14" s="18" t="s">
        <v>4884</v>
      </c>
      <c r="O14" s="18" t="s">
        <v>2375</v>
      </c>
      <c r="P14" s="18">
        <v>2017</v>
      </c>
      <c r="Q14" s="18"/>
      <c r="R14" s="18"/>
      <c r="S14" s="18"/>
      <c r="T14" s="18"/>
      <c r="U14" s="23">
        <v>29229995</v>
      </c>
    </row>
    <row r="15" spans="1:21" ht="30" hidden="1">
      <c r="A15" s="31" t="str">
        <f t="shared" si="0"/>
        <v>Santamaria, PG; Moreno-Bueno, G; Portillo, F; Cano, A. EMT: Present and future in clinical oncology. MOLECULAR ONCOLOGY. 2017; 11(7):718-738.Article. IF -5,314</v>
      </c>
      <c r="B15" s="17" t="s">
        <v>4854</v>
      </c>
      <c r="C15" s="17" t="s">
        <v>4855</v>
      </c>
      <c r="D15" s="17" t="s">
        <v>4616</v>
      </c>
      <c r="E15" s="18" t="s">
        <v>10</v>
      </c>
      <c r="F15" s="18">
        <f>VLOOKUP(N15,Revistas!$B$2:$H$63996,2,FALSE)</f>
        <v>5.3140000000000001</v>
      </c>
      <c r="G15" s="18" t="str">
        <f>VLOOKUP(N15,Revistas!$B$2:$H$63996,3,FALSE)</f>
        <v>Q1</v>
      </c>
      <c r="H15" s="18" t="str">
        <f>VLOOKUP(N15,Revistas!$B$2:$H$63996,4,FALSE)</f>
        <v>ONCOLOGY</v>
      </c>
      <c r="I15" s="18" t="str">
        <f>VLOOKUP(N15,Revistas!$B$2:$H$63996,5,FALSE)</f>
        <v>40/217</v>
      </c>
      <c r="J15" s="18" t="str">
        <f>VLOOKUP(N15,Revistas!$B$2:$H$63996,6,FALSE)</f>
        <v>NO</v>
      </c>
      <c r="K15" s="18" t="s">
        <v>4856</v>
      </c>
      <c r="L15" s="18" t="s">
        <v>4857</v>
      </c>
      <c r="M15" s="18">
        <v>2</v>
      </c>
      <c r="N15" s="18" t="s">
        <v>4619</v>
      </c>
      <c r="O15" s="18" t="s">
        <v>29</v>
      </c>
      <c r="P15" s="18">
        <v>2017</v>
      </c>
      <c r="Q15" s="18">
        <v>11</v>
      </c>
      <c r="R15" s="18">
        <v>7</v>
      </c>
      <c r="S15" s="18">
        <v>718</v>
      </c>
      <c r="T15" s="18">
        <v>738</v>
      </c>
      <c r="U15" s="23">
        <v>28590039</v>
      </c>
    </row>
    <row r="16" spans="1:21" ht="45">
      <c r="A16" s="31" t="str">
        <f t="shared" si="0"/>
        <v>Santos, CP; Lapi, E; Alvaro, L; Barbachano, A; Barral, A; Munoz, A; Real, FX. CD49f labels an organoid-forming mouse urothelial cell population with stem cell features. UROLOGIC ONCOLOGY-SEMINARS AND ORIGINAL INVESTIGATIONS. 2017; 35(10):617-617.Meeting Abstract. IF -3,767</v>
      </c>
      <c r="B16" s="37" t="s">
        <v>4824</v>
      </c>
      <c r="C16" s="37" t="s">
        <v>4825</v>
      </c>
      <c r="D16" s="17" t="s">
        <v>3915</v>
      </c>
      <c r="E16" s="18" t="s">
        <v>26</v>
      </c>
      <c r="F16" s="18">
        <f>VLOOKUP(N16,Revistas!$B$2:$H$63996,2,FALSE)</f>
        <v>3.7669999999999999</v>
      </c>
      <c r="G16" s="18" t="str">
        <f>VLOOKUP(N16,Revistas!$B$2:$H$63996,3,FALSE)</f>
        <v>Q1</v>
      </c>
      <c r="H16" s="18" t="str">
        <f>VLOOKUP(N16,Revistas!$B$2:$H$63996,4,FALSE)</f>
        <v>UROLOGY &amp; NEPHROLOGY - SCIE;</v>
      </c>
      <c r="I16" s="18" t="str">
        <f>VLOOKUP(N16,Revistas!$B$2:$H$63996,5,FALSE)</f>
        <v>13/76</v>
      </c>
      <c r="J16" s="18" t="str">
        <f>VLOOKUP(N16,Revistas!$B$2:$H$63996,6,FALSE)</f>
        <v>NO</v>
      </c>
      <c r="K16" s="18" t="s">
        <v>4826</v>
      </c>
      <c r="L16" s="18"/>
      <c r="M16" s="18">
        <v>0</v>
      </c>
      <c r="N16" s="18" t="s">
        <v>3918</v>
      </c>
      <c r="O16" s="18" t="s">
        <v>129</v>
      </c>
      <c r="P16" s="18">
        <v>2017</v>
      </c>
      <c r="Q16" s="18">
        <v>35</v>
      </c>
      <c r="R16" s="18">
        <v>10</v>
      </c>
      <c r="S16" s="18">
        <v>617</v>
      </c>
      <c r="T16" s="18">
        <v>617</v>
      </c>
    </row>
    <row r="17" spans="1:21" ht="60" hidden="1">
      <c r="A17" s="31" t="str">
        <f t="shared" si="0"/>
        <v>Tamayo, M; Manzanares, E; Bas, M; Martin-Nunes, L; Val-Blasco, A; Larriba, MJ; Fernandez-Velasco, M; Delgado, C. Calcitriol (1,25-dihydroxyvitamin D3) increases L-type calcium current via protein kinase A signaling and modulates calcium cycling and contractility in isolated mouse ventricular myocytes. HEART RHYTHM. 2017; 14(3):432-439.Article. IF -4,825</v>
      </c>
      <c r="B17" s="17" t="s">
        <v>2050</v>
      </c>
      <c r="C17" s="17" t="s">
        <v>2051</v>
      </c>
      <c r="D17" s="17" t="s">
        <v>2052</v>
      </c>
      <c r="E17" s="18" t="s">
        <v>10</v>
      </c>
      <c r="F17" s="18">
        <f>VLOOKUP(N17,Revistas!$B$2:$H$63996,2,FALSE)</f>
        <v>4.8250000000000002</v>
      </c>
      <c r="G17" s="18" t="str">
        <f>VLOOKUP(N17,Revistas!$B$2:$H$63996,3,FALSE)</f>
        <v>Q1</v>
      </c>
      <c r="H17" s="18" t="str">
        <f>VLOOKUP(N17,Revistas!$B$2:$H$63996,4,FALSE)</f>
        <v>CARDIAC &amp; CARDIOVASCULAR SYSTEM</v>
      </c>
      <c r="I17" s="18" t="str">
        <f>VLOOKUP(N17,Revistas!$B$2:$H$63996,5,FALSE)</f>
        <v>26/126</v>
      </c>
      <c r="J17" s="18" t="str">
        <f>VLOOKUP(N17,Revistas!$B$2:$H$63996,6,FALSE)</f>
        <v>NO</v>
      </c>
      <c r="K17" s="18" t="s">
        <v>2053</v>
      </c>
      <c r="L17" s="18" t="s">
        <v>2054</v>
      </c>
      <c r="M17" s="18">
        <v>0</v>
      </c>
      <c r="N17" s="18" t="s">
        <v>2055</v>
      </c>
      <c r="O17" s="18" t="s">
        <v>300</v>
      </c>
      <c r="P17" s="18">
        <v>2017</v>
      </c>
      <c r="Q17" s="18">
        <v>14</v>
      </c>
      <c r="R17" s="18">
        <v>3</v>
      </c>
      <c r="S17" s="18">
        <v>432</v>
      </c>
      <c r="T17" s="18">
        <v>439</v>
      </c>
      <c r="U17" s="23">
        <v>27989685</v>
      </c>
    </row>
    <row r="18" spans="1:21">
      <c r="A18" s="31"/>
    </row>
    <row r="19" spans="1:21" hidden="1">
      <c r="A19" s="31" t="str">
        <f t="shared" si="0"/>
        <v>. . . ; ():-.. IF -</v>
      </c>
    </row>
    <row r="20" spans="1:21" hidden="1">
      <c r="A20" s="31" t="str">
        <f t="shared" si="0"/>
        <v>. . . ; ():-.. IF -</v>
      </c>
    </row>
    <row r="21" spans="1:21" hidden="1">
      <c r="A21" s="31" t="str">
        <f t="shared" si="0"/>
        <v>. . . ; ():-.. IF -</v>
      </c>
    </row>
    <row r="22" spans="1:21" hidden="1">
      <c r="A22" s="31" t="str">
        <f t="shared" si="0"/>
        <v>. . . ; ():-.. IF -</v>
      </c>
    </row>
    <row r="23" spans="1:21" hidden="1">
      <c r="A23" s="31" t="str">
        <f t="shared" si="0"/>
        <v>. . . ; ():-.. IF -</v>
      </c>
    </row>
    <row r="24" spans="1:21" hidden="1">
      <c r="A24" s="31" t="str">
        <f t="shared" si="0"/>
        <v>. . . ; ():-.. IF -</v>
      </c>
    </row>
    <row r="25" spans="1:21" hidden="1">
      <c r="A25" s="31" t="str">
        <f t="shared" si="0"/>
        <v>. . . ; ():-.. IF -</v>
      </c>
    </row>
    <row r="26" spans="1:21" hidden="1">
      <c r="A26" s="31" t="str">
        <f t="shared" si="0"/>
        <v>. . . ; ():-.. IF -</v>
      </c>
    </row>
    <row r="27" spans="1:21" hidden="1">
      <c r="A27" s="31" t="str">
        <f t="shared" si="0"/>
        <v>. . . ; ():-.. IF -</v>
      </c>
    </row>
    <row r="28" spans="1:21" hidden="1">
      <c r="A28" s="31" t="str">
        <f t="shared" si="0"/>
        <v>. . . ; ():-.. IF -</v>
      </c>
    </row>
    <row r="29" spans="1:21" hidden="1">
      <c r="A29" s="31" t="str">
        <f t="shared" si="0"/>
        <v>. . . ; ():-.. IF -</v>
      </c>
    </row>
    <row r="30" spans="1:21" hidden="1">
      <c r="A30" s="31" t="str">
        <f t="shared" si="0"/>
        <v>. . . ; ():-.. IF -</v>
      </c>
    </row>
    <row r="31" spans="1:21" hidden="1">
      <c r="A31" s="31" t="str">
        <f t="shared" si="0"/>
        <v>. . . ; ():-.. IF -</v>
      </c>
    </row>
    <row r="32" spans="1:2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c r="B1090" s="20" t="s">
        <v>73</v>
      </c>
      <c r="C1090" s="20" t="s">
        <v>73</v>
      </c>
      <c r="D1090" s="20" t="s">
        <v>73</v>
      </c>
      <c r="E1090" s="23" t="s">
        <v>74</v>
      </c>
      <c r="F1090" s="23" t="s">
        <v>73</v>
      </c>
      <c r="G1090" s="23" t="s">
        <v>75</v>
      </c>
      <c r="H1090" s="23" t="s">
        <v>7254</v>
      </c>
      <c r="I1090" s="23" t="s">
        <v>73</v>
      </c>
      <c r="J1090" s="23" t="s">
        <v>78</v>
      </c>
      <c r="K1090" s="23" t="s">
        <v>7255</v>
      </c>
    </row>
    <row r="1091" spans="2:11" hidden="1">
      <c r="B1091" s="20" t="s">
        <v>10</v>
      </c>
      <c r="C1091" s="20">
        <f>DCOUNTA(B1:T1087,C1090,B1090:B1091)</f>
        <v>14</v>
      </c>
      <c r="D1091" s="20" t="s">
        <v>10</v>
      </c>
      <c r="E1091" s="23">
        <f>DSUM(B1:T1087,F1,D1090:D1091)</f>
        <v>94.214999999999989</v>
      </c>
      <c r="F1091" s="23" t="s">
        <v>10</v>
      </c>
      <c r="G1091" s="23" t="s">
        <v>5470</v>
      </c>
      <c r="H1091" s="23">
        <f>DCOUNTA(B1:T1087,G1090,F1090:G1091)</f>
        <v>12</v>
      </c>
      <c r="I1091" s="23" t="s">
        <v>10</v>
      </c>
      <c r="J1091" s="23" t="s">
        <v>2680</v>
      </c>
      <c r="K1091" s="23">
        <f>DCOUNTA(B1:T1087,J1,I1090:J1091)</f>
        <v>6</v>
      </c>
    </row>
    <row r="1092" spans="2:11" hidden="1"/>
    <row r="1093" spans="2:11" hidden="1">
      <c r="B1093" s="20" t="s">
        <v>73</v>
      </c>
      <c r="C1093" s="20" t="s">
        <v>73</v>
      </c>
      <c r="D1093" s="20" t="s">
        <v>73</v>
      </c>
      <c r="E1093" s="23" t="s">
        <v>74</v>
      </c>
      <c r="F1093" s="23" t="s">
        <v>73</v>
      </c>
      <c r="G1093" s="23" t="s">
        <v>75</v>
      </c>
      <c r="H1093" s="23" t="s">
        <v>7254</v>
      </c>
      <c r="I1093" s="23" t="s">
        <v>73</v>
      </c>
      <c r="J1093" s="23" t="s">
        <v>78</v>
      </c>
      <c r="K1093" s="23" t="s">
        <v>7255</v>
      </c>
    </row>
    <row r="1094" spans="2:11" hidden="1">
      <c r="B1094" s="20" t="s">
        <v>274</v>
      </c>
      <c r="C1094" s="20">
        <f>DCOUNTA(B1:T1087,E1,B1093:B1094)</f>
        <v>0</v>
      </c>
      <c r="D1094" s="20" t="s">
        <v>274</v>
      </c>
      <c r="E1094" s="23">
        <f>DSUM(B1:T1087,F1,D1093:D1094)</f>
        <v>0</v>
      </c>
      <c r="F1094" s="23" t="s">
        <v>274</v>
      </c>
      <c r="G1094" s="23" t="s">
        <v>5470</v>
      </c>
      <c r="H1094" s="23">
        <f>DCOUNTA(B1:T1087,G1,F1093:G1094)</f>
        <v>0</v>
      </c>
      <c r="I1094" s="23" t="s">
        <v>274</v>
      </c>
      <c r="J1094" s="23" t="s">
        <v>2680</v>
      </c>
      <c r="K1094" s="23">
        <f>DCOUNTA(B1:T1087,J1,I1093:J1094)</f>
        <v>0</v>
      </c>
    </row>
    <row r="1095" spans="2:11" hidden="1"/>
    <row r="1096" spans="2:11" hidden="1">
      <c r="B1096" s="20" t="s">
        <v>73</v>
      </c>
      <c r="C1096" s="20" t="s">
        <v>73</v>
      </c>
      <c r="D1096" s="20" t="s">
        <v>73</v>
      </c>
      <c r="E1096" s="23" t="s">
        <v>74</v>
      </c>
      <c r="F1096" s="23" t="s">
        <v>73</v>
      </c>
      <c r="G1096" s="23" t="s">
        <v>75</v>
      </c>
      <c r="H1096" s="23" t="s">
        <v>7254</v>
      </c>
      <c r="I1096" s="23" t="s">
        <v>73</v>
      </c>
      <c r="J1096" s="23" t="s">
        <v>78</v>
      </c>
      <c r="K1096" s="23" t="s">
        <v>7255</v>
      </c>
    </row>
    <row r="1097" spans="2:11" hidden="1">
      <c r="B1097" s="20" t="s">
        <v>356</v>
      </c>
      <c r="C1097" s="20">
        <f>DCOUNTA(B1:T1087,E1,B1096:B1097)</f>
        <v>0</v>
      </c>
      <c r="D1097" s="20" t="s">
        <v>356</v>
      </c>
      <c r="E1097" s="23">
        <f>DSUM(B1:T1087,F1,D1096:D1097)</f>
        <v>0</v>
      </c>
      <c r="F1097" s="23" t="s">
        <v>356</v>
      </c>
      <c r="G1097" s="23" t="s">
        <v>5470</v>
      </c>
      <c r="H1097" s="23">
        <f>DCOUNTA(B1:T1087,G1,F1096:G1097)</f>
        <v>0</v>
      </c>
      <c r="I1097" s="23" t="s">
        <v>356</v>
      </c>
      <c r="J1097" s="23" t="s">
        <v>2680</v>
      </c>
      <c r="K1097" s="23">
        <f>DCOUNTA(B1:T1087,J1,I1096:J1097)</f>
        <v>0</v>
      </c>
    </row>
    <row r="1098" spans="2:11" hidden="1"/>
    <row r="1099" spans="2:11" hidden="1">
      <c r="B1099" s="20" t="s">
        <v>73</v>
      </c>
      <c r="C1099" s="20" t="s">
        <v>73</v>
      </c>
      <c r="D1099" s="20" t="s">
        <v>73</v>
      </c>
      <c r="E1099" s="23" t="s">
        <v>74</v>
      </c>
      <c r="F1099" s="23" t="s">
        <v>73</v>
      </c>
      <c r="G1099" s="23" t="s">
        <v>75</v>
      </c>
      <c r="H1099" s="23" t="s">
        <v>7254</v>
      </c>
      <c r="I1099" s="23" t="s">
        <v>73</v>
      </c>
      <c r="J1099" s="23" t="s">
        <v>78</v>
      </c>
      <c r="K1099" s="23" t="s">
        <v>7255</v>
      </c>
    </row>
    <row r="1100" spans="2:11" hidden="1">
      <c r="B1100" s="20" t="s">
        <v>571</v>
      </c>
      <c r="C1100" s="20">
        <f>DCOUNTA(B1:T1087,E1,B1099:B1100)</f>
        <v>0</v>
      </c>
      <c r="D1100" s="20" t="s">
        <v>571</v>
      </c>
      <c r="E1100" s="23">
        <f>DSUM(B1:T1087,F1,D1099:D1100)</f>
        <v>0</v>
      </c>
      <c r="F1100" s="23" t="s">
        <v>571</v>
      </c>
      <c r="G1100" s="23" t="s">
        <v>5470</v>
      </c>
      <c r="H1100" s="23">
        <f>DCOUNTA(B1:T1087,G1,F1099:G1100)</f>
        <v>0</v>
      </c>
      <c r="I1100" s="23" t="s">
        <v>571</v>
      </c>
      <c r="J1100" s="23" t="s">
        <v>2680</v>
      </c>
      <c r="K1100" s="23">
        <f>DCOUNTA(B1:T1087,J1,I1099:J1100)</f>
        <v>0</v>
      </c>
    </row>
    <row r="1101" spans="2:11" hidden="1"/>
    <row r="1102" spans="2:11" hidden="1"/>
    <row r="1103" spans="2:11" hidden="1">
      <c r="B1103" s="20" t="s">
        <v>73</v>
      </c>
      <c r="C1103" s="20" t="s">
        <v>73</v>
      </c>
      <c r="D1103" s="20" t="s">
        <v>73</v>
      </c>
      <c r="E1103" s="23" t="s">
        <v>74</v>
      </c>
      <c r="F1103" s="23" t="s">
        <v>73</v>
      </c>
      <c r="G1103" s="23" t="s">
        <v>75</v>
      </c>
      <c r="H1103" s="23" t="s">
        <v>7254</v>
      </c>
      <c r="I1103" s="23" t="s">
        <v>73</v>
      </c>
      <c r="J1103" s="23" t="s">
        <v>78</v>
      </c>
      <c r="K1103" s="23" t="s">
        <v>7255</v>
      </c>
    </row>
    <row r="1104" spans="2:11" hidden="1">
      <c r="B1104" s="20" t="s">
        <v>26</v>
      </c>
      <c r="C1104" s="20">
        <f>DCOUNTA(B1:T1087,E1,B1103:B1104)</f>
        <v>2</v>
      </c>
      <c r="D1104" s="20" t="s">
        <v>26</v>
      </c>
      <c r="E1104" s="23">
        <f>DSUM(B1:T1087,F1,D1103:D1104)</f>
        <v>10.054</v>
      </c>
      <c r="F1104" s="23" t="s">
        <v>26</v>
      </c>
      <c r="G1104" s="23" t="s">
        <v>5470</v>
      </c>
      <c r="H1104" s="23">
        <f>DCOUNTA(B1:T1087,G1,F1103:G1104)</f>
        <v>2</v>
      </c>
      <c r="I1104" s="23" t="s">
        <v>26</v>
      </c>
      <c r="J1104" s="23" t="s">
        <v>2680</v>
      </c>
      <c r="K1104" s="23">
        <f>DCOUNTA(B1:T1087,J1,I1103:J1104)</f>
        <v>1</v>
      </c>
    </row>
    <row r="1105" spans="2:52" hidden="1"/>
    <row r="1106" spans="2:52" hidden="1">
      <c r="B1106" s="20" t="s">
        <v>73</v>
      </c>
      <c r="C1106" s="20" t="s">
        <v>73</v>
      </c>
      <c r="D1106" s="20" t="s">
        <v>73</v>
      </c>
      <c r="E1106" s="23" t="s">
        <v>74</v>
      </c>
      <c r="F1106" s="23" t="s">
        <v>73</v>
      </c>
      <c r="G1106" s="23" t="s">
        <v>75</v>
      </c>
      <c r="H1106" s="23" t="s">
        <v>7254</v>
      </c>
      <c r="I1106" s="23" t="s">
        <v>73</v>
      </c>
      <c r="J1106" s="23" t="s">
        <v>78</v>
      </c>
      <c r="K1106" s="23" t="s">
        <v>7255</v>
      </c>
    </row>
    <row r="1107" spans="2:52" hidden="1">
      <c r="B1107" s="20" t="s">
        <v>210</v>
      </c>
      <c r="C1107" s="20">
        <f>DCOUNTA(B1:T1087,E1,B1106:B1107)</f>
        <v>0</v>
      </c>
      <c r="D1107" s="20" t="s">
        <v>210</v>
      </c>
      <c r="E1107" s="23">
        <f>DSUM(B1:T1087,F1,D1106:D1107)</f>
        <v>0</v>
      </c>
      <c r="F1107" s="23" t="s">
        <v>210</v>
      </c>
      <c r="G1107" s="23" t="s">
        <v>5470</v>
      </c>
      <c r="H1107" s="23">
        <f>DCOUNTA(B1:T1087,G1,F1106:G1107)</f>
        <v>0</v>
      </c>
      <c r="I1107" s="23" t="s">
        <v>210</v>
      </c>
      <c r="J1107" s="23" t="s">
        <v>2680</v>
      </c>
      <c r="K1107" s="23">
        <f>DCOUNTA(B1:T1087,J1,I1106:J1107)</f>
        <v>0</v>
      </c>
    </row>
    <row r="1109" spans="2:52" ht="15.75">
      <c r="C1109" s="19" t="s">
        <v>7256</v>
      </c>
      <c r="D1109" s="19" t="s">
        <v>7257</v>
      </c>
      <c r="E1109" s="19" t="s">
        <v>5466</v>
      </c>
      <c r="F1109" s="19" t="s">
        <v>7258</v>
      </c>
      <c r="G1109" s="19" t="s">
        <v>7259</v>
      </c>
      <c r="O1109" s="24"/>
      <c r="AY1109" s="20" t="s">
        <v>7260</v>
      </c>
      <c r="AZ1109" s="20" t="s">
        <v>7261</v>
      </c>
    </row>
    <row r="1110" spans="2:52" ht="15.75">
      <c r="C1110" s="21">
        <f>C1091</f>
        <v>14</v>
      </c>
      <c r="D1110" s="26" t="s">
        <v>7262</v>
      </c>
      <c r="E1110" s="21">
        <f>E1091</f>
        <v>94.214999999999989</v>
      </c>
      <c r="F1110" s="21">
        <f>H1091</f>
        <v>12</v>
      </c>
      <c r="G1110" s="21">
        <f>K1091</f>
        <v>6</v>
      </c>
      <c r="O1110" s="24"/>
    </row>
    <row r="1111" spans="2:52" ht="15.75">
      <c r="C1111" s="21">
        <f>C1104</f>
        <v>2</v>
      </c>
      <c r="D1111" s="26" t="s">
        <v>26</v>
      </c>
      <c r="E1111" s="21">
        <f>E1104</f>
        <v>10.054</v>
      </c>
      <c r="F1111" s="21">
        <f>H1104</f>
        <v>2</v>
      </c>
      <c r="G1111" s="21">
        <f>K1104</f>
        <v>1</v>
      </c>
      <c r="O1111" s="24"/>
    </row>
    <row r="1112" spans="2:52" ht="15.75">
      <c r="C1112" s="22"/>
      <c r="D1112" s="19" t="s">
        <v>7267</v>
      </c>
      <c r="E1112" s="19">
        <f>E1110</f>
        <v>94.214999999999989</v>
      </c>
      <c r="F1112" s="22"/>
      <c r="O1112" s="24"/>
    </row>
    <row r="1113" spans="2:52" ht="15.75">
      <c r="C1113" s="22"/>
      <c r="D1113" s="19" t="s">
        <v>7268</v>
      </c>
      <c r="E1113" s="19">
        <f>E1110+E1111</f>
        <v>104.26899999999999</v>
      </c>
    </row>
  </sheetData>
  <autoFilter ref="A1:AZ17">
    <filterColumn colId="20">
      <filters blank="1"/>
    </filterColumn>
  </autoFilter>
  <sortState ref="B2:AZ18">
    <sortCondition ref="B2:B18"/>
  </sortState>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FFFF00"/>
  </sheetPr>
  <dimension ref="A1:AZ1123"/>
  <sheetViews>
    <sheetView topLeftCell="B25" workbookViewId="0">
      <selection activeCell="B2" sqref="B2:C28"/>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105">
      <c r="A2" s="31" t="str">
        <f>CONCATENATE(B2,". ",C2,". ",D2,". ",P2,"; ",Q2,"(",R2,"):",S2,"-",T2,".",E2,". ","IF -",F2)</f>
        <v>Alvarez-Larran, A; Perez-Encinas, M; Ferrer-Marin, F; Hernandez-Boluda, JC; Ramirez, MJ; Martinez-Lopez, J; Magro, E; Cruz, Y; Mata, MI; Aragues, MP; Fox, ML; Cuevas, B; Montesdeoca, S; Hernandez-Rivas, JA; Garcia-Gutierrez, V; Gomez-Casares, MT; Steegmann, JL; Duran, MA; Gomez, M; Kerguelen, A; Barez, A; Garcia, MC; Boque, C; Raya, JM; Martinez, C; Albors, M; Garcia, F; Burgaleta, C; Besses, C. Risk of thrombosis according to need of phlebotomies in patients with polycythemia vera treated with hydroxyurea. HAEMATOLOGICA. 2017; 102(1):103-109.Article. IF -7,702</v>
      </c>
      <c r="B2" s="37" t="s">
        <v>4964</v>
      </c>
      <c r="C2" s="37" t="s">
        <v>4965</v>
      </c>
      <c r="D2" s="17" t="s">
        <v>1171</v>
      </c>
      <c r="E2" s="18" t="s">
        <v>10</v>
      </c>
      <c r="F2" s="18">
        <f>VLOOKUP(N2,Revistas!$B$2:$H$63996,2,FALSE)</f>
        <v>7.702</v>
      </c>
      <c r="G2" s="18" t="str">
        <f>VLOOKUP(N2,Revistas!$B$2:$H$63996,3,FALSE)</f>
        <v>Q1</v>
      </c>
      <c r="H2" s="18" t="str">
        <f>VLOOKUP(N2,Revistas!$B$2:$H$63996,4,FALSE)</f>
        <v>HEMATOLOGY - SCIE</v>
      </c>
      <c r="I2" s="18" t="str">
        <f>VLOOKUP(N2,Revistas!$B$2:$H$63996,5,FALSE)</f>
        <v>4 de 70</v>
      </c>
      <c r="J2" s="18" t="str">
        <f>VLOOKUP(N2,Revistas!$B$2:$H$63996,6,FALSE)</f>
        <v>SI</v>
      </c>
      <c r="K2" s="18" t="s">
        <v>4966</v>
      </c>
      <c r="L2" s="18" t="s">
        <v>4967</v>
      </c>
      <c r="M2" s="18">
        <v>5</v>
      </c>
      <c r="N2" s="18" t="s">
        <v>1174</v>
      </c>
      <c r="O2" s="18" t="s">
        <v>344</v>
      </c>
      <c r="P2" s="18">
        <v>2017</v>
      </c>
      <c r="Q2" s="18">
        <v>102</v>
      </c>
      <c r="R2" s="18">
        <v>1</v>
      </c>
      <c r="S2" s="18">
        <v>103</v>
      </c>
      <c r="T2" s="18">
        <v>109</v>
      </c>
      <c r="U2" s="23">
        <v>27686377</v>
      </c>
    </row>
    <row r="3" spans="1:21" ht="60">
      <c r="A3" s="31" t="str">
        <f t="shared" ref="A3:A59" si="0">CONCATENATE(B3,". ",C3,". ",D3,". ",P3,"; ",Q3,"(",R3,"):",S3,"-",T3,".",E3,". ","IF -",F3)</f>
        <v>Alvaro-Blanco, J; Urso, K; Chiodo, Y; Martin-Cortazar, C; Kourani, O; Gomez-del Arco, P; Rodriguez-Martinez, M; Calonge, E; Alcami, J; Redondo, JM; Iglesias, T; Campanero, MR. MAZ induces MYB expression during the exit from quiescence via the E2F site in the MYB promoter. NUCLEIC ACIDS RESEARCH. 2017; 45(17):9960-9975.Article. IF -10,162</v>
      </c>
      <c r="B3" s="37" t="s">
        <v>4900</v>
      </c>
      <c r="C3" s="37" t="s">
        <v>4901</v>
      </c>
      <c r="D3" s="17" t="s">
        <v>4902</v>
      </c>
      <c r="E3" s="18" t="s">
        <v>10</v>
      </c>
      <c r="F3" s="18">
        <f>VLOOKUP(N3,Revistas!$B$2:$H$63996,2,FALSE)</f>
        <v>10.162000000000001</v>
      </c>
      <c r="G3" s="18" t="str">
        <f>VLOOKUP(N3,Revistas!$B$2:$H$63996,3,FALSE)</f>
        <v>Q1</v>
      </c>
      <c r="H3" s="18" t="str">
        <f>VLOOKUP(N3,Revistas!$B$2:$H$63996,4,FALSE)</f>
        <v>BIOCHEMISTRY &amp; MOLECULAR BIOLOGY - SCIE</v>
      </c>
      <c r="I3" s="18" t="str">
        <f>VLOOKUP(N3,Revistas!$B$2:$H$63996,5,FALSE)</f>
        <v>14/286</v>
      </c>
      <c r="J3" s="18" t="str">
        <f>VLOOKUP(N3,Revistas!$B$2:$H$63996,6,FALSE)</f>
        <v>SI</v>
      </c>
      <c r="K3" s="18" t="s">
        <v>4903</v>
      </c>
      <c r="L3" s="18" t="s">
        <v>4904</v>
      </c>
      <c r="M3" s="18">
        <v>0</v>
      </c>
      <c r="N3" s="18" t="s">
        <v>4905</v>
      </c>
      <c r="O3" s="28">
        <v>47362</v>
      </c>
      <c r="P3" s="18">
        <v>2017</v>
      </c>
      <c r="Q3" s="18">
        <v>45</v>
      </c>
      <c r="R3" s="18">
        <v>17</v>
      </c>
      <c r="S3" s="18">
        <v>9960</v>
      </c>
      <c r="T3" s="18">
        <v>9975</v>
      </c>
      <c r="U3" s="23">
        <v>28973440</v>
      </c>
    </row>
    <row r="4" spans="1:21" ht="75">
      <c r="A4" s="31" t="str">
        <f t="shared" si="0"/>
        <v>Cadenas, FL; Xicoy, B; Bargay, J; Sanz, G; Amigo, ML; Arrizabalaga, B; Bernal, T; De Paz, R; Sanchez, J; Nomdedeu, B; Rivas, JAH; Fenaux, P; Slama, B; Giagounidis, A; Lumbreras, E; Thepot, S; Platzbecker, U; Coll, R; Redondo, A; Roldan, MCDF; Diez-Campelo, M. PRELIMINARY ANALYSIS OF EFFICACY AND SAFETY OF SINTRA-REV CLINICAL TRIAL, LENALIDOMIDE VS PLACEBO PHASE 3 STUDY IN LOW/INT-1 MDS PATIENTS WITH DEL(5Q) AND TRANSFUSION INDEPENDENCY. HAEMATOLOGICA. 2017; 102():484-485.Meeting Abstract. IF -7,702</v>
      </c>
      <c r="B4" s="37" t="s">
        <v>4414</v>
      </c>
      <c r="C4" s="37" t="s">
        <v>4415</v>
      </c>
      <c r="D4" s="17" t="s">
        <v>1171</v>
      </c>
      <c r="E4" s="18" t="s">
        <v>26</v>
      </c>
      <c r="F4" s="18">
        <f>VLOOKUP(N4,Revistas!$B$2:$H$63996,2,FALSE)</f>
        <v>7.702</v>
      </c>
      <c r="G4" s="18" t="str">
        <f>VLOOKUP(N4,Revistas!$B$2:$H$63996,3,FALSE)</f>
        <v>Q1</v>
      </c>
      <c r="H4" s="18" t="str">
        <f>VLOOKUP(N4,Revistas!$B$2:$H$63996,4,FALSE)</f>
        <v>HEMATOLOGY - SCIE</v>
      </c>
      <c r="I4" s="18" t="str">
        <f>VLOOKUP(N4,Revistas!$B$2:$H$63996,5,FALSE)</f>
        <v>4 de 70</v>
      </c>
      <c r="J4" s="18" t="str">
        <f>VLOOKUP(N4,Revistas!$B$2:$H$63996,6,FALSE)</f>
        <v>SI</v>
      </c>
      <c r="K4" s="18" t="s">
        <v>4416</v>
      </c>
      <c r="L4" s="18"/>
      <c r="M4" s="18">
        <v>0</v>
      </c>
      <c r="N4" s="18" t="s">
        <v>1174</v>
      </c>
      <c r="O4" s="28">
        <v>46174</v>
      </c>
      <c r="P4" s="18">
        <v>2017</v>
      </c>
      <c r="Q4" s="18">
        <v>102</v>
      </c>
      <c r="R4" s="18"/>
      <c r="S4" s="18">
        <v>484</v>
      </c>
      <c r="T4" s="18">
        <v>485</v>
      </c>
    </row>
    <row r="5" spans="1:21" ht="75">
      <c r="A5" s="31" t="str">
        <f t="shared" si="0"/>
        <v>Cadenas, FL; Xicoy, B; Sanchez, J; Fenaux, P; Rivas, JAH; Amigo, ML; Coll, R; Lumbreras, E; Slama, B; Bernal, T; De Paz, R; Platzbecker, U; Giagounidis, A; Nomdedeu, B; Thepot, S; Sanz, G; Arrizabalaga, B; Bargay, J; Fernandez-Roldan, MCD; Diez-Campelo, M. SINTRA-REV CLINICAL TRIAL: PRELIMINARY ANALYSIS OF EFFICACY AND SAFETY AT WEEK 12 OF TREATMENT IN MDS DEL(5Q) AND TRANSFUSION INDEPENDENCE. LEUKEMIA RESEARCH. 2017; 55():S52-S52.Meeting Abstract. IF -2,501</v>
      </c>
      <c r="B5" s="37" t="s">
        <v>4948</v>
      </c>
      <c r="C5" s="37" t="s">
        <v>4949</v>
      </c>
      <c r="D5" s="17" t="s">
        <v>4945</v>
      </c>
      <c r="E5" s="18" t="s">
        <v>26</v>
      </c>
      <c r="F5" s="18">
        <f>VLOOKUP(N5,Revistas!$B$2:$H$63996,2,FALSE)</f>
        <v>2.5009999999999999</v>
      </c>
      <c r="G5" s="18" t="str">
        <f>VLOOKUP(N5,Revistas!$B$2:$H$63996,3,FALSE)</f>
        <v>Q3</v>
      </c>
      <c r="H5" s="18" t="str">
        <f>VLOOKUP(N5,Revistas!$B$2:$H$63996,4,FALSE)</f>
        <v>ONCOLOGY - SCIE;</v>
      </c>
      <c r="I5" s="18" t="str">
        <f>VLOOKUP(N5,Revistas!$B$2:$H$63996,5,FALSE)</f>
        <v>136/217</v>
      </c>
      <c r="J5" s="18" t="str">
        <f>VLOOKUP(N5,Revistas!$B$2:$H$63996,6,FALSE)</f>
        <v>NO</v>
      </c>
      <c r="K5" s="18" t="s">
        <v>4950</v>
      </c>
      <c r="L5" s="18"/>
      <c r="M5" s="18">
        <v>0</v>
      </c>
      <c r="N5" s="18" t="s">
        <v>4947</v>
      </c>
      <c r="O5" s="18" t="s">
        <v>35</v>
      </c>
      <c r="P5" s="18">
        <v>2017</v>
      </c>
      <c r="Q5" s="18">
        <v>55</v>
      </c>
      <c r="R5" s="18"/>
      <c r="S5" s="18" t="s">
        <v>4798</v>
      </c>
      <c r="T5" s="18" t="s">
        <v>4798</v>
      </c>
    </row>
    <row r="6" spans="1:21" ht="45">
      <c r="A6" s="31" t="str">
        <f t="shared" si="0"/>
        <v>Cortez, S; De Paz, R; Gasior, M; Martinez, A; Mozo, Y; Rosich, B; Valentin, J; Sastre, A; Perez, A. MEMORY T CELLS DONOR LYMPHOCYTE INFUSIONS AFTER HAPLOIDENTICAL STEM CELL TRANSPLANTATION AS A SAFE PROCEDURE TO IMPROVE T-CELL RECONSTITUTION. HAEMATOLOGICA. 2017; 102():630-630.Meeting Abstract. IF -7,702</v>
      </c>
      <c r="B6" s="37" t="s">
        <v>2226</v>
      </c>
      <c r="C6" s="37" t="s">
        <v>2227</v>
      </c>
      <c r="D6" s="17" t="s">
        <v>1171</v>
      </c>
      <c r="E6" s="18" t="s">
        <v>26</v>
      </c>
      <c r="F6" s="18">
        <f>VLOOKUP(N6,Revistas!$B$2:$H$63996,2,FALSE)</f>
        <v>7.702</v>
      </c>
      <c r="G6" s="18" t="str">
        <f>VLOOKUP(N6,Revistas!$B$2:$H$63996,3,FALSE)</f>
        <v>Q1</v>
      </c>
      <c r="H6" s="18" t="str">
        <f>VLOOKUP(N6,Revistas!$B$2:$H$63996,4,FALSE)</f>
        <v>HEMATOLOGY - SCIE</v>
      </c>
      <c r="I6" s="18" t="str">
        <f>VLOOKUP(N6,Revistas!$B$2:$H$63996,5,FALSE)</f>
        <v>4 de 70</v>
      </c>
      <c r="J6" s="18" t="str">
        <f>VLOOKUP(N6,Revistas!$B$2:$H$63996,6,FALSE)</f>
        <v>SI</v>
      </c>
      <c r="K6" s="18" t="s">
        <v>2228</v>
      </c>
      <c r="L6" s="18"/>
      <c r="M6" s="18">
        <v>0</v>
      </c>
      <c r="N6" s="18" t="s">
        <v>1174</v>
      </c>
      <c r="O6" s="28">
        <v>46174</v>
      </c>
      <c r="P6" s="18">
        <v>2017</v>
      </c>
      <c r="Q6" s="18">
        <v>102</v>
      </c>
      <c r="R6" s="18"/>
      <c r="S6" s="18">
        <v>630</v>
      </c>
      <c r="T6" s="18">
        <v>630</v>
      </c>
    </row>
    <row r="7" spans="1:21" ht="60">
      <c r="A7" s="31" t="str">
        <f t="shared" si="0"/>
        <v>De La Iglesia, S; Morado, M; Arrizabalaga, B; Gonzalez, A; Beneitez, D; Rubio, ML; Recasens, V; Salido, E; Urquia, A; Rodriguez, I; Piernas, S; Martin, X; Chavez, C; Lemes, A; Acosta, C; Villegas, AM; Sehh, GDE. PAROXYSMAL NOCTURNAL HEMOGLOBINURIA AND APLASTIC ANAEMIA - DATA FROM THE SPANISH PNH REGISTRY. HAEMATOLOGICA. 2017; 102():705-705.Meeting Abstract. IF -7,702</v>
      </c>
      <c r="B7" s="37" t="s">
        <v>4940</v>
      </c>
      <c r="C7" s="37" t="s">
        <v>4941</v>
      </c>
      <c r="D7" s="17" t="s">
        <v>1171</v>
      </c>
      <c r="E7" s="18" t="s">
        <v>26</v>
      </c>
      <c r="F7" s="18">
        <f>VLOOKUP(N7,Revistas!$B$2:$H$63996,2,FALSE)</f>
        <v>7.702</v>
      </c>
      <c r="G7" s="18" t="str">
        <f>VLOOKUP(N7,Revistas!$B$2:$H$63996,3,FALSE)</f>
        <v>Q1</v>
      </c>
      <c r="H7" s="18" t="str">
        <f>VLOOKUP(N7,Revistas!$B$2:$H$63996,4,FALSE)</f>
        <v>HEMATOLOGY - SCIE</v>
      </c>
      <c r="I7" s="18" t="str">
        <f>VLOOKUP(N7,Revistas!$B$2:$H$63996,5,FALSE)</f>
        <v>4 de 70</v>
      </c>
      <c r="J7" s="18" t="str">
        <f>VLOOKUP(N7,Revistas!$B$2:$H$63996,6,FALSE)</f>
        <v>SI</v>
      </c>
      <c r="K7" s="18" t="s">
        <v>4942</v>
      </c>
      <c r="L7" s="18"/>
      <c r="M7" s="18">
        <v>0</v>
      </c>
      <c r="N7" s="18" t="s">
        <v>1174</v>
      </c>
      <c r="O7" s="28">
        <v>46174</v>
      </c>
      <c r="P7" s="18">
        <v>2017</v>
      </c>
      <c r="Q7" s="18">
        <v>102</v>
      </c>
      <c r="R7" s="18"/>
      <c r="S7" s="18">
        <v>705</v>
      </c>
      <c r="T7" s="18">
        <v>705</v>
      </c>
    </row>
    <row r="8" spans="1:21" ht="45">
      <c r="A8" s="31" t="str">
        <f t="shared" si="0"/>
        <v>Font, P; Subira, D; Matarraz, S; Benavente, C; Cedena, T; Morado, M; Perez-Corral, A; Bellon, JM; Diez-Martin, JL. MULTICENTER COMPARISON OF CD34+MYELOID CELL COUNT BY FLOW CYTOMETRY IN LOW-RISK MYELODYSPLASTIC SYNDROME. IS IT FEASIBLE?. LEUKEMIA RESEARCH. 2017; 55():S98-S99.Meeting Abstract. IF -2,501</v>
      </c>
      <c r="B8" s="37" t="s">
        <v>4943</v>
      </c>
      <c r="C8" s="37" t="s">
        <v>4944</v>
      </c>
      <c r="D8" s="17" t="s">
        <v>4945</v>
      </c>
      <c r="E8" s="18" t="s">
        <v>26</v>
      </c>
      <c r="F8" s="18">
        <f>VLOOKUP(N8,Revistas!$B$2:$H$63996,2,FALSE)</f>
        <v>2.5009999999999999</v>
      </c>
      <c r="G8" s="18" t="str">
        <f>VLOOKUP(N8,Revistas!$B$2:$H$63996,3,FALSE)</f>
        <v>Q3</v>
      </c>
      <c r="H8" s="18" t="str">
        <f>VLOOKUP(N8,Revistas!$B$2:$H$63996,4,FALSE)</f>
        <v>ONCOLOGY - SCIE;</v>
      </c>
      <c r="I8" s="18" t="str">
        <f>VLOOKUP(N8,Revistas!$B$2:$H$63996,5,FALSE)</f>
        <v>136/217</v>
      </c>
      <c r="J8" s="18" t="str">
        <f>VLOOKUP(N8,Revistas!$B$2:$H$63996,6,FALSE)</f>
        <v>NO</v>
      </c>
      <c r="K8" s="18" t="s">
        <v>4946</v>
      </c>
      <c r="L8" s="18"/>
      <c r="M8" s="18">
        <v>0</v>
      </c>
      <c r="N8" s="18" t="s">
        <v>4947</v>
      </c>
      <c r="O8" s="18" t="s">
        <v>35</v>
      </c>
      <c r="P8" s="18">
        <v>2017</v>
      </c>
      <c r="Q8" s="18">
        <v>55</v>
      </c>
      <c r="R8" s="18"/>
      <c r="S8" s="18" t="s">
        <v>2239</v>
      </c>
      <c r="T8" s="18" t="s">
        <v>2662</v>
      </c>
    </row>
    <row r="9" spans="1:21" ht="75">
      <c r="A9" s="31" t="str">
        <f t="shared" si="0"/>
        <v>Hernandez-Boluda, JC; Correa, JG; Garcia-Delgado, R; Martinez-Lopez, J; Alvarez-Larran, A; Fox, ML; Garcia-Gutierrez, V; Perez-Encinas, M; Ferrer-Marin, F; Mata-Vazquez, MI; Raya, JM; Estrada, N; Garcia, S; Kerguelen, A; Duran, MA; Albors, M; Cervantes, F. Predictive factors for anemia response to erythropoiesis-stimulating agents in myelofibrosis. EUROPEAN JOURNAL OF HAEMATOLOGY. 2017; 98(4):407-414.Article. IF -2,653</v>
      </c>
      <c r="B9" s="37" t="s">
        <v>4956</v>
      </c>
      <c r="C9" s="37" t="s">
        <v>4957</v>
      </c>
      <c r="D9" s="17" t="s">
        <v>1196</v>
      </c>
      <c r="E9" s="18" t="s">
        <v>10</v>
      </c>
      <c r="F9" s="18">
        <f>VLOOKUP(N9,Revistas!$B$2:$H$63996,2,FALSE)</f>
        <v>2.653</v>
      </c>
      <c r="G9" s="18" t="str">
        <f>VLOOKUP(N9,Revistas!$B$2:$H$63996,3,FALSE)</f>
        <v>Q2</v>
      </c>
      <c r="H9" s="18" t="str">
        <f>VLOOKUP(N9,Revistas!$B$2:$H$63996,4,FALSE)</f>
        <v>HEMATOLOGY</v>
      </c>
      <c r="I9" s="18" t="str">
        <f>VLOOKUP(N9,Revistas!$B$2:$H$63996,5,FALSE)</f>
        <v>33/70</v>
      </c>
      <c r="J9" s="18" t="str">
        <f>VLOOKUP(N9,Revistas!$B$2:$H$63996,6,FALSE)</f>
        <v>NO</v>
      </c>
      <c r="K9" s="18" t="s">
        <v>4958</v>
      </c>
      <c r="L9" s="18" t="s">
        <v>4959</v>
      </c>
      <c r="M9" s="18">
        <v>1</v>
      </c>
      <c r="N9" s="18" t="s">
        <v>1199</v>
      </c>
      <c r="O9" s="18" t="s">
        <v>35</v>
      </c>
      <c r="P9" s="18">
        <v>2017</v>
      </c>
      <c r="Q9" s="18">
        <v>98</v>
      </c>
      <c r="R9" s="18">
        <v>4</v>
      </c>
      <c r="S9" s="18">
        <v>407</v>
      </c>
      <c r="T9" s="18">
        <v>414</v>
      </c>
      <c r="U9" s="23">
        <v>28009442</v>
      </c>
    </row>
    <row r="10" spans="1:21" ht="90">
      <c r="A10" s="31" t="str">
        <f t="shared" si="0"/>
        <v>Hernandez-Boluda, J-C; Pereira, A; Correa, J-G; Alvarez-Larran, A; Ferrer-Marin, F; Raya, J-M; Martinez-Lopez, J; Perez-Encinas, M; Estrada, N; Velez, P; Fox, M-L; Garcia-Gutierrez, V; Payer, A; Kerguelen, A; Cuevas, B; Duran, M-A; Ramirez, M-J; Gomez-Casares, M-T; Mata-Vazquez, M-I; Mora, E; Martinez-Valverde, C; Gomez, M; Cervantes, F. Performance of the myelofibrosis secondary to PV and ET-prognostic model (MYSEC-PM) in a series of 262 patients from the Spanish registry of myelofibrosis.. Leukemia. 2017; ():-.Article. IF -11,702</v>
      </c>
      <c r="B10" s="37" t="s">
        <v>4969</v>
      </c>
      <c r="C10" s="37" t="s">
        <v>4968</v>
      </c>
      <c r="D10" s="17" t="s">
        <v>4970</v>
      </c>
      <c r="E10" s="18" t="s">
        <v>10</v>
      </c>
      <c r="F10" s="18">
        <f>VLOOKUP(N10,Revistas!$B$2:$H$63996,2,FALSE)</f>
        <v>11.702</v>
      </c>
      <c r="G10" s="18" t="str">
        <f>VLOOKUP(N10,Revistas!$B$2:$H$63996,3,FALSE)</f>
        <v>Q1</v>
      </c>
      <c r="H10" s="18" t="str">
        <f>VLOOKUP(N10,Revistas!$B$2:$H$63996,4,FALSE)</f>
        <v>ONCOLOGY - SCIE;</v>
      </c>
      <c r="I10" s="18" t="str">
        <f>VLOOKUP(N10,Revistas!$B$2:$H$63996,5,FALSE)</f>
        <v>11/217</v>
      </c>
      <c r="J10" s="18" t="str">
        <f>VLOOKUP(N10,Revistas!$B$2:$H$63996,6,FALSE)</f>
        <v>SI</v>
      </c>
      <c r="K10" s="18" t="s">
        <v>4972</v>
      </c>
      <c r="L10" s="18"/>
      <c r="M10" s="18" t="s">
        <v>586</v>
      </c>
      <c r="N10" s="18" t="s">
        <v>4973</v>
      </c>
      <c r="O10" s="18" t="s">
        <v>4971</v>
      </c>
      <c r="P10" s="18">
        <v>2017</v>
      </c>
      <c r="Q10" s="18"/>
      <c r="R10" s="18"/>
      <c r="S10" s="18"/>
      <c r="T10" s="18"/>
      <c r="U10" s="33">
        <v>28935991</v>
      </c>
    </row>
    <row r="11" spans="1:21" ht="120">
      <c r="A11" s="31" t="str">
        <f t="shared" si="0"/>
        <v>Hernandez-Boluda, Juan-Carlos; Correa, Juan-Gonzalo; Alvarez-Larran, Alberto; Ferrer-Marin, Francisca; Raya, Jose-Maria; Martinez-Lopez, Joaquin; Velez, Patricia; Perez-Encinas, Manuel; Estrada, Natalia; Garcia-Gutierrez, Valentin; Fox, Maria-Laura; Luno, Elisa; Kerguelen, Ana; Cuevas, Beatriz; Duran, Maria-Antonia; Ramirez, Maria-Jose; Gomez-Casares, Maite; Mata-Vazquez, Maria-Isabel; Regadera, Anabel; Pereira, Arturo; Cervantes, Francisco. Clinical characteristics, prognosis and treatment of myelofibrosis patients with severe thrombocytopenia.. British journal of haematology. 2017; ():-.Letter. IF -5,67</v>
      </c>
      <c r="B11" s="37" t="s">
        <v>4975</v>
      </c>
      <c r="C11" s="37" t="s">
        <v>4974</v>
      </c>
      <c r="D11" s="17" t="s">
        <v>1251</v>
      </c>
      <c r="E11" s="18" t="s">
        <v>274</v>
      </c>
      <c r="F11" s="18">
        <f>VLOOKUP(N11,Revistas!$B$2:$H$63996,2,FALSE)</f>
        <v>5.67</v>
      </c>
      <c r="G11" s="18" t="str">
        <f>VLOOKUP(N11,Revistas!$B$2:$H$63996,3,FALSE)</f>
        <v>Q1</v>
      </c>
      <c r="H11" s="18" t="str">
        <f>VLOOKUP(N11,Revistas!$B$2:$H$63996,4,FALSE)</f>
        <v>HEMATOLOGY</v>
      </c>
      <c r="I11" s="18" t="str">
        <f>VLOOKUP(N11,Revistas!$B$2:$H$63996,5,FALSE)</f>
        <v>10 DE 70</v>
      </c>
      <c r="J11" s="18" t="str">
        <f>VLOOKUP(N11,Revistas!$B$2:$H$63996,6,FALSE)</f>
        <v>NO</v>
      </c>
      <c r="K11" s="18" t="s">
        <v>4977</v>
      </c>
      <c r="L11" s="18"/>
      <c r="M11" s="18" t="s">
        <v>586</v>
      </c>
      <c r="N11" s="18" t="s">
        <v>1193</v>
      </c>
      <c r="O11" s="18" t="s">
        <v>4976</v>
      </c>
      <c r="P11" s="18">
        <v>2017</v>
      </c>
      <c r="Q11" s="18"/>
      <c r="R11" s="18"/>
      <c r="S11" s="18"/>
      <c r="T11" s="18"/>
      <c r="U11" s="33">
        <v>28419426</v>
      </c>
    </row>
    <row r="12" spans="1:21" ht="75">
      <c r="A12" s="31" t="str">
        <f t="shared" si="0"/>
        <v>Hiddemann, W; Barbui, AM; Albendea, MAC; Cannell, PK; Collins, GP; Durig, J; Forstpointner, R; Herold, M; Hertzberg, M; Klanova, M; Radford, JA; Tobinai, K; Burciu, A; Fingerle-Rowson, GR; Nielsen, T; Wolbers, M; Marcus, RE. IMMUNOCHEMOTHERAPY WITH OBINUTUZUMAB OR RITUXIMAB IN PREVIOUSLY UNTREATED FOLLICULAR LYMPHOMA IN THE RANDOMIZED PHASE III GALLIUM STUDY: ANALYSIS BY CHEMOTHERAPY REGIMEN. HAEMATOLOGICA. 2017; 102():314-314.Meeting Abstract. IF -7,702</v>
      </c>
      <c r="B12" s="37" t="s">
        <v>4934</v>
      </c>
      <c r="C12" s="37" t="s">
        <v>4935</v>
      </c>
      <c r="D12" s="17" t="s">
        <v>1171</v>
      </c>
      <c r="E12" s="18" t="s">
        <v>26</v>
      </c>
      <c r="F12" s="18">
        <f>VLOOKUP(N12,Revistas!$B$2:$H$63996,2,FALSE)</f>
        <v>7.702</v>
      </c>
      <c r="G12" s="18" t="str">
        <f>VLOOKUP(N12,Revistas!$B$2:$H$63996,3,FALSE)</f>
        <v>Q1</v>
      </c>
      <c r="H12" s="18" t="str">
        <f>VLOOKUP(N12,Revistas!$B$2:$H$63996,4,FALSE)</f>
        <v>HEMATOLOGY - SCIE</v>
      </c>
      <c r="I12" s="18" t="str">
        <f>VLOOKUP(N12,Revistas!$B$2:$H$63996,5,FALSE)</f>
        <v>4 de 70</v>
      </c>
      <c r="J12" s="18" t="str">
        <f>VLOOKUP(N12,Revistas!$B$2:$H$63996,6,FALSE)</f>
        <v>SI</v>
      </c>
      <c r="K12" s="18" t="s">
        <v>4936</v>
      </c>
      <c r="L12" s="18"/>
      <c r="M12" s="18">
        <v>0</v>
      </c>
      <c r="N12" s="18" t="s">
        <v>1174</v>
      </c>
      <c r="O12" s="28">
        <v>46174</v>
      </c>
      <c r="P12" s="18">
        <v>2017</v>
      </c>
      <c r="Q12" s="18">
        <v>102</v>
      </c>
      <c r="R12" s="18"/>
      <c r="S12" s="18">
        <v>314</v>
      </c>
      <c r="T12" s="18">
        <v>314</v>
      </c>
      <c r="U12" s="32"/>
    </row>
    <row r="13" spans="1:21" ht="75">
      <c r="A13" s="31" t="str">
        <f t="shared" si="0"/>
        <v>Hughes, T; Boquimpani, C; Takahashi, N; Benyamini, N; Clementino, NC; Shuvaev, V; Ailawadhi, S; Lipton, J; Turkina, A; de Paz, R; Moiraghi, B; Nicolini, F; Dengler, J; Sacha, T; Kim, DW; Fellague-Chebra, R; Acharya, S; Krunic, N; Jin, Y; Mahon, FX. DURABLE TREATMENT-FREE REMISSION AFTER STOPPING SECOND-LINE NILOTINIB IN PATIENTS WITH CHRONIC MYELOID LEUKEMIA IN CHRONIC PHASE: ENESTOP 96-WK UPDATE. HAEMATOLOGICA. 2017; 102():75-75.Meeting Abstract. IF -7,702</v>
      </c>
      <c r="B13" s="37" t="s">
        <v>4925</v>
      </c>
      <c r="C13" s="37" t="s">
        <v>4926</v>
      </c>
      <c r="D13" s="17" t="s">
        <v>1171</v>
      </c>
      <c r="E13" s="18" t="s">
        <v>26</v>
      </c>
      <c r="F13" s="18">
        <f>VLOOKUP(N13,Revistas!$B$2:$H$63996,2,FALSE)</f>
        <v>7.702</v>
      </c>
      <c r="G13" s="18" t="str">
        <f>VLOOKUP(N13,Revistas!$B$2:$H$63996,3,FALSE)</f>
        <v>Q1</v>
      </c>
      <c r="H13" s="18" t="str">
        <f>VLOOKUP(N13,Revistas!$B$2:$H$63996,4,FALSE)</f>
        <v>HEMATOLOGY - SCIE</v>
      </c>
      <c r="I13" s="18" t="str">
        <f>VLOOKUP(N13,Revistas!$B$2:$H$63996,5,FALSE)</f>
        <v>4 de 70</v>
      </c>
      <c r="J13" s="18" t="str">
        <f>VLOOKUP(N13,Revistas!$B$2:$H$63996,6,FALSE)</f>
        <v>SI</v>
      </c>
      <c r="K13" s="18" t="s">
        <v>4927</v>
      </c>
      <c r="L13" s="18"/>
      <c r="M13" s="18">
        <v>0</v>
      </c>
      <c r="N13" s="18" t="s">
        <v>1174</v>
      </c>
      <c r="O13" s="28">
        <v>46174</v>
      </c>
      <c r="P13" s="18">
        <v>2017</v>
      </c>
      <c r="Q13" s="18">
        <v>102</v>
      </c>
      <c r="R13" s="18"/>
      <c r="S13" s="18">
        <v>75</v>
      </c>
      <c r="T13" s="18">
        <v>75</v>
      </c>
    </row>
    <row r="14" spans="1:21" ht="60">
      <c r="A14" s="31" t="str">
        <f t="shared" si="0"/>
        <v>Kabat, MG; Badell, I; Torrent, M; Sisinni, L; Querol, S; Gimeno, R; Soria, L; Bueno, D; Sanroman, S; Plaza, D; De Paz, R; Marcos, A; Torres, J; Granados, EL; Sastre, A; Valentin, J; Perez-Martinez, A. Clinical Outcome and Immune Cell Recovery after C45RA-Depleted Haplodentical Transplantation in Paediatric Patients with High Risk Acute Leukemia. PEDIATRIC BLOOD &amp; CANCER. 2017; 64():S98-S98.Meeting Abstract. IF -2,513</v>
      </c>
      <c r="B14" s="37" t="s">
        <v>2236</v>
      </c>
      <c r="C14" s="37" t="s">
        <v>2237</v>
      </c>
      <c r="D14" s="17" t="s">
        <v>2207</v>
      </c>
      <c r="E14" s="18" t="s">
        <v>26</v>
      </c>
      <c r="F14" s="18">
        <f>VLOOKUP(N14,Revistas!$B$2:$H$63996,2,FALSE)</f>
        <v>2.5129999999999999</v>
      </c>
      <c r="G14" s="18" t="str">
        <f>VLOOKUP(N14,Revistas!$B$2:$H$63996,3,FALSE)</f>
        <v>Q1</v>
      </c>
      <c r="H14" s="18" t="str">
        <f>VLOOKUP(N14,Revistas!$B$2:$H$63996,4,FALSE)</f>
        <v>PEDIATRICS - SCIE;</v>
      </c>
      <c r="I14" s="18" t="str">
        <f>VLOOKUP(N14,Revistas!$B$2:$H$63996,5,FALSE)</f>
        <v>26/121</v>
      </c>
      <c r="J14" s="18" t="str">
        <f>VLOOKUP(N14,Revistas!$B$2:$H$63996,6,FALSE)</f>
        <v>NO</v>
      </c>
      <c r="K14" s="18" t="s">
        <v>2238</v>
      </c>
      <c r="L14" s="18"/>
      <c r="M14" s="18">
        <v>0</v>
      </c>
      <c r="N14" s="18" t="s">
        <v>2209</v>
      </c>
      <c r="O14" s="18" t="s">
        <v>226</v>
      </c>
      <c r="P14" s="18">
        <v>2017</v>
      </c>
      <c r="Q14" s="18">
        <v>64</v>
      </c>
      <c r="R14" s="18"/>
      <c r="S14" s="18" t="s">
        <v>2239</v>
      </c>
      <c r="T14" s="18" t="s">
        <v>2239</v>
      </c>
    </row>
    <row r="15" spans="1:21" ht="90">
      <c r="A15" s="31" t="str">
        <f t="shared" si="0"/>
        <v>Lahuerta, JJ; Paiva, B; Vidriales, MB; Cordon, L; Cedena, MT; Puig, N; Martinez-Lopez, J; Rosinol, L; Gutierrez, NC; Martin-Ramos, ML; Oriol, A; Teruel, AI; Echeveste, MA; de Paz, R; de Arriba, F; Hernandez, MT; Palomera, L; Martinez, R; Martin, A; Alegre, A; De la Rubia, J; Orfao, A; Mateos, MV; Blade, J; San-Miguel, JF. Depth of Response in Multiple Myeloma: A Pooled Analysis of Three PETHEMA/GEM Clinical Trials. JOURNAL OF CLINICAL ONCOLOGY. 2017; 35(25):2900-+.Article. IF -24,008</v>
      </c>
      <c r="B15" s="37" t="s">
        <v>4913</v>
      </c>
      <c r="C15" s="37" t="s">
        <v>4914</v>
      </c>
      <c r="D15" s="17" t="s">
        <v>4543</v>
      </c>
      <c r="E15" s="18" t="s">
        <v>10</v>
      </c>
      <c r="F15" s="18">
        <f>VLOOKUP(N15,Revistas!$B$2:$H$63996,2,FALSE)</f>
        <v>24.007999999999999</v>
      </c>
      <c r="G15" s="18" t="str">
        <f>VLOOKUP(N15,Revistas!$B$2:$H$63996,3,FALSE)</f>
        <v>Q1</v>
      </c>
      <c r="H15" s="18" t="str">
        <f>VLOOKUP(N15,Revistas!$B$2:$H$63996,4,FALSE)</f>
        <v>ONCOLOGY</v>
      </c>
      <c r="I15" s="18" t="str">
        <f>VLOOKUP(N15,Revistas!$B$2:$H$63996,5,FALSE)</f>
        <v>5/217</v>
      </c>
      <c r="J15" s="18" t="str">
        <f>VLOOKUP(N15,Revistas!$B$2:$H$63996,6,FALSE)</f>
        <v>SI</v>
      </c>
      <c r="K15" s="18" t="s">
        <v>4915</v>
      </c>
      <c r="L15" s="18" t="s">
        <v>4916</v>
      </c>
      <c r="M15" s="18">
        <v>3</v>
      </c>
      <c r="N15" s="18" t="s">
        <v>4546</v>
      </c>
      <c r="O15" s="28">
        <v>37135</v>
      </c>
      <c r="P15" s="18">
        <v>2017</v>
      </c>
      <c r="Q15" s="18">
        <v>35</v>
      </c>
      <c r="R15" s="18">
        <v>25</v>
      </c>
      <c r="S15" s="18">
        <v>2900</v>
      </c>
      <c r="T15" s="18" t="s">
        <v>167</v>
      </c>
      <c r="U15" s="23">
        <v>28498784</v>
      </c>
    </row>
    <row r="16" spans="1:21" ht="75">
      <c r="A16" s="31" t="str">
        <f t="shared" si="0"/>
        <v>Maerevoet, M; Westin, J; Thieblemont, C; Zijlstra, J; Hill, BT; Vicente, FD; Choquet, S; Caimi, P; Kaplan, J; Canales, MA; Kuruvilla, J; Follows, G; Van den Neste, E; Meade, J; Wrigley, B; Devlin, M; Saint-Martin, JR; Nippgen, C; Gardner, H; Shacham, S; Kauffman, MG; Casasnovas, RO. SINGLE AGENT ORAL SELINEXOR EXHIBITS DURABLE RESPONSES IN RELAPSED/REFRACTORY DIFFUSE LARGE B-CELL LYMPHOMA (DLBCL) OF BOTH GCB AND NON-GCB SUBTYPES: THE PHASE 2B SADAL STUDY. HAEMATOLOGICA. 2017; 102():173-174.Meeting Abstract. IF -7,702</v>
      </c>
      <c r="B16" s="37" t="s">
        <v>4928</v>
      </c>
      <c r="C16" s="37" t="s">
        <v>4929</v>
      </c>
      <c r="D16" s="17" t="s">
        <v>1171</v>
      </c>
      <c r="E16" s="18" t="s">
        <v>26</v>
      </c>
      <c r="F16" s="18">
        <f>VLOOKUP(N16,Revistas!$B$2:$H$63996,2,FALSE)</f>
        <v>7.702</v>
      </c>
      <c r="G16" s="18" t="str">
        <f>VLOOKUP(N16,Revistas!$B$2:$H$63996,3,FALSE)</f>
        <v>Q1</v>
      </c>
      <c r="H16" s="18" t="str">
        <f>VLOOKUP(N16,Revistas!$B$2:$H$63996,4,FALSE)</f>
        <v>HEMATOLOGY - SCIE</v>
      </c>
      <c r="I16" s="18" t="str">
        <f>VLOOKUP(N16,Revistas!$B$2:$H$63996,5,FALSE)</f>
        <v>4 de 70</v>
      </c>
      <c r="J16" s="18" t="str">
        <f>VLOOKUP(N16,Revistas!$B$2:$H$63996,6,FALSE)</f>
        <v>SI</v>
      </c>
      <c r="K16" s="18" t="s">
        <v>4930</v>
      </c>
      <c r="L16" s="18"/>
      <c r="M16" s="18">
        <v>0</v>
      </c>
      <c r="N16" s="18" t="s">
        <v>1174</v>
      </c>
      <c r="O16" s="28">
        <v>46174</v>
      </c>
      <c r="P16" s="18">
        <v>2017</v>
      </c>
      <c r="Q16" s="18">
        <v>102</v>
      </c>
      <c r="R16" s="18"/>
      <c r="S16" s="18">
        <v>173</v>
      </c>
      <c r="T16" s="18">
        <v>174</v>
      </c>
    </row>
    <row r="17" spans="1:21" ht="30">
      <c r="A17" s="31" t="str">
        <f t="shared" si="0"/>
        <v>Martin, MIG; Albendea, MAC; Urdiola, MF; Ortigueira, MDMM; Yuste, VJ. FLAG-IDA IN THE TREATMENT OF ACUTE LEUKEMIA: SINGLE-CENTER EXPERIENCE. HAEMATOLOGICA. 2017; 102():682-682.Meeting Abstract. IF -7,702</v>
      </c>
      <c r="B17" s="37" t="s">
        <v>1204</v>
      </c>
      <c r="C17" s="37" t="s">
        <v>1205</v>
      </c>
      <c r="D17" s="17" t="s">
        <v>1171</v>
      </c>
      <c r="E17" s="18" t="s">
        <v>26</v>
      </c>
      <c r="F17" s="18">
        <f>VLOOKUP(N17,Revistas!$B$2:$H$63996,2,FALSE)</f>
        <v>7.702</v>
      </c>
      <c r="G17" s="18" t="str">
        <f>VLOOKUP(N17,Revistas!$B$2:$H$63996,3,FALSE)</f>
        <v>Q1</v>
      </c>
      <c r="H17" s="18" t="str">
        <f>VLOOKUP(N17,Revistas!$B$2:$H$63996,4,FALSE)</f>
        <v>HEMATOLOGY - SCIE</v>
      </c>
      <c r="I17" s="18" t="str">
        <f>VLOOKUP(N17,Revistas!$B$2:$H$63996,5,FALSE)</f>
        <v>4 de 70</v>
      </c>
      <c r="J17" s="18" t="str">
        <f>VLOOKUP(N17,Revistas!$B$2:$H$63996,6,FALSE)</f>
        <v>SI</v>
      </c>
      <c r="K17" s="18" t="s">
        <v>1206</v>
      </c>
      <c r="L17" s="18"/>
      <c r="M17" s="18">
        <v>0</v>
      </c>
      <c r="N17" s="18" t="s">
        <v>1174</v>
      </c>
      <c r="O17" s="28">
        <v>46174</v>
      </c>
      <c r="P17" s="18">
        <v>2017</v>
      </c>
      <c r="Q17" s="18">
        <v>102</v>
      </c>
      <c r="R17" s="18"/>
      <c r="S17" s="18">
        <v>682</v>
      </c>
      <c r="T17" s="18">
        <v>682</v>
      </c>
    </row>
    <row r="18" spans="1:21" ht="60">
      <c r="A18" s="31" t="str">
        <f t="shared" si="0"/>
        <v>Martinez-Velandia, A; Gasior, M; de Paz, R; Cortez, S; Bueno, D; Sastre, A; Canales, M; Perez-Martinez, A. REDUCED INCIDENCE OF PRIMARY GRAFT FAILURE IN PATIENTS UNDERGOING HAPLOIDENTICAL STEM CELL TRANSPLANTATION: A SINGLE CENTER EXPERIENCE. HAEMATOLOGICA. 2017; 102():636-637.Meeting Abstract. IF -7,702</v>
      </c>
      <c r="B18" s="37" t="s">
        <v>2229</v>
      </c>
      <c r="C18" s="37" t="s">
        <v>2230</v>
      </c>
      <c r="D18" s="17" t="s">
        <v>1171</v>
      </c>
      <c r="E18" s="18" t="s">
        <v>26</v>
      </c>
      <c r="F18" s="18">
        <f>VLOOKUP(N18,Revistas!$B$2:$H$63996,2,FALSE)</f>
        <v>7.702</v>
      </c>
      <c r="G18" s="18" t="str">
        <f>VLOOKUP(N18,Revistas!$B$2:$H$63996,3,FALSE)</f>
        <v>Q1</v>
      </c>
      <c r="H18" s="18" t="str">
        <f>VLOOKUP(N18,Revistas!$B$2:$H$63996,4,FALSE)</f>
        <v>HEMATOLOGY - SCIE</v>
      </c>
      <c r="I18" s="18" t="str">
        <f>VLOOKUP(N18,Revistas!$B$2:$H$63996,5,FALSE)</f>
        <v>4 de 70</v>
      </c>
      <c r="J18" s="18" t="str">
        <f>VLOOKUP(N18,Revistas!$B$2:$H$63996,6,FALSE)</f>
        <v>SI</v>
      </c>
      <c r="K18" s="18" t="s">
        <v>2231</v>
      </c>
      <c r="L18" s="18"/>
      <c r="M18" s="18">
        <v>0</v>
      </c>
      <c r="N18" s="18" t="s">
        <v>1174</v>
      </c>
      <c r="O18" s="28">
        <v>46174</v>
      </c>
      <c r="P18" s="18">
        <v>2017</v>
      </c>
      <c r="Q18" s="18">
        <v>102</v>
      </c>
      <c r="R18" s="18"/>
      <c r="S18" s="18">
        <v>636</v>
      </c>
      <c r="T18" s="18">
        <v>637</v>
      </c>
    </row>
    <row r="19" spans="1:21" ht="75">
      <c r="A19" s="31" t="str">
        <f t="shared" si="0"/>
        <v>Montero, LFC; Garcia-Gutierrez, JV; Giraldo, P; Perez-Encinas, M; de Paz, R; Martinez-Lopez, J; Bautista, G; Osorio, S; Requena, MJ; Palomera, L; Penarrubia, MJ; Calle, C; Hernandez-Rivas, JA; Garcia-Ormena, N; Mba, C; Steegmann, JL. HEMATOLOGIC TOXCITIY GRADE III-IV IS ASSOCIATED WITH LOWER SURVIVAL IN PATIENTS WITH CHRONIC MYELOID LEUKEMIA TREATED WITH TYROSINE KINASE INHIBITORS. HAEMATOLOGICA. 2017; 102():432-433.Meeting Abstract. IF -7,702</v>
      </c>
      <c r="B19" s="37" t="s">
        <v>4937</v>
      </c>
      <c r="C19" s="37" t="s">
        <v>4938</v>
      </c>
      <c r="D19" s="17" t="s">
        <v>1171</v>
      </c>
      <c r="E19" s="18" t="s">
        <v>26</v>
      </c>
      <c r="F19" s="18">
        <f>VLOOKUP(N19,Revistas!$B$2:$H$63996,2,FALSE)</f>
        <v>7.702</v>
      </c>
      <c r="G19" s="18" t="str">
        <f>VLOOKUP(N19,Revistas!$B$2:$H$63996,3,FALSE)</f>
        <v>Q1</v>
      </c>
      <c r="H19" s="18" t="str">
        <f>VLOOKUP(N19,Revistas!$B$2:$H$63996,4,FALSE)</f>
        <v>HEMATOLOGY - SCIE</v>
      </c>
      <c r="I19" s="18" t="str">
        <f>VLOOKUP(N19,Revistas!$B$2:$H$63996,5,FALSE)</f>
        <v>4 de 70</v>
      </c>
      <c r="J19" s="18" t="str">
        <f>VLOOKUP(N19,Revistas!$B$2:$H$63996,6,FALSE)</f>
        <v>SI</v>
      </c>
      <c r="K19" s="18" t="s">
        <v>4939</v>
      </c>
      <c r="L19" s="18"/>
      <c r="M19" s="18">
        <v>0</v>
      </c>
      <c r="N19" s="18" t="s">
        <v>1174</v>
      </c>
      <c r="O19" s="28">
        <v>46174</v>
      </c>
      <c r="P19" s="18">
        <v>2017</v>
      </c>
      <c r="Q19" s="18">
        <v>102</v>
      </c>
      <c r="R19" s="18"/>
      <c r="S19" s="18">
        <v>432</v>
      </c>
      <c r="T19" s="18">
        <v>433</v>
      </c>
    </row>
    <row r="20" spans="1:21" ht="90">
      <c r="A20" s="31" t="str">
        <f t="shared" si="0"/>
        <v>Morado, M; Freire Sandes, A; Colado, E; Subira, D; Isusi, P; Noya, MS; Vidriales, MB; Sempere, A; Diaz, JA; Minguela, A; Alvarez, B; Serrano, C; Caballero, T; Rey, M; Corral, AP; Jimenez, MCF; Magro, E; Lemes, A; Benavente, C; Banas, H; Merino, J; Castejon, C; Gutierrez, O; Rabasa, P; Goncalves, MV; Perez-Andres, M; Orfao, A. Diagnostic screening of paroxysmal nocturnal hemoglobinuria: Prospective multicentric evaluation of the current medical indications. CYTOMETRY PART B-CLINICAL CYTOMETRY. 2017; 92(5):361-370.Article. IF -2,474</v>
      </c>
      <c r="B20" s="37" t="s">
        <v>4906</v>
      </c>
      <c r="C20" s="37" t="s">
        <v>4907</v>
      </c>
      <c r="D20" s="17" t="s">
        <v>4908</v>
      </c>
      <c r="E20" s="18" t="s">
        <v>10</v>
      </c>
      <c r="F20" s="18">
        <f>VLOOKUP(N20,Revistas!$B$2:$H$63996,2,FALSE)</f>
        <v>2.4740000000000002</v>
      </c>
      <c r="G20" s="18" t="str">
        <f>VLOOKUP(N20,Revistas!$B$2:$H$63996,3,FALSE)</f>
        <v>Q2</v>
      </c>
      <c r="H20" s="18" t="str">
        <f>VLOOKUP(N20,Revistas!$B$2:$H$63996,4,FALSE)</f>
        <v>PATHOLOGY - SCIE;</v>
      </c>
      <c r="I20" s="18" t="str">
        <f>VLOOKUP(N20,Revistas!$B$2:$H$63996,5,FALSE)</f>
        <v>24/79</v>
      </c>
      <c r="J20" s="18" t="str">
        <f>VLOOKUP(N20,Revistas!$B$2:$H$63996,6,FALSE)</f>
        <v>NO</v>
      </c>
      <c r="K20" s="18" t="s">
        <v>4909</v>
      </c>
      <c r="L20" s="18" t="s">
        <v>4910</v>
      </c>
      <c r="M20" s="18">
        <v>0</v>
      </c>
      <c r="N20" s="18" t="s">
        <v>4911</v>
      </c>
      <c r="O20" s="18" t="s">
        <v>154</v>
      </c>
      <c r="P20" s="18">
        <v>2017</v>
      </c>
      <c r="Q20" s="18">
        <v>92</v>
      </c>
      <c r="R20" s="18">
        <v>5</v>
      </c>
      <c r="S20" s="18">
        <v>361</v>
      </c>
      <c r="T20" s="18">
        <v>370</v>
      </c>
      <c r="U20" s="23">
        <v>27598686</v>
      </c>
    </row>
    <row r="21" spans="1:21" ht="75">
      <c r="A21" s="31" t="str">
        <f t="shared" si="0"/>
        <v>Nomdedeu, M; Pereira, A; Ramos, F; Valcarcel, D; Costa, D; Arnan, M; Calvo, X; Pomares, H; Luno, E; Diaz-Campelo, M; Collado, R; de Paz, R; Falantes, JF; Pedro, C; Marco, J; Oirtzabal, I; Sanchez-Garcia, J; Tormo, M; Cedena, MT; Nomdedeu, B; Sanz, G. Excess mortality in the myelodysplastic syndromes. AMERICAN JOURNAL OF HEMATOLOGY. 2017; 92(2):149-154.Article. IF -5,275</v>
      </c>
      <c r="B21" s="37" t="s">
        <v>4960</v>
      </c>
      <c r="C21" s="37" t="s">
        <v>4961</v>
      </c>
      <c r="D21" s="17" t="s">
        <v>4919</v>
      </c>
      <c r="E21" s="18" t="s">
        <v>10</v>
      </c>
      <c r="F21" s="18">
        <f>VLOOKUP(N21,Revistas!$B$2:$H$63996,2,FALSE)</f>
        <v>5.2750000000000004</v>
      </c>
      <c r="G21" s="18" t="str">
        <f>VLOOKUP(N21,Revistas!$B$2:$H$63996,3,FALSE)</f>
        <v>Q1</v>
      </c>
      <c r="H21" s="18" t="str">
        <f>VLOOKUP(N21,Revistas!$B$2:$H$63996,4,FALSE)</f>
        <v>HEMATOLOGY - SCIE</v>
      </c>
      <c r="I21" s="18" t="str">
        <f>VLOOKUP(N21,Revistas!$B$2:$H$63996,5,FALSE)</f>
        <v>14/70</v>
      </c>
      <c r="J21" s="18" t="str">
        <f>VLOOKUP(N21,Revistas!$B$2:$H$63996,6,FALSE)</f>
        <v>NO</v>
      </c>
      <c r="K21" s="18" t="s">
        <v>4962</v>
      </c>
      <c r="L21" s="18" t="s">
        <v>4963</v>
      </c>
      <c r="M21" s="18">
        <v>4</v>
      </c>
      <c r="N21" s="18" t="s">
        <v>4922</v>
      </c>
      <c r="O21" s="18" t="s">
        <v>62</v>
      </c>
      <c r="P21" s="18">
        <v>2017</v>
      </c>
      <c r="Q21" s="18">
        <v>92</v>
      </c>
      <c r="R21" s="18">
        <v>2</v>
      </c>
      <c r="S21" s="18">
        <v>149</v>
      </c>
      <c r="T21" s="18">
        <v>154</v>
      </c>
      <c r="U21" s="23">
        <v>27859564</v>
      </c>
    </row>
    <row r="22" spans="1:21" ht="75">
      <c r="A22" s="31" t="str">
        <f t="shared" si="0"/>
        <v>Oller, J; Mendez-Barbero, N; Ruiz, EJ; Villahoz, S; Renard, M; Canelas, LI; Briones, AM; Alberca, R; Lozano-Vidal, N; Hurle, MA; Milewicz, D; Evangelista, A; Salaices, M; Nistal, JF; Jimenez-Borreguero, LJ; De Backer, J; Campanero, MR; Redondo, JM. Nitric oxide mediates aortic disease in mice deficient in the metalloprotease Adamts1 and in a mouse model of Marfan syndrome. NATURE MEDICINE. 2017; 23(2):200-212.Article. IF -29,886</v>
      </c>
      <c r="B22" s="37" t="s">
        <v>1308</v>
      </c>
      <c r="C22" s="37" t="s">
        <v>1309</v>
      </c>
      <c r="D22" s="17" t="s">
        <v>1310</v>
      </c>
      <c r="E22" s="18" t="s">
        <v>10</v>
      </c>
      <c r="F22" s="18">
        <f>VLOOKUP(N22,Revistas!$B$2:$H$63996,2,FALSE)</f>
        <v>29.885999999999999</v>
      </c>
      <c r="G22" s="18" t="str">
        <f>VLOOKUP(N22,Revistas!$B$2:$H$63996,3,FALSE)</f>
        <v>Q1</v>
      </c>
      <c r="H22" s="18" t="str">
        <f>VLOOKUP(N22,Revistas!$B$2:$H$63996,4,FALSE)</f>
        <v>BIOCHEMISTRY &amp; MOLECULAR BIOLOGY</v>
      </c>
      <c r="I22" s="18" t="str">
        <f>VLOOKUP(N22,Revistas!$B$2:$H$63996,5,FALSE)</f>
        <v>2/286</v>
      </c>
      <c r="J22" s="18" t="str">
        <f>VLOOKUP(N22,Revistas!$B$2:$H$63996,6,FALSE)</f>
        <v>SI</v>
      </c>
      <c r="K22" s="18" t="s">
        <v>1311</v>
      </c>
      <c r="L22" s="18" t="s">
        <v>1312</v>
      </c>
      <c r="M22" s="18">
        <v>8</v>
      </c>
      <c r="N22" s="18" t="s">
        <v>1313</v>
      </c>
      <c r="O22" s="18" t="s">
        <v>62</v>
      </c>
      <c r="P22" s="18">
        <v>2017</v>
      </c>
      <c r="Q22" s="18">
        <v>23</v>
      </c>
      <c r="R22" s="18">
        <v>2</v>
      </c>
      <c r="S22" s="18">
        <v>200</v>
      </c>
      <c r="T22" s="18">
        <v>212</v>
      </c>
      <c r="U22" s="23">
        <v>28067899</v>
      </c>
    </row>
    <row r="23" spans="1:21" ht="75">
      <c r="A23" s="31" t="str">
        <f t="shared" si="0"/>
        <v>Pose-Utrilla, J; Garcia-Guerra, L; Del Puerto, A; Martin, A; Jurado-Arjona, J; De Leon-Reyes, NS; Gamir-Morralla, A; Serrano, AS; Garcia-Gallo, M; Kremer, L; Fielitz, J; Ireson, C; Perez-Alvarez, MJ; Ferrer, I; Hernandez, F; Avila, J; Lasa, M; Campanero, MR; Iglesias, T. Excitotoxic inactivation of constitutive oxidative stress detoxification pathway in neurons can be rescued by PKD1. NATURE COMMUNICATIONS. 2017; 8():-2275.Article. IF -12,124</v>
      </c>
      <c r="B23" s="37" t="s">
        <v>4885</v>
      </c>
      <c r="C23" s="37" t="s">
        <v>4886</v>
      </c>
      <c r="D23" s="17" t="s">
        <v>4887</v>
      </c>
      <c r="E23" s="18" t="s">
        <v>10</v>
      </c>
      <c r="F23" s="18">
        <f>VLOOKUP(N23,Revistas!$B$2:$H$63996,2,FALSE)</f>
        <v>12.124000000000001</v>
      </c>
      <c r="G23" s="18" t="str">
        <f>VLOOKUP(N23,Revistas!$B$2:$H$63996,3,FALSE)</f>
        <v>Q1</v>
      </c>
      <c r="H23" s="18" t="str">
        <f>VLOOKUP(N23,Revistas!$B$2:$H$63996,4,FALSE)</f>
        <v>MULTIDISCIPLINARY SCIENCES - SCIE</v>
      </c>
      <c r="I23" s="18" t="str">
        <f>VLOOKUP(N23,Revistas!$B$2:$H$63996,5,FALSE)</f>
        <v>3 DE 64</v>
      </c>
      <c r="J23" s="18" t="str">
        <f>VLOOKUP(N23,Revistas!$B$2:$H$63996,6,FALSE)</f>
        <v>SI</v>
      </c>
      <c r="K23" s="18" t="s">
        <v>4888</v>
      </c>
      <c r="L23" s="18" t="s">
        <v>4889</v>
      </c>
      <c r="M23" s="18">
        <v>0</v>
      </c>
      <c r="N23" s="18" t="s">
        <v>4890</v>
      </c>
      <c r="O23" s="18" t="s">
        <v>1953</v>
      </c>
      <c r="P23" s="18">
        <v>2017</v>
      </c>
      <c r="Q23" s="18">
        <v>8</v>
      </c>
      <c r="R23" s="18"/>
      <c r="S23" s="18"/>
      <c r="T23" s="18">
        <v>2275</v>
      </c>
      <c r="U23" s="23">
        <v>29273751</v>
      </c>
    </row>
    <row r="24" spans="1:21" ht="60">
      <c r="A24" s="31" t="str">
        <f t="shared" si="0"/>
        <v>Ramos, F; Pedro, C; Tormo, M; de Paz, R; Font, P; Luno, E; Caballero, M; Solano, F; Almagro, M; Xicoy, B; Jimenez, M. Impact of anaemia on health-related quality of life and cardiac remodelling in patients with lower risk myelodysplastic syndromes. Results of GlobQoL study. EUROPEAN JOURNAL OF CANCER CARE. 2017; 26(6):-e12426.Article. IF -2,104</v>
      </c>
      <c r="B24" s="37" t="s">
        <v>4891</v>
      </c>
      <c r="C24" s="37" t="s">
        <v>4892</v>
      </c>
      <c r="D24" s="17" t="s">
        <v>4510</v>
      </c>
      <c r="E24" s="18" t="s">
        <v>10</v>
      </c>
      <c r="F24" s="18">
        <f>VLOOKUP(N24,Revistas!$B$2:$H$63996,2,FALSE)</f>
        <v>2.1040000000000001</v>
      </c>
      <c r="G24" s="18" t="str">
        <f>VLOOKUP(N24,Revistas!$B$2:$H$63996,3,FALSE)</f>
        <v>Q1</v>
      </c>
      <c r="H24" s="18" t="str">
        <f>VLOOKUP(N24,Revistas!$B$2:$H$63996,4,FALSE)</f>
        <v>NURSING - SCIE;</v>
      </c>
      <c r="I24" s="18" t="str">
        <f>VLOOKUP(N24,Revistas!$B$2:$H$63996,5,FALSE)</f>
        <v>10/116</v>
      </c>
      <c r="J24" s="18" t="str">
        <f>VLOOKUP(N24,Revistas!$B$2:$H$63996,6,FALSE)</f>
        <v>SI</v>
      </c>
      <c r="K24" s="18" t="s">
        <v>4893</v>
      </c>
      <c r="L24" s="18" t="s">
        <v>4894</v>
      </c>
      <c r="M24" s="18">
        <v>0</v>
      </c>
      <c r="N24" s="18" t="s">
        <v>4513</v>
      </c>
      <c r="O24" s="18" t="s">
        <v>94</v>
      </c>
      <c r="P24" s="18">
        <v>2017</v>
      </c>
      <c r="Q24" s="18">
        <v>26</v>
      </c>
      <c r="R24" s="18">
        <v>6</v>
      </c>
      <c r="S24" s="18"/>
      <c r="T24" s="18" t="s">
        <v>4895</v>
      </c>
      <c r="U24" s="23">
        <v>26729645</v>
      </c>
    </row>
    <row r="25" spans="1:21" ht="75">
      <c r="A25" s="31" t="str">
        <f t="shared" si="0"/>
        <v>Ramos, F; Robledo, C; Pereira, A; Pedro, C; Benito, R; de Paz, R; del Rey, M; Insunza, A; Tormo, M; Diez-Campelo, M; Xicoy, B; Salido, E; Sanchez-Del-Real, J; Arenillas, L; Florensa, L; Luno, E; del Canizo, C; Sanz, GF; Hernandez-Rivas, JM. Multidimensional assessment of patient condition and mutational analysis in peripheral blood, as tools to improve outcome prediction in myelodysplastic syndromes: A prospective study of the Spanish MDS group. AMERICAN JOURNAL OF HEMATOLOGY. 2017; 92(9):E534-E541.Article. IF -5,275</v>
      </c>
      <c r="B25" s="37" t="s">
        <v>4917</v>
      </c>
      <c r="C25" s="37" t="s">
        <v>4918</v>
      </c>
      <c r="D25" s="17" t="s">
        <v>4919</v>
      </c>
      <c r="E25" s="18" t="s">
        <v>10</v>
      </c>
      <c r="F25" s="18">
        <f>VLOOKUP(N25,Revistas!$B$2:$H$63996,2,FALSE)</f>
        <v>5.2750000000000004</v>
      </c>
      <c r="G25" s="18" t="str">
        <f>VLOOKUP(N25,Revistas!$B$2:$H$63996,3,FALSE)</f>
        <v>Q1</v>
      </c>
      <c r="H25" s="18" t="str">
        <f>VLOOKUP(N25,Revistas!$B$2:$H$63996,4,FALSE)</f>
        <v>HEMATOLOGY - SCIE</v>
      </c>
      <c r="I25" s="18" t="str">
        <f>VLOOKUP(N25,Revistas!$B$2:$H$63996,5,FALSE)</f>
        <v>14/70</v>
      </c>
      <c r="J25" s="18" t="str">
        <f>VLOOKUP(N25,Revistas!$B$2:$H$63996,6,FALSE)</f>
        <v>NO</v>
      </c>
      <c r="K25" s="18" t="s">
        <v>4920</v>
      </c>
      <c r="L25" s="18" t="s">
        <v>4921</v>
      </c>
      <c r="M25" s="18">
        <v>0</v>
      </c>
      <c r="N25" s="18" t="s">
        <v>4922</v>
      </c>
      <c r="O25" s="18" t="s">
        <v>154</v>
      </c>
      <c r="P25" s="18">
        <v>2017</v>
      </c>
      <c r="Q25" s="18">
        <v>92</v>
      </c>
      <c r="R25" s="18">
        <v>9</v>
      </c>
      <c r="S25" s="18" t="s">
        <v>4923</v>
      </c>
      <c r="T25" s="18" t="s">
        <v>4924</v>
      </c>
      <c r="U25" s="23">
        <v>28612357</v>
      </c>
    </row>
    <row r="26" spans="1:21" ht="75">
      <c r="A26" s="31" t="str">
        <f t="shared" si="0"/>
        <v>Salar, A; Domingo-Domenech, E; Panizo, C; Nicolas, C; Bargay, J; Muntanola, A; Canales, M; Bello, JL; Sancho, JM; Tomas, JF; Rodriguez, MJ; Penalver, J; Grande, C; Sanchez-Blanco, JJ; Palomera, L; Arranz, R; Conde, E; Garcia, M; Garcia, JF; Caballero, D; Montalban, C. Long-term results of a phase 2 study of rituximab and bendamustine for mucosa-associated lymphoid tissue lymphoma. BLOOD. 2017; 130(15):1772-1774.Letter. IF -13,164</v>
      </c>
      <c r="B26" s="37" t="s">
        <v>4896</v>
      </c>
      <c r="C26" s="37" t="s">
        <v>4897</v>
      </c>
      <c r="D26" s="17" t="s">
        <v>3909</v>
      </c>
      <c r="E26" s="18" t="s">
        <v>274</v>
      </c>
      <c r="F26" s="18">
        <f>VLOOKUP(N26,Revistas!$B$2:$H$63996,2,FALSE)</f>
        <v>13.164</v>
      </c>
      <c r="G26" s="18" t="str">
        <f>VLOOKUP(N26,Revistas!$B$2:$H$63996,3,FALSE)</f>
        <v>Q1</v>
      </c>
      <c r="H26" s="18" t="str">
        <f>VLOOKUP(N26,Revistas!$B$2:$H$63996,4,FALSE)</f>
        <v>HEMATOLOGY</v>
      </c>
      <c r="I26" s="18" t="str">
        <f>VLOOKUP(N26,Revistas!$B$2:$H$63996,5,FALSE)</f>
        <v>2 DE 70</v>
      </c>
      <c r="J26" s="18" t="str">
        <f>VLOOKUP(N26,Revistas!$B$2:$H$63996,6,FALSE)</f>
        <v>SI</v>
      </c>
      <c r="K26" s="18" t="s">
        <v>4898</v>
      </c>
      <c r="L26" s="18" t="s">
        <v>4899</v>
      </c>
      <c r="M26" s="18">
        <v>0</v>
      </c>
      <c r="N26" s="18" t="s">
        <v>3912</v>
      </c>
      <c r="O26" s="28">
        <v>41183</v>
      </c>
      <c r="P26" s="18">
        <v>2017</v>
      </c>
      <c r="Q26" s="18">
        <v>130</v>
      </c>
      <c r="R26" s="18">
        <v>15</v>
      </c>
      <c r="S26" s="18">
        <v>1772</v>
      </c>
      <c r="T26" s="18">
        <v>1774</v>
      </c>
      <c r="U26" s="23">
        <v>28801448</v>
      </c>
    </row>
    <row r="27" spans="1:21" ht="75">
      <c r="A27" s="31" t="str">
        <f t="shared" si="0"/>
        <v>Senent, L; Lorenzo, I; Vicente, A; Alonso, E; Sanzo, C; Ramos, F; Arenillas, L; Orero, M; Navarro, B; Marco, V; Campelo, MD; Jerez, A; Montoro, J; Arrizabalaga, B; Bonanad, S; Lluch, R; Paz, RD; Font, P; Gomis, F; Sanz, G. PROGNOSTIC IMPLICATION OF THE PERCENTAGE OF ERYTHROID CELLS IN BONE MARROWAT DIAGNOSIS IN PATIENTS WITH MYELODYSPLASTIC SYNDROME. LEUKEMIA RESEARCH. 2017; 55():S151-S152.Meeting Abstract. IF -2,501</v>
      </c>
      <c r="B27" s="37" t="s">
        <v>4951</v>
      </c>
      <c r="C27" s="37" t="s">
        <v>4952</v>
      </c>
      <c r="D27" s="17" t="s">
        <v>4945</v>
      </c>
      <c r="E27" s="18" t="s">
        <v>26</v>
      </c>
      <c r="F27" s="18">
        <f>VLOOKUP(N27,Revistas!$B$2:$H$63996,2,FALSE)</f>
        <v>2.5009999999999999</v>
      </c>
      <c r="G27" s="18" t="str">
        <f>VLOOKUP(N27,Revistas!$B$2:$H$63996,3,FALSE)</f>
        <v>Q3</v>
      </c>
      <c r="H27" s="18" t="str">
        <f>VLOOKUP(N27,Revistas!$B$2:$H$63996,4,FALSE)</f>
        <v>ONCOLOGY - SCIE;</v>
      </c>
      <c r="I27" s="18" t="str">
        <f>VLOOKUP(N27,Revistas!$B$2:$H$63996,5,FALSE)</f>
        <v>136/217</v>
      </c>
      <c r="J27" s="18" t="str">
        <f>VLOOKUP(N27,Revistas!$B$2:$H$63996,6,FALSE)</f>
        <v>NO</v>
      </c>
      <c r="K27" s="18" t="s">
        <v>4953</v>
      </c>
      <c r="L27" s="18"/>
      <c r="M27" s="18">
        <v>0</v>
      </c>
      <c r="N27" s="18" t="s">
        <v>4947</v>
      </c>
      <c r="O27" s="18" t="s">
        <v>35</v>
      </c>
      <c r="P27" s="18">
        <v>2017</v>
      </c>
      <c r="Q27" s="18">
        <v>55</v>
      </c>
      <c r="R27" s="18"/>
      <c r="S27" s="18" t="s">
        <v>4954</v>
      </c>
      <c r="T27" s="18" t="s">
        <v>4955</v>
      </c>
    </row>
    <row r="28" spans="1:21" ht="60">
      <c r="A28" s="31" t="str">
        <f t="shared" si="0"/>
        <v>Steegmann, JL; Garcia-Gutierrez, V; Colom, B; Sanchez-Guijo, F; Ayala, R; Boque, C; Casado, F; Xicoy, B; Montero, I; Soto, C; de Paz, R; Kreutzman, A; Martinez-Lopez, J; Munoz, C. EFFICACY OF SWITCHING TO DASATINIB IN CHRONIC MYELOID PATIENTS WITH LATE WARNING RESPONSES TO IMATINIB. STUDY OF THE ASSOCIATION OF RESPONSE TO DASATINIB TO IMMUNOLOGIC STATUS. HAEMATOLOGICA. 2017; 102():239-240.Meeting Abstract. IF -7,702</v>
      </c>
      <c r="B28" s="37" t="s">
        <v>4931</v>
      </c>
      <c r="C28" s="37" t="s">
        <v>4932</v>
      </c>
      <c r="D28" s="17" t="s">
        <v>1171</v>
      </c>
      <c r="E28" s="18" t="s">
        <v>26</v>
      </c>
      <c r="F28" s="18">
        <f>VLOOKUP(N28,Revistas!$B$2:$H$63996,2,FALSE)</f>
        <v>7.702</v>
      </c>
      <c r="G28" s="18" t="str">
        <f>VLOOKUP(N28,Revistas!$B$2:$H$63996,3,FALSE)</f>
        <v>Q1</v>
      </c>
      <c r="H28" s="18" t="str">
        <f>VLOOKUP(N28,Revistas!$B$2:$H$63996,4,FALSE)</f>
        <v>HEMATOLOGY - SCIE</v>
      </c>
      <c r="I28" s="18" t="str">
        <f>VLOOKUP(N28,Revistas!$B$2:$H$63996,5,FALSE)</f>
        <v>4 de 70</v>
      </c>
      <c r="J28" s="18" t="str">
        <f>VLOOKUP(N28,Revistas!$B$2:$H$63996,6,FALSE)</f>
        <v>SI</v>
      </c>
      <c r="K28" s="18" t="s">
        <v>4933</v>
      </c>
      <c r="L28" s="18"/>
      <c r="M28" s="18">
        <v>0</v>
      </c>
      <c r="N28" s="18" t="s">
        <v>1174</v>
      </c>
      <c r="O28" s="28">
        <v>46174</v>
      </c>
      <c r="P28" s="18">
        <v>2017</v>
      </c>
      <c r="Q28" s="18">
        <v>102</v>
      </c>
      <c r="R28" s="18"/>
      <c r="S28" s="18">
        <v>239</v>
      </c>
      <c r="T28" s="18">
        <v>240</v>
      </c>
    </row>
    <row r="29" spans="1:21">
      <c r="A29" s="31"/>
    </row>
    <row r="30" spans="1:21" hidden="1">
      <c r="A30" s="31" t="str">
        <f t="shared" si="0"/>
        <v>. . . ; ():-.. IF -</v>
      </c>
    </row>
    <row r="31" spans="1:21" hidden="1">
      <c r="A31" s="31" t="str">
        <f t="shared" si="0"/>
        <v>. . . ; ():-.. IF -</v>
      </c>
    </row>
    <row r="32" spans="1:2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c r="A60" s="31"/>
    </row>
    <row r="61" spans="1:1" hidden="1">
      <c r="A61" s="31"/>
    </row>
    <row r="62" spans="1:1" hidden="1">
      <c r="A62" s="31"/>
    </row>
    <row r="63" spans="1:1" hidden="1">
      <c r="A63" s="31"/>
    </row>
    <row r="64" spans="1:1" hidden="1">
      <c r="A64" s="31"/>
    </row>
    <row r="65" spans="1:1" hidden="1">
      <c r="A65" s="31"/>
    </row>
    <row r="66" spans="1:1" hidden="1">
      <c r="A66" s="31"/>
    </row>
    <row r="67" spans="1:1" hidden="1">
      <c r="A67" s="31"/>
    </row>
    <row r="68" spans="1:1" hidden="1">
      <c r="A68" s="31"/>
    </row>
    <row r="69" spans="1:1" hidden="1">
      <c r="A69" s="31"/>
    </row>
    <row r="70" spans="1:1" hidden="1">
      <c r="A70" s="31"/>
    </row>
    <row r="71" spans="1:1" hidden="1">
      <c r="A71" s="31"/>
    </row>
    <row r="72" spans="1:1" hidden="1">
      <c r="A72" s="31"/>
    </row>
    <row r="73" spans="1:1" hidden="1">
      <c r="A73" s="31"/>
    </row>
    <row r="74" spans="1:1" hidden="1">
      <c r="A74" s="31"/>
    </row>
    <row r="75" spans="1:1" hidden="1">
      <c r="A75" s="31"/>
    </row>
    <row r="76" spans="1:1" hidden="1">
      <c r="A76" s="31"/>
    </row>
    <row r="77" spans="1:1" hidden="1">
      <c r="A77" s="31"/>
    </row>
    <row r="78" spans="1:1" hidden="1">
      <c r="A78" s="31"/>
    </row>
    <row r="79" spans="1:1" hidden="1">
      <c r="A79" s="31"/>
    </row>
    <row r="80" spans="1:1" hidden="1">
      <c r="A80" s="31"/>
    </row>
    <row r="81" spans="1:1" hidden="1">
      <c r="A81" s="31"/>
    </row>
    <row r="82" spans="1:1" hidden="1">
      <c r="A82" s="31"/>
    </row>
    <row r="83" spans="1:1" hidden="1">
      <c r="A83" s="31"/>
    </row>
    <row r="84" spans="1:1" hidden="1">
      <c r="A84" s="31"/>
    </row>
    <row r="85" spans="1:1" hidden="1">
      <c r="A85" s="31"/>
    </row>
    <row r="86" spans="1:1" hidden="1">
      <c r="A86" s="31"/>
    </row>
    <row r="87" spans="1:1" hidden="1">
      <c r="A87" s="31"/>
    </row>
    <row r="88" spans="1:1" hidden="1">
      <c r="A88" s="31"/>
    </row>
    <row r="89" spans="1:1" hidden="1">
      <c r="A89" s="31"/>
    </row>
    <row r="90" spans="1:1" hidden="1">
      <c r="A90" s="31"/>
    </row>
    <row r="91" spans="1:1" hidden="1">
      <c r="A91" s="31"/>
    </row>
    <row r="92" spans="1:1" hidden="1">
      <c r="A92" s="31"/>
    </row>
    <row r="93" spans="1:1" hidden="1">
      <c r="A93" s="31"/>
    </row>
    <row r="94" spans="1:1" hidden="1">
      <c r="A94" s="31"/>
    </row>
    <row r="95" spans="1:1" hidden="1">
      <c r="A95" s="31"/>
    </row>
    <row r="96" spans="1:1" hidden="1">
      <c r="A96" s="31"/>
    </row>
    <row r="97" spans="1:1" hidden="1">
      <c r="A97" s="31"/>
    </row>
    <row r="98" spans="1:1" hidden="1">
      <c r="A98" s="31"/>
    </row>
    <row r="99" spans="1:1" hidden="1">
      <c r="A99" s="31"/>
    </row>
    <row r="100" spans="1:1" hidden="1">
      <c r="A100" s="31"/>
    </row>
    <row r="101" spans="1:1" hidden="1">
      <c r="A101" s="31"/>
    </row>
    <row r="102" spans="1:1" hidden="1">
      <c r="A102" s="31"/>
    </row>
    <row r="103" spans="1:1" hidden="1">
      <c r="A103" s="31"/>
    </row>
    <row r="104" spans="1:1" hidden="1">
      <c r="A104" s="31"/>
    </row>
    <row r="105" spans="1:1" hidden="1">
      <c r="A105" s="31"/>
    </row>
    <row r="106" spans="1:1" hidden="1">
      <c r="A106" s="31"/>
    </row>
    <row r="107" spans="1:1" hidden="1">
      <c r="A107" s="31"/>
    </row>
    <row r="108" spans="1:1" hidden="1">
      <c r="A108" s="31"/>
    </row>
    <row r="109" spans="1:1" hidden="1">
      <c r="A109" s="31"/>
    </row>
    <row r="110" spans="1:1" hidden="1">
      <c r="A110" s="31"/>
    </row>
    <row r="111" spans="1:1" hidden="1">
      <c r="A111" s="31"/>
    </row>
    <row r="112" spans="1:1" hidden="1">
      <c r="A112" s="31"/>
    </row>
    <row r="113" spans="1:1" hidden="1">
      <c r="A113" s="31"/>
    </row>
    <row r="114" spans="1:1" hidden="1">
      <c r="A114" s="31"/>
    </row>
    <row r="115" spans="1:1" hidden="1">
      <c r="A115" s="31"/>
    </row>
    <row r="116" spans="1:1" hidden="1">
      <c r="A116" s="31"/>
    </row>
    <row r="117" spans="1:1" hidden="1">
      <c r="A117" s="31"/>
    </row>
    <row r="118" spans="1:1" hidden="1">
      <c r="A118" s="31"/>
    </row>
    <row r="119" spans="1:1" hidden="1">
      <c r="A119" s="31"/>
    </row>
    <row r="120" spans="1:1" hidden="1">
      <c r="A120" s="31"/>
    </row>
    <row r="121" spans="1:1" hidden="1">
      <c r="A121" s="31"/>
    </row>
    <row r="122" spans="1:1" hidden="1">
      <c r="A122" s="31"/>
    </row>
    <row r="123" spans="1:1" hidden="1">
      <c r="A123" s="31"/>
    </row>
    <row r="124" spans="1:1" hidden="1">
      <c r="A124" s="31"/>
    </row>
    <row r="125" spans="1:1" hidden="1">
      <c r="A125" s="31"/>
    </row>
    <row r="126" spans="1:1" hidden="1">
      <c r="A126" s="31"/>
    </row>
    <row r="127" spans="1:1" hidden="1">
      <c r="A127" s="31"/>
    </row>
    <row r="128" spans="1:1" hidden="1">
      <c r="A128" s="31"/>
    </row>
    <row r="129" spans="1:1" hidden="1">
      <c r="A129" s="31"/>
    </row>
    <row r="130" spans="1:1" hidden="1">
      <c r="A130" s="31"/>
    </row>
    <row r="131" spans="1:1" hidden="1">
      <c r="A131" s="31"/>
    </row>
    <row r="132" spans="1:1" hidden="1">
      <c r="A132" s="31"/>
    </row>
    <row r="133" spans="1:1" hidden="1">
      <c r="A133" s="31"/>
    </row>
    <row r="134" spans="1:1" hidden="1">
      <c r="A134" s="31"/>
    </row>
    <row r="135" spans="1:1" hidden="1">
      <c r="A135" s="31"/>
    </row>
    <row r="136" spans="1:1" hidden="1">
      <c r="A136" s="31"/>
    </row>
    <row r="137" spans="1:1" hidden="1">
      <c r="A137" s="31"/>
    </row>
    <row r="138" spans="1:1" hidden="1">
      <c r="A138" s="31"/>
    </row>
    <row r="139" spans="1:1" hidden="1">
      <c r="A139" s="31"/>
    </row>
    <row r="140" spans="1:1" hidden="1">
      <c r="A140" s="31"/>
    </row>
    <row r="141" spans="1:1" hidden="1">
      <c r="A141" s="31"/>
    </row>
    <row r="142" spans="1:1" hidden="1">
      <c r="A142" s="31"/>
    </row>
    <row r="143" spans="1:1" hidden="1">
      <c r="A143" s="31"/>
    </row>
    <row r="144" spans="1:1" hidden="1">
      <c r="A144" s="31"/>
    </row>
    <row r="145" spans="1:1" hidden="1">
      <c r="A145" s="31"/>
    </row>
    <row r="146" spans="1:1" hidden="1">
      <c r="A146" s="31"/>
    </row>
    <row r="147" spans="1:1" hidden="1">
      <c r="A147" s="31"/>
    </row>
    <row r="148" spans="1:1" hidden="1">
      <c r="A148" s="31"/>
    </row>
    <row r="149" spans="1:1" hidden="1">
      <c r="A149" s="31"/>
    </row>
    <row r="150" spans="1:1" hidden="1">
      <c r="A150" s="31"/>
    </row>
    <row r="151" spans="1:1" hidden="1">
      <c r="A151" s="31"/>
    </row>
    <row r="152" spans="1:1" hidden="1">
      <c r="A152" s="31"/>
    </row>
    <row r="153" spans="1:1" hidden="1">
      <c r="A153" s="31"/>
    </row>
    <row r="154" spans="1:1" hidden="1">
      <c r="A154" s="31"/>
    </row>
    <row r="155" spans="1:1" hidden="1">
      <c r="A155" s="31"/>
    </row>
    <row r="156" spans="1:1" hidden="1">
      <c r="A156" s="31"/>
    </row>
    <row r="157" spans="1:1" hidden="1">
      <c r="A157" s="31"/>
    </row>
    <row r="158" spans="1:1" hidden="1">
      <c r="A158" s="31"/>
    </row>
    <row r="159" spans="1:1" hidden="1">
      <c r="A159" s="31"/>
    </row>
    <row r="160" spans="1:1" hidden="1">
      <c r="A160" s="31"/>
    </row>
    <row r="161" spans="1:1" hidden="1">
      <c r="A161" s="31"/>
    </row>
    <row r="162" spans="1:1" hidden="1">
      <c r="A162" s="31"/>
    </row>
    <row r="163" spans="1:1" hidden="1">
      <c r="A163" s="31"/>
    </row>
    <row r="164" spans="1:1" hidden="1">
      <c r="A164" s="31"/>
    </row>
    <row r="165" spans="1:1" hidden="1">
      <c r="A165" s="31"/>
    </row>
    <row r="166" spans="1:1" hidden="1">
      <c r="A166" s="31"/>
    </row>
    <row r="167" spans="1:1" hidden="1">
      <c r="A167" s="31"/>
    </row>
    <row r="168" spans="1:1" hidden="1">
      <c r="A168" s="31"/>
    </row>
    <row r="169" spans="1:1" hidden="1">
      <c r="A169" s="31"/>
    </row>
    <row r="170" spans="1:1" hidden="1">
      <c r="A170" s="31"/>
    </row>
    <row r="171" spans="1:1" hidden="1">
      <c r="A171" s="31"/>
    </row>
    <row r="172" spans="1:1" hidden="1">
      <c r="A172" s="31"/>
    </row>
    <row r="173" spans="1:1" hidden="1">
      <c r="A173" s="31"/>
    </row>
    <row r="174" spans="1:1" hidden="1">
      <c r="A174" s="31"/>
    </row>
    <row r="175" spans="1:1" hidden="1">
      <c r="A175" s="31"/>
    </row>
    <row r="176" spans="1:1" hidden="1">
      <c r="A176" s="31"/>
    </row>
    <row r="177" spans="1:1" hidden="1">
      <c r="A177" s="31"/>
    </row>
    <row r="178" spans="1:1" hidden="1">
      <c r="A178" s="31"/>
    </row>
    <row r="179" spans="1:1" hidden="1">
      <c r="A179" s="31"/>
    </row>
    <row r="180" spans="1:1" hidden="1">
      <c r="A180" s="31"/>
    </row>
    <row r="181" spans="1:1" hidden="1">
      <c r="A181" s="31"/>
    </row>
    <row r="182" spans="1:1" hidden="1">
      <c r="A182" s="31"/>
    </row>
    <row r="183" spans="1:1" hidden="1">
      <c r="A183" s="31"/>
    </row>
    <row r="184" spans="1:1" hidden="1">
      <c r="A184" s="31"/>
    </row>
    <row r="185" spans="1:1" hidden="1">
      <c r="A185" s="31"/>
    </row>
    <row r="186" spans="1:1" hidden="1">
      <c r="A186" s="31"/>
    </row>
    <row r="187" spans="1:1" hidden="1">
      <c r="A187" s="31"/>
    </row>
    <row r="188" spans="1:1" hidden="1">
      <c r="A188" s="31"/>
    </row>
    <row r="189" spans="1:1" hidden="1">
      <c r="A189" s="31"/>
    </row>
    <row r="190" spans="1:1" hidden="1">
      <c r="A190" s="31"/>
    </row>
    <row r="191" spans="1:1" hidden="1">
      <c r="A191" s="31"/>
    </row>
    <row r="192" spans="1:1" hidden="1">
      <c r="A192" s="31"/>
    </row>
    <row r="193" spans="1:1" hidden="1">
      <c r="A193" s="31"/>
    </row>
    <row r="194" spans="1:1" hidden="1">
      <c r="A194" s="31"/>
    </row>
    <row r="195" spans="1:1" hidden="1">
      <c r="A195" s="31"/>
    </row>
    <row r="196" spans="1:1" hidden="1">
      <c r="A196" s="31"/>
    </row>
    <row r="197" spans="1:1" hidden="1">
      <c r="A197" s="31"/>
    </row>
    <row r="198" spans="1:1" hidden="1">
      <c r="A198" s="31"/>
    </row>
    <row r="199" spans="1:1" hidden="1">
      <c r="A199" s="31"/>
    </row>
    <row r="200" spans="1:1" hidden="1">
      <c r="A200" s="31"/>
    </row>
    <row r="201" spans="1:1" hidden="1">
      <c r="A201" s="31"/>
    </row>
    <row r="202" spans="1:1" hidden="1">
      <c r="A202" s="31"/>
    </row>
    <row r="203" spans="1:1" hidden="1">
      <c r="A203" s="31"/>
    </row>
    <row r="204" spans="1:1" hidden="1">
      <c r="A204" s="31"/>
    </row>
    <row r="205" spans="1:1" hidden="1">
      <c r="A205" s="31"/>
    </row>
    <row r="206" spans="1:1" hidden="1">
      <c r="A206" s="31"/>
    </row>
    <row r="207" spans="1:1" hidden="1">
      <c r="A207" s="31"/>
    </row>
    <row r="208" spans="1:1" hidden="1">
      <c r="A208" s="31"/>
    </row>
    <row r="209" spans="1:1" hidden="1">
      <c r="A209" s="31"/>
    </row>
    <row r="210" spans="1:1" hidden="1">
      <c r="A210" s="31"/>
    </row>
    <row r="211" spans="1:1" hidden="1">
      <c r="A211" s="31"/>
    </row>
    <row r="212" spans="1:1" hidden="1">
      <c r="A212" s="31"/>
    </row>
    <row r="213" spans="1:1" hidden="1">
      <c r="A213" s="31"/>
    </row>
    <row r="214" spans="1:1" hidden="1">
      <c r="A214" s="31"/>
    </row>
    <row r="215" spans="1:1" hidden="1">
      <c r="A215" s="31"/>
    </row>
    <row r="216" spans="1:1" hidden="1">
      <c r="A216" s="31"/>
    </row>
    <row r="217" spans="1:1" hidden="1">
      <c r="A217" s="31"/>
    </row>
    <row r="218" spans="1:1" hidden="1">
      <c r="A218" s="31"/>
    </row>
    <row r="219" spans="1:1" hidden="1">
      <c r="A219" s="31"/>
    </row>
    <row r="220" spans="1:1" hidden="1">
      <c r="A220" s="31"/>
    </row>
    <row r="221" spans="1:1" hidden="1">
      <c r="A221" s="31"/>
    </row>
    <row r="222" spans="1:1" hidden="1">
      <c r="A222" s="31"/>
    </row>
    <row r="223" spans="1:1" hidden="1">
      <c r="A223" s="31"/>
    </row>
    <row r="224" spans="1:1" hidden="1">
      <c r="A224" s="31"/>
    </row>
    <row r="225" spans="1:1" hidden="1">
      <c r="A225" s="31"/>
    </row>
    <row r="226" spans="1:1" hidden="1">
      <c r="A226" s="31"/>
    </row>
    <row r="227" spans="1:1" hidden="1">
      <c r="A227" s="31"/>
    </row>
    <row r="228" spans="1:1" hidden="1">
      <c r="A228" s="31"/>
    </row>
    <row r="229" spans="1:1" hidden="1">
      <c r="A229" s="31"/>
    </row>
    <row r="230" spans="1:1" hidden="1">
      <c r="A230" s="31"/>
    </row>
    <row r="231" spans="1:1" hidden="1">
      <c r="A231" s="31"/>
    </row>
    <row r="232" spans="1:1" hidden="1">
      <c r="A232" s="31"/>
    </row>
    <row r="233" spans="1:1" hidden="1">
      <c r="A233" s="31"/>
    </row>
    <row r="234" spans="1:1" hidden="1">
      <c r="A234" s="31"/>
    </row>
    <row r="235" spans="1:1" hidden="1">
      <c r="A235" s="31"/>
    </row>
    <row r="236" spans="1:1" hidden="1">
      <c r="A236" s="31"/>
    </row>
    <row r="237" spans="1:1" hidden="1">
      <c r="A237" s="31"/>
    </row>
    <row r="238" spans="1:1" hidden="1">
      <c r="A238" s="31"/>
    </row>
    <row r="239" spans="1:1" hidden="1">
      <c r="A239" s="31"/>
    </row>
    <row r="240" spans="1:1" hidden="1">
      <c r="A240" s="31"/>
    </row>
    <row r="241" spans="1:1" hidden="1">
      <c r="A241" s="31"/>
    </row>
    <row r="242" spans="1:1" hidden="1">
      <c r="A242" s="31"/>
    </row>
    <row r="243" spans="1:1" hidden="1">
      <c r="A243" s="31"/>
    </row>
    <row r="244" spans="1:1" hidden="1">
      <c r="A244" s="31"/>
    </row>
    <row r="245" spans="1:1" hidden="1">
      <c r="A245" s="31"/>
    </row>
    <row r="246" spans="1:1" hidden="1">
      <c r="A246" s="31"/>
    </row>
    <row r="247" spans="1:1" hidden="1">
      <c r="A247" s="31"/>
    </row>
    <row r="248" spans="1:1" hidden="1">
      <c r="A248" s="31"/>
    </row>
    <row r="249" spans="1:1" hidden="1">
      <c r="A249" s="31"/>
    </row>
    <row r="250" spans="1:1" hidden="1">
      <c r="A250" s="31"/>
    </row>
    <row r="251" spans="1:1" hidden="1">
      <c r="A251" s="31"/>
    </row>
    <row r="252" spans="1:1" hidden="1">
      <c r="A252" s="31"/>
    </row>
    <row r="253" spans="1:1" hidden="1">
      <c r="A253" s="31"/>
    </row>
    <row r="254" spans="1:1" hidden="1">
      <c r="A254" s="31"/>
    </row>
    <row r="255" spans="1:1" hidden="1">
      <c r="A255" s="31"/>
    </row>
    <row r="256" spans="1:1" hidden="1">
      <c r="A256" s="31"/>
    </row>
    <row r="257" spans="1:1" hidden="1">
      <c r="A257" s="31"/>
    </row>
    <row r="258" spans="1:1" hidden="1">
      <c r="A258" s="31"/>
    </row>
    <row r="259" spans="1:1" hidden="1">
      <c r="A259" s="31"/>
    </row>
    <row r="260" spans="1:1" hidden="1">
      <c r="A260" s="31"/>
    </row>
    <row r="261" spans="1:1" hidden="1">
      <c r="A261" s="31"/>
    </row>
    <row r="262" spans="1:1" hidden="1">
      <c r="A262" s="31"/>
    </row>
    <row r="263" spans="1:1" hidden="1">
      <c r="A263" s="31"/>
    </row>
    <row r="264" spans="1:1" hidden="1">
      <c r="A264" s="31"/>
    </row>
    <row r="265" spans="1:1" hidden="1">
      <c r="A265" s="31"/>
    </row>
    <row r="266" spans="1:1" hidden="1">
      <c r="A266" s="31"/>
    </row>
    <row r="267" spans="1:1" hidden="1">
      <c r="A267" s="31"/>
    </row>
    <row r="268" spans="1:1" hidden="1">
      <c r="A268" s="31"/>
    </row>
    <row r="269" spans="1:1" hidden="1">
      <c r="A269" s="31"/>
    </row>
    <row r="270" spans="1:1" hidden="1">
      <c r="A270" s="31"/>
    </row>
    <row r="271" spans="1:1" hidden="1">
      <c r="A271" s="31"/>
    </row>
    <row r="272" spans="1:1" hidden="1">
      <c r="A272" s="31"/>
    </row>
    <row r="273" spans="1:1" hidden="1">
      <c r="A273" s="31"/>
    </row>
    <row r="274" spans="1:1" hidden="1">
      <c r="A274" s="31"/>
    </row>
    <row r="275" spans="1:1" hidden="1">
      <c r="A275" s="31"/>
    </row>
    <row r="276" spans="1:1" hidden="1">
      <c r="A276" s="31"/>
    </row>
    <row r="277" spans="1:1" hidden="1">
      <c r="A277" s="31"/>
    </row>
    <row r="278" spans="1:1" hidden="1">
      <c r="A278" s="31"/>
    </row>
    <row r="279" spans="1:1" hidden="1">
      <c r="A279" s="31"/>
    </row>
    <row r="280" spans="1:1" hidden="1">
      <c r="A280" s="31"/>
    </row>
    <row r="281" spans="1:1" hidden="1">
      <c r="A281" s="31"/>
    </row>
    <row r="282" spans="1:1" hidden="1">
      <c r="A282" s="31"/>
    </row>
    <row r="283" spans="1:1" hidden="1">
      <c r="A283" s="31"/>
    </row>
    <row r="284" spans="1:1" hidden="1">
      <c r="A284" s="31"/>
    </row>
    <row r="285" spans="1:1" hidden="1">
      <c r="A285" s="31"/>
    </row>
    <row r="286" spans="1:1" hidden="1">
      <c r="A286" s="31"/>
    </row>
    <row r="287" spans="1:1" hidden="1">
      <c r="A287" s="31"/>
    </row>
    <row r="288" spans="1:1" hidden="1">
      <c r="A288" s="31"/>
    </row>
    <row r="289" spans="1:1" hidden="1">
      <c r="A289" s="31"/>
    </row>
    <row r="290" spans="1:1" hidden="1">
      <c r="A290" s="31"/>
    </row>
    <row r="291" spans="1:1" hidden="1">
      <c r="A291" s="31"/>
    </row>
    <row r="292" spans="1:1" hidden="1">
      <c r="A292" s="31"/>
    </row>
    <row r="293" spans="1:1" hidden="1">
      <c r="A293" s="31"/>
    </row>
    <row r="294" spans="1:1" hidden="1">
      <c r="A294" s="31"/>
    </row>
    <row r="295" spans="1:1" hidden="1">
      <c r="A295" s="31"/>
    </row>
    <row r="296" spans="1:1" hidden="1">
      <c r="A296" s="31"/>
    </row>
    <row r="297" spans="1:1" hidden="1">
      <c r="A297" s="31"/>
    </row>
    <row r="298" spans="1:1" hidden="1">
      <c r="A298" s="31"/>
    </row>
    <row r="299" spans="1:1" hidden="1">
      <c r="A299" s="31"/>
    </row>
    <row r="300" spans="1:1" hidden="1">
      <c r="A300" s="31"/>
    </row>
    <row r="301" spans="1:1" hidden="1">
      <c r="A301" s="31"/>
    </row>
    <row r="302" spans="1:1" hidden="1">
      <c r="A302" s="31"/>
    </row>
    <row r="303" spans="1:1" hidden="1">
      <c r="A303" s="31"/>
    </row>
    <row r="304" spans="1:1" hidden="1">
      <c r="A304" s="31"/>
    </row>
    <row r="305" spans="1:1" hidden="1">
      <c r="A305" s="31"/>
    </row>
    <row r="306" spans="1:1" hidden="1">
      <c r="A306" s="31"/>
    </row>
    <row r="307" spans="1:1" hidden="1">
      <c r="A307" s="31"/>
    </row>
    <row r="308" spans="1:1" hidden="1">
      <c r="A308" s="31"/>
    </row>
    <row r="309" spans="1:1" hidden="1">
      <c r="A309" s="31"/>
    </row>
    <row r="310" spans="1:1" hidden="1">
      <c r="A310" s="31"/>
    </row>
    <row r="311" spans="1:1" hidden="1">
      <c r="A311" s="31"/>
    </row>
    <row r="312" spans="1:1" hidden="1">
      <c r="A312" s="31"/>
    </row>
    <row r="313" spans="1:1" hidden="1">
      <c r="A313" s="31"/>
    </row>
    <row r="314" spans="1:1" hidden="1">
      <c r="A314" s="31"/>
    </row>
    <row r="315" spans="1:1" hidden="1">
      <c r="A315" s="31"/>
    </row>
    <row r="316" spans="1:1" hidden="1">
      <c r="A316" s="31"/>
    </row>
    <row r="317" spans="1:1" hidden="1">
      <c r="A317" s="31"/>
    </row>
    <row r="318" spans="1:1" hidden="1">
      <c r="A318" s="31"/>
    </row>
    <row r="319" spans="1:1" hidden="1">
      <c r="A319" s="31"/>
    </row>
    <row r="320" spans="1:1" hidden="1">
      <c r="A320" s="31"/>
    </row>
    <row r="321" spans="1:1" hidden="1">
      <c r="A321" s="31"/>
    </row>
    <row r="322" spans="1:1" hidden="1">
      <c r="A322" s="31"/>
    </row>
    <row r="323" spans="1:1" hidden="1">
      <c r="A323" s="31"/>
    </row>
    <row r="324" spans="1:1" hidden="1">
      <c r="A324" s="31"/>
    </row>
    <row r="325" spans="1:1" hidden="1">
      <c r="A325" s="31"/>
    </row>
    <row r="326" spans="1:1" hidden="1">
      <c r="A326" s="31"/>
    </row>
    <row r="327" spans="1:1" hidden="1">
      <c r="A327" s="31"/>
    </row>
    <row r="328" spans="1:1" hidden="1">
      <c r="A328" s="31"/>
    </row>
    <row r="329" spans="1:1" hidden="1">
      <c r="A329" s="31"/>
    </row>
    <row r="330" spans="1:1" hidden="1">
      <c r="A330" s="31"/>
    </row>
    <row r="331" spans="1:1" hidden="1">
      <c r="A331" s="31"/>
    </row>
    <row r="332" spans="1:1" hidden="1">
      <c r="A332" s="31"/>
    </row>
    <row r="333" spans="1:1" hidden="1">
      <c r="A333" s="31"/>
    </row>
    <row r="334" spans="1:1" hidden="1">
      <c r="A334" s="31"/>
    </row>
    <row r="335" spans="1:1" hidden="1">
      <c r="A335" s="31"/>
    </row>
    <row r="336" spans="1:1" hidden="1">
      <c r="A336" s="31"/>
    </row>
    <row r="337" spans="1:1" hidden="1">
      <c r="A337" s="31"/>
    </row>
    <row r="338" spans="1:1" hidden="1">
      <c r="A338" s="31"/>
    </row>
    <row r="339" spans="1:1" hidden="1">
      <c r="A339" s="31"/>
    </row>
    <row r="340" spans="1:1" hidden="1">
      <c r="A340" s="31"/>
    </row>
    <row r="341" spans="1:1" hidden="1">
      <c r="A341" s="31"/>
    </row>
    <row r="342" spans="1:1" hidden="1">
      <c r="A342" s="31"/>
    </row>
    <row r="343" spans="1:1" hidden="1">
      <c r="A343" s="31"/>
    </row>
    <row r="344" spans="1:1" hidden="1">
      <c r="A344" s="31"/>
    </row>
    <row r="345" spans="1:1" hidden="1">
      <c r="A345" s="31"/>
    </row>
    <row r="346" spans="1:1" hidden="1">
      <c r="A346" s="31"/>
    </row>
    <row r="347" spans="1:1" hidden="1">
      <c r="A347" s="31"/>
    </row>
    <row r="348" spans="1:1" hidden="1">
      <c r="A348" s="31"/>
    </row>
    <row r="349" spans="1:1" hidden="1">
      <c r="A349" s="31"/>
    </row>
    <row r="350" spans="1:1" hidden="1">
      <c r="A350" s="31"/>
    </row>
    <row r="351" spans="1:1" hidden="1">
      <c r="A351" s="31"/>
    </row>
    <row r="352" spans="1:1" hidden="1">
      <c r="A352" s="31"/>
    </row>
    <row r="353" spans="1:1" hidden="1">
      <c r="A353" s="31"/>
    </row>
    <row r="354" spans="1:1" hidden="1">
      <c r="A354" s="31"/>
    </row>
    <row r="355" spans="1:1" hidden="1">
      <c r="A355" s="31"/>
    </row>
    <row r="356" spans="1:1" hidden="1">
      <c r="A356" s="31"/>
    </row>
    <row r="357" spans="1:1" hidden="1">
      <c r="A357" s="31"/>
    </row>
    <row r="358" spans="1:1" hidden="1">
      <c r="A358" s="31"/>
    </row>
    <row r="359" spans="1:1" hidden="1">
      <c r="A359" s="31"/>
    </row>
    <row r="360" spans="1:1" hidden="1">
      <c r="A360" s="31"/>
    </row>
    <row r="361" spans="1:1" hidden="1">
      <c r="A361" s="31"/>
    </row>
    <row r="362" spans="1:1" hidden="1">
      <c r="A362" s="31"/>
    </row>
    <row r="363" spans="1:1" hidden="1">
      <c r="A363" s="31"/>
    </row>
    <row r="364" spans="1:1" hidden="1">
      <c r="A364" s="31"/>
    </row>
    <row r="365" spans="1:1" hidden="1">
      <c r="A365" s="31"/>
    </row>
    <row r="366" spans="1:1" hidden="1">
      <c r="A366" s="31"/>
    </row>
    <row r="367" spans="1:1" hidden="1">
      <c r="A367" s="31"/>
    </row>
    <row r="368" spans="1:1" hidden="1">
      <c r="A368" s="31"/>
    </row>
    <row r="369" spans="1:1" hidden="1">
      <c r="A369" s="31"/>
    </row>
    <row r="370" spans="1:1" hidden="1">
      <c r="A370" s="31"/>
    </row>
    <row r="371" spans="1:1" hidden="1">
      <c r="A371" s="31"/>
    </row>
    <row r="372" spans="1:1" hidden="1">
      <c r="A372" s="31"/>
    </row>
    <row r="373" spans="1:1" hidden="1">
      <c r="A373" s="31"/>
    </row>
    <row r="374" spans="1:1" hidden="1">
      <c r="A374" s="31"/>
    </row>
    <row r="375" spans="1:1" hidden="1">
      <c r="A375" s="31"/>
    </row>
    <row r="376" spans="1:1" hidden="1">
      <c r="A376" s="31"/>
    </row>
    <row r="377" spans="1:1" hidden="1">
      <c r="A377" s="31"/>
    </row>
    <row r="378" spans="1:1" hidden="1">
      <c r="A378" s="31"/>
    </row>
    <row r="379" spans="1:1" hidden="1">
      <c r="A379" s="31"/>
    </row>
    <row r="380" spans="1:1" hidden="1">
      <c r="A380" s="31"/>
    </row>
    <row r="381" spans="1:1" hidden="1">
      <c r="A381" s="31"/>
    </row>
    <row r="382" spans="1:1" hidden="1">
      <c r="A382" s="31"/>
    </row>
    <row r="383" spans="1:1" hidden="1">
      <c r="A383" s="31"/>
    </row>
    <row r="384" spans="1:1" hidden="1">
      <c r="A384" s="31"/>
    </row>
    <row r="385" spans="1:1" hidden="1">
      <c r="A385" s="31"/>
    </row>
    <row r="386" spans="1:1" hidden="1">
      <c r="A386" s="31"/>
    </row>
    <row r="387" spans="1:1" hidden="1">
      <c r="A387" s="31"/>
    </row>
    <row r="388" spans="1:1" hidden="1">
      <c r="A388" s="31"/>
    </row>
    <row r="389" spans="1:1" hidden="1">
      <c r="A389" s="31"/>
    </row>
    <row r="390" spans="1:1" hidden="1">
      <c r="A390" s="31"/>
    </row>
    <row r="391" spans="1:1" hidden="1">
      <c r="A391" s="31"/>
    </row>
    <row r="392" spans="1:1" hidden="1">
      <c r="A392" s="31"/>
    </row>
    <row r="393" spans="1:1" hidden="1">
      <c r="A393" s="31"/>
    </row>
    <row r="394" spans="1:1" hidden="1">
      <c r="A394" s="31"/>
    </row>
    <row r="395" spans="1:1" hidden="1">
      <c r="A395" s="31"/>
    </row>
    <row r="396" spans="1:1" hidden="1">
      <c r="A396" s="31"/>
    </row>
    <row r="397" spans="1:1" hidden="1">
      <c r="A397" s="31"/>
    </row>
    <row r="398" spans="1:1" hidden="1">
      <c r="A398" s="31"/>
    </row>
    <row r="399" spans="1:1" hidden="1">
      <c r="A399" s="31"/>
    </row>
    <row r="400" spans="1:1" hidden="1">
      <c r="A400" s="31"/>
    </row>
    <row r="401" spans="1:1" hidden="1">
      <c r="A401" s="31"/>
    </row>
    <row r="402" spans="1:1" hidden="1">
      <c r="A402" s="31"/>
    </row>
    <row r="403" spans="1:1" hidden="1">
      <c r="A403" s="31"/>
    </row>
    <row r="404" spans="1:1" hidden="1">
      <c r="A404" s="31"/>
    </row>
    <row r="405" spans="1:1" hidden="1">
      <c r="A405" s="31"/>
    </row>
    <row r="406" spans="1:1" hidden="1">
      <c r="A406" s="31"/>
    </row>
    <row r="407" spans="1:1" hidden="1">
      <c r="A407" s="31"/>
    </row>
    <row r="408" spans="1:1" hidden="1">
      <c r="A408" s="31"/>
    </row>
    <row r="409" spans="1:1" hidden="1">
      <c r="A409" s="31"/>
    </row>
    <row r="410" spans="1:1" hidden="1">
      <c r="A410" s="31"/>
    </row>
    <row r="411" spans="1:1" hidden="1">
      <c r="A411" s="31"/>
    </row>
    <row r="412" spans="1:1" hidden="1">
      <c r="A412" s="31"/>
    </row>
    <row r="413" spans="1:1" hidden="1">
      <c r="A413" s="31"/>
    </row>
    <row r="414" spans="1:1" hidden="1">
      <c r="A414" s="31"/>
    </row>
    <row r="415" spans="1:1" hidden="1">
      <c r="A415" s="31"/>
    </row>
    <row r="416" spans="1:1" hidden="1">
      <c r="A416" s="31"/>
    </row>
    <row r="417" spans="1:1" hidden="1">
      <c r="A417" s="31"/>
    </row>
    <row r="418" spans="1:1" hidden="1">
      <c r="A418" s="31"/>
    </row>
    <row r="419" spans="1:1" hidden="1">
      <c r="A419" s="31"/>
    </row>
    <row r="420" spans="1:1" hidden="1">
      <c r="A420" s="31"/>
    </row>
    <row r="421" spans="1:1" hidden="1">
      <c r="A421" s="31"/>
    </row>
    <row r="422" spans="1:1" hidden="1">
      <c r="A422" s="31"/>
    </row>
    <row r="423" spans="1:1" hidden="1">
      <c r="A423" s="31"/>
    </row>
    <row r="424" spans="1:1" hidden="1">
      <c r="A424" s="31"/>
    </row>
    <row r="425" spans="1:1" hidden="1">
      <c r="A425" s="31"/>
    </row>
    <row r="426" spans="1:1" hidden="1">
      <c r="A426" s="31"/>
    </row>
    <row r="427" spans="1:1" hidden="1">
      <c r="A427" s="31"/>
    </row>
    <row r="428" spans="1:1" hidden="1">
      <c r="A428" s="31"/>
    </row>
    <row r="429" spans="1:1" hidden="1">
      <c r="A429" s="31"/>
    </row>
    <row r="430" spans="1:1" hidden="1">
      <c r="A430" s="31"/>
    </row>
    <row r="431" spans="1:1" hidden="1">
      <c r="A431" s="31"/>
    </row>
    <row r="432" spans="1:1" hidden="1">
      <c r="A432" s="31"/>
    </row>
    <row r="433" spans="1:1" hidden="1">
      <c r="A433" s="31"/>
    </row>
    <row r="434" spans="1:1" hidden="1">
      <c r="A434" s="31"/>
    </row>
    <row r="435" spans="1:1" hidden="1">
      <c r="A435" s="31"/>
    </row>
    <row r="436" spans="1:1" hidden="1">
      <c r="A436" s="31"/>
    </row>
    <row r="437" spans="1:1" hidden="1">
      <c r="A437" s="31"/>
    </row>
    <row r="438" spans="1:1" hidden="1">
      <c r="A438" s="31"/>
    </row>
    <row r="439" spans="1:1" hidden="1">
      <c r="A439" s="31"/>
    </row>
    <row r="440" spans="1:1" hidden="1">
      <c r="A440" s="31"/>
    </row>
    <row r="441" spans="1:1" hidden="1">
      <c r="A441" s="31"/>
    </row>
    <row r="442" spans="1:1" hidden="1">
      <c r="A442" s="31"/>
    </row>
    <row r="443" spans="1:1" hidden="1">
      <c r="A443" s="31"/>
    </row>
    <row r="444" spans="1:1" hidden="1">
      <c r="A444" s="31"/>
    </row>
    <row r="445" spans="1:1" hidden="1">
      <c r="A445" s="31"/>
    </row>
    <row r="446" spans="1:1" hidden="1">
      <c r="A446" s="31"/>
    </row>
    <row r="447" spans="1:1" hidden="1">
      <c r="A447" s="31"/>
    </row>
    <row r="448" spans="1:1" hidden="1">
      <c r="A448" s="31"/>
    </row>
    <row r="449" spans="1:1" hidden="1">
      <c r="A449" s="31"/>
    </row>
    <row r="450" spans="1:1" hidden="1">
      <c r="A450" s="31"/>
    </row>
    <row r="451" spans="1:1" hidden="1">
      <c r="A451" s="31"/>
    </row>
    <row r="452" spans="1:1" hidden="1">
      <c r="A452" s="31"/>
    </row>
    <row r="453" spans="1:1" hidden="1">
      <c r="A453" s="31"/>
    </row>
    <row r="454" spans="1:1" hidden="1">
      <c r="A454" s="31"/>
    </row>
    <row r="455" spans="1:1" hidden="1">
      <c r="A455" s="31"/>
    </row>
    <row r="456" spans="1:1" hidden="1">
      <c r="A456" s="31"/>
    </row>
    <row r="457" spans="1:1" hidden="1">
      <c r="A457" s="31"/>
    </row>
    <row r="458" spans="1:1" hidden="1">
      <c r="A458" s="31"/>
    </row>
    <row r="459" spans="1:1" hidden="1">
      <c r="A459" s="31"/>
    </row>
    <row r="460" spans="1:1" hidden="1">
      <c r="A460" s="31"/>
    </row>
    <row r="461" spans="1:1" hidden="1">
      <c r="A461" s="31"/>
    </row>
    <row r="462" spans="1:1" hidden="1">
      <c r="A462" s="31"/>
    </row>
    <row r="463" spans="1:1" hidden="1">
      <c r="A463" s="31"/>
    </row>
    <row r="464" spans="1:1" hidden="1">
      <c r="A464" s="31"/>
    </row>
    <row r="465" spans="1:1" hidden="1">
      <c r="A465" s="31"/>
    </row>
    <row r="466" spans="1:1" hidden="1">
      <c r="A466" s="31"/>
    </row>
    <row r="467" spans="1:1" hidden="1">
      <c r="A467" s="31"/>
    </row>
    <row r="468" spans="1:1" hidden="1">
      <c r="A468" s="31"/>
    </row>
    <row r="469" spans="1:1" hidden="1">
      <c r="A469" s="31"/>
    </row>
    <row r="470" spans="1:1" hidden="1">
      <c r="A470" s="31"/>
    </row>
    <row r="471" spans="1:1" hidden="1">
      <c r="A471" s="31"/>
    </row>
    <row r="472" spans="1:1" hidden="1">
      <c r="A472" s="31"/>
    </row>
    <row r="473" spans="1:1" hidden="1">
      <c r="A473" s="31"/>
    </row>
    <row r="474" spans="1:1" hidden="1">
      <c r="A474" s="31"/>
    </row>
    <row r="475" spans="1:1" hidden="1">
      <c r="A475" s="31"/>
    </row>
    <row r="476" spans="1:1" hidden="1">
      <c r="A476" s="31"/>
    </row>
    <row r="477" spans="1:1" hidden="1">
      <c r="A477" s="31"/>
    </row>
    <row r="478" spans="1:1" hidden="1">
      <c r="A478" s="31"/>
    </row>
    <row r="479" spans="1:1" hidden="1">
      <c r="A479" s="31"/>
    </row>
    <row r="480" spans="1:1" hidden="1">
      <c r="A480" s="31"/>
    </row>
    <row r="481" spans="1:1" hidden="1">
      <c r="A481" s="31"/>
    </row>
    <row r="482" spans="1:1" hidden="1">
      <c r="A482" s="31"/>
    </row>
    <row r="483" spans="1:1" hidden="1">
      <c r="A483" s="31"/>
    </row>
    <row r="484" spans="1:1" hidden="1">
      <c r="A484" s="31"/>
    </row>
    <row r="485" spans="1:1" hidden="1">
      <c r="A485" s="31"/>
    </row>
    <row r="486" spans="1:1" hidden="1">
      <c r="A486" s="31"/>
    </row>
    <row r="487" spans="1:1" hidden="1">
      <c r="A487" s="31"/>
    </row>
    <row r="488" spans="1:1" hidden="1">
      <c r="A488" s="31"/>
    </row>
    <row r="489" spans="1:1" hidden="1">
      <c r="A489" s="31"/>
    </row>
    <row r="490" spans="1:1" hidden="1">
      <c r="A490" s="31"/>
    </row>
    <row r="491" spans="1:1" hidden="1">
      <c r="A491" s="31"/>
    </row>
    <row r="492" spans="1:1" hidden="1">
      <c r="A492" s="31"/>
    </row>
    <row r="493" spans="1:1" hidden="1">
      <c r="A493" s="31"/>
    </row>
    <row r="494" spans="1:1" hidden="1">
      <c r="A494" s="31"/>
    </row>
    <row r="495" spans="1:1" hidden="1">
      <c r="A495" s="31"/>
    </row>
    <row r="496" spans="1:1" hidden="1">
      <c r="A496" s="31"/>
    </row>
    <row r="497" spans="1:1" hidden="1">
      <c r="A497" s="31"/>
    </row>
    <row r="498" spans="1:1" hidden="1">
      <c r="A498" s="31"/>
    </row>
    <row r="499" spans="1:1" hidden="1">
      <c r="A499" s="31"/>
    </row>
    <row r="500" spans="1:1" hidden="1">
      <c r="A500" s="31"/>
    </row>
    <row r="501" spans="1:1" hidden="1">
      <c r="A501" s="31"/>
    </row>
    <row r="502" spans="1:1" hidden="1">
      <c r="A502" s="31"/>
    </row>
    <row r="503" spans="1:1" hidden="1">
      <c r="A503" s="31"/>
    </row>
    <row r="504" spans="1:1" hidden="1">
      <c r="A504" s="31"/>
    </row>
    <row r="505" spans="1:1" hidden="1">
      <c r="A505" s="31"/>
    </row>
    <row r="506" spans="1:1" hidden="1">
      <c r="A506" s="31"/>
    </row>
    <row r="507" spans="1:1" hidden="1">
      <c r="A507" s="31"/>
    </row>
    <row r="508" spans="1:1" hidden="1">
      <c r="A508" s="31"/>
    </row>
    <row r="509" spans="1:1" hidden="1">
      <c r="A509" s="31"/>
    </row>
    <row r="510" spans="1:1" hidden="1">
      <c r="A510" s="31"/>
    </row>
    <row r="511" spans="1:1" hidden="1">
      <c r="A511" s="31"/>
    </row>
    <row r="512" spans="1:1" hidden="1">
      <c r="A512" s="31"/>
    </row>
    <row r="513" spans="1:1" hidden="1">
      <c r="A513" s="31"/>
    </row>
    <row r="514" spans="1:1" hidden="1">
      <c r="A514" s="31"/>
    </row>
    <row r="515" spans="1:1" hidden="1">
      <c r="A515" s="31"/>
    </row>
    <row r="516" spans="1:1" hidden="1">
      <c r="A516" s="31"/>
    </row>
    <row r="517" spans="1:1" hidden="1">
      <c r="A517" s="31"/>
    </row>
    <row r="518" spans="1:1" hidden="1">
      <c r="A518" s="31"/>
    </row>
    <row r="519" spans="1:1" hidden="1">
      <c r="A519" s="31"/>
    </row>
    <row r="520" spans="1:1" hidden="1">
      <c r="A520" s="31"/>
    </row>
    <row r="521" spans="1:1" hidden="1">
      <c r="A521" s="31"/>
    </row>
    <row r="522" spans="1:1" hidden="1">
      <c r="A522" s="31"/>
    </row>
    <row r="523" spans="1:1" hidden="1">
      <c r="A523" s="31"/>
    </row>
    <row r="524" spans="1:1" hidden="1">
      <c r="A524" s="31"/>
    </row>
    <row r="525" spans="1:1" hidden="1">
      <c r="A525" s="31"/>
    </row>
    <row r="526" spans="1:1" hidden="1">
      <c r="A526" s="31"/>
    </row>
    <row r="527" spans="1:1" hidden="1">
      <c r="A527" s="31"/>
    </row>
    <row r="528" spans="1:1" hidden="1">
      <c r="A528" s="31"/>
    </row>
    <row r="529" spans="1:1" hidden="1">
      <c r="A529" s="31"/>
    </row>
    <row r="530" spans="1:1" hidden="1">
      <c r="A530" s="31"/>
    </row>
    <row r="531" spans="1:1" hidden="1">
      <c r="A531" s="31"/>
    </row>
    <row r="532" spans="1:1" hidden="1">
      <c r="A532" s="31"/>
    </row>
    <row r="533" spans="1:1" hidden="1">
      <c r="A533" s="31"/>
    </row>
    <row r="534" spans="1:1" hidden="1">
      <c r="A534" s="31"/>
    </row>
    <row r="535" spans="1:1" hidden="1">
      <c r="A535" s="31"/>
    </row>
    <row r="536" spans="1:1" hidden="1">
      <c r="A536" s="31"/>
    </row>
    <row r="537" spans="1:1" hidden="1">
      <c r="A537" s="31"/>
    </row>
    <row r="538" spans="1:1" hidden="1">
      <c r="A538" s="31"/>
    </row>
    <row r="539" spans="1:1" hidden="1">
      <c r="A539" s="31"/>
    </row>
    <row r="540" spans="1:1" hidden="1">
      <c r="A540" s="31"/>
    </row>
    <row r="541" spans="1:1" hidden="1">
      <c r="A541" s="31"/>
    </row>
    <row r="542" spans="1:1" hidden="1">
      <c r="A542" s="31"/>
    </row>
    <row r="543" spans="1:1" hidden="1">
      <c r="A543" s="31"/>
    </row>
    <row r="544" spans="1:1" hidden="1">
      <c r="A544" s="31"/>
    </row>
    <row r="545" spans="1:1" hidden="1">
      <c r="A545" s="31"/>
    </row>
    <row r="546" spans="1:1" hidden="1">
      <c r="A546" s="31"/>
    </row>
    <row r="547" spans="1:1" hidden="1">
      <c r="A547" s="31"/>
    </row>
    <row r="548" spans="1:1" hidden="1">
      <c r="A548" s="31"/>
    </row>
    <row r="549" spans="1:1" hidden="1">
      <c r="A549" s="31"/>
    </row>
    <row r="550" spans="1:1" hidden="1">
      <c r="A550" s="31"/>
    </row>
    <row r="551" spans="1:1" hidden="1">
      <c r="A551" s="31"/>
    </row>
    <row r="552" spans="1:1" hidden="1">
      <c r="A552" s="31"/>
    </row>
    <row r="553" spans="1:1" hidden="1">
      <c r="A553" s="31"/>
    </row>
    <row r="554" spans="1:1" hidden="1">
      <c r="A554" s="31"/>
    </row>
    <row r="555" spans="1:1" hidden="1">
      <c r="A555" s="31"/>
    </row>
    <row r="556" spans="1:1" hidden="1">
      <c r="A556" s="31"/>
    </row>
    <row r="557" spans="1:1" hidden="1">
      <c r="A557" s="31"/>
    </row>
    <row r="558" spans="1:1" hidden="1">
      <c r="A558" s="31"/>
    </row>
    <row r="559" spans="1:1" hidden="1">
      <c r="A559" s="31"/>
    </row>
    <row r="560" spans="1:1" hidden="1">
      <c r="A560" s="31"/>
    </row>
    <row r="561" spans="1:1" hidden="1">
      <c r="A561" s="31"/>
    </row>
    <row r="562" spans="1:1" hidden="1">
      <c r="A562" s="31"/>
    </row>
    <row r="563" spans="1:1" hidden="1">
      <c r="A563" s="31"/>
    </row>
    <row r="564" spans="1:1" hidden="1">
      <c r="A564" s="31"/>
    </row>
    <row r="565" spans="1:1" hidden="1">
      <c r="A565" s="31"/>
    </row>
    <row r="566" spans="1:1" hidden="1">
      <c r="A566" s="31"/>
    </row>
    <row r="567" spans="1:1" hidden="1">
      <c r="A567" s="31"/>
    </row>
    <row r="568" spans="1:1" hidden="1">
      <c r="A568" s="31"/>
    </row>
    <row r="569" spans="1:1" hidden="1">
      <c r="A569" s="31"/>
    </row>
    <row r="570" spans="1:1" hidden="1">
      <c r="A570" s="31"/>
    </row>
    <row r="571" spans="1:1" hidden="1">
      <c r="A571" s="31"/>
    </row>
    <row r="572" spans="1:1" hidden="1">
      <c r="A572" s="31"/>
    </row>
    <row r="573" spans="1:1" hidden="1">
      <c r="A573" s="31"/>
    </row>
    <row r="574" spans="1:1" hidden="1">
      <c r="A574" s="31"/>
    </row>
    <row r="575" spans="1:1" hidden="1">
      <c r="A575" s="31"/>
    </row>
    <row r="576" spans="1:1" hidden="1">
      <c r="A576" s="31"/>
    </row>
    <row r="577" spans="1:1" hidden="1">
      <c r="A577" s="31"/>
    </row>
    <row r="578" spans="1:1" hidden="1">
      <c r="A578" s="31"/>
    </row>
    <row r="579" spans="1:1" hidden="1">
      <c r="A579" s="31"/>
    </row>
    <row r="580" spans="1:1" hidden="1">
      <c r="A580" s="31"/>
    </row>
    <row r="581" spans="1:1" hidden="1">
      <c r="A581" s="31"/>
    </row>
    <row r="582" spans="1:1" hidden="1">
      <c r="A582" s="31"/>
    </row>
    <row r="583" spans="1:1" hidden="1">
      <c r="A583" s="31"/>
    </row>
    <row r="584" spans="1:1" hidden="1">
      <c r="A584" s="31"/>
    </row>
    <row r="585" spans="1:1" hidden="1">
      <c r="A585" s="31"/>
    </row>
    <row r="586" spans="1:1" hidden="1">
      <c r="A586" s="31"/>
    </row>
    <row r="587" spans="1:1" hidden="1">
      <c r="A587" s="31"/>
    </row>
    <row r="588" spans="1:1" hidden="1">
      <c r="A588" s="31"/>
    </row>
    <row r="589" spans="1:1" hidden="1">
      <c r="A589" s="31"/>
    </row>
    <row r="590" spans="1:1" hidden="1">
      <c r="A590" s="31"/>
    </row>
    <row r="591" spans="1:1" hidden="1">
      <c r="A591" s="31"/>
    </row>
    <row r="592" spans="1:1" hidden="1">
      <c r="A592" s="31"/>
    </row>
    <row r="593" spans="1:1" hidden="1">
      <c r="A593" s="31"/>
    </row>
    <row r="594" spans="1:1" hidden="1">
      <c r="A594" s="31"/>
    </row>
    <row r="595" spans="1:1" hidden="1">
      <c r="A595" s="31"/>
    </row>
    <row r="596" spans="1:1" hidden="1">
      <c r="A596" s="31"/>
    </row>
    <row r="597" spans="1:1" hidden="1">
      <c r="A597" s="31"/>
    </row>
    <row r="598" spans="1:1" hidden="1">
      <c r="A598" s="31"/>
    </row>
    <row r="599" spans="1:1" hidden="1">
      <c r="A599" s="31"/>
    </row>
    <row r="600" spans="1:1" hidden="1">
      <c r="A600" s="31"/>
    </row>
    <row r="601" spans="1:1" hidden="1">
      <c r="A601" s="31"/>
    </row>
    <row r="602" spans="1:1" hidden="1">
      <c r="A602" s="31"/>
    </row>
    <row r="603" spans="1:1" hidden="1">
      <c r="A603" s="31"/>
    </row>
    <row r="604" spans="1:1" hidden="1">
      <c r="A604" s="31"/>
    </row>
    <row r="605" spans="1:1" hidden="1">
      <c r="A605" s="31"/>
    </row>
    <row r="606" spans="1:1" hidden="1">
      <c r="A606" s="31"/>
    </row>
    <row r="607" spans="1:1" hidden="1">
      <c r="A607" s="31"/>
    </row>
    <row r="608" spans="1:1" hidden="1">
      <c r="A608" s="31"/>
    </row>
    <row r="609" spans="1:1" hidden="1">
      <c r="A609" s="31"/>
    </row>
    <row r="610" spans="1:1" hidden="1">
      <c r="A610" s="31"/>
    </row>
    <row r="611" spans="1:1" hidden="1">
      <c r="A611" s="31"/>
    </row>
    <row r="612" spans="1:1" hidden="1">
      <c r="A612" s="31"/>
    </row>
    <row r="613" spans="1:1" hidden="1">
      <c r="A613" s="31"/>
    </row>
    <row r="614" spans="1:1" hidden="1">
      <c r="A614" s="31"/>
    </row>
    <row r="615" spans="1:1" hidden="1">
      <c r="A615" s="31"/>
    </row>
    <row r="616" spans="1:1" hidden="1">
      <c r="A616" s="31"/>
    </row>
    <row r="617" spans="1:1" hidden="1">
      <c r="A617" s="31"/>
    </row>
    <row r="618" spans="1:1" hidden="1">
      <c r="A618" s="31"/>
    </row>
    <row r="619" spans="1:1" hidden="1">
      <c r="A619" s="31"/>
    </row>
    <row r="620" spans="1:1" hidden="1">
      <c r="A620" s="31"/>
    </row>
    <row r="621" spans="1:1" hidden="1">
      <c r="A621" s="31"/>
    </row>
    <row r="622" spans="1:1" hidden="1">
      <c r="A622" s="31"/>
    </row>
    <row r="623" spans="1:1" hidden="1">
      <c r="A623" s="31"/>
    </row>
    <row r="624" spans="1:1" hidden="1">
      <c r="A624" s="31"/>
    </row>
    <row r="625" spans="1:1" hidden="1">
      <c r="A625" s="31"/>
    </row>
    <row r="626" spans="1:1" hidden="1">
      <c r="A626" s="31"/>
    </row>
    <row r="627" spans="1:1" hidden="1">
      <c r="A627" s="31"/>
    </row>
    <row r="628" spans="1:1" hidden="1">
      <c r="A628" s="31"/>
    </row>
    <row r="629" spans="1:1" hidden="1">
      <c r="A629" s="31"/>
    </row>
    <row r="630" spans="1:1" hidden="1">
      <c r="A630" s="31"/>
    </row>
    <row r="631" spans="1:1" hidden="1">
      <c r="A631" s="31"/>
    </row>
    <row r="632" spans="1:1" hidden="1">
      <c r="A632" s="31"/>
    </row>
    <row r="633" spans="1:1" hidden="1">
      <c r="A633" s="31"/>
    </row>
    <row r="634" spans="1:1" hidden="1">
      <c r="A634" s="31"/>
    </row>
    <row r="635" spans="1:1" hidden="1">
      <c r="A635" s="31"/>
    </row>
    <row r="636" spans="1:1" hidden="1">
      <c r="A636" s="31"/>
    </row>
    <row r="637" spans="1:1" hidden="1">
      <c r="A637" s="31"/>
    </row>
    <row r="638" spans="1:1" hidden="1">
      <c r="A638" s="31"/>
    </row>
    <row r="639" spans="1:1" hidden="1">
      <c r="A639" s="31"/>
    </row>
    <row r="640" spans="1:1" hidden="1">
      <c r="A640" s="31"/>
    </row>
    <row r="641" spans="1:1" hidden="1">
      <c r="A641" s="31"/>
    </row>
    <row r="642" spans="1:1" hidden="1">
      <c r="A642" s="31"/>
    </row>
    <row r="643" spans="1:1" hidden="1">
      <c r="A643" s="31"/>
    </row>
    <row r="644" spans="1:1" hidden="1">
      <c r="A644" s="31"/>
    </row>
    <row r="645" spans="1:1" hidden="1">
      <c r="A645" s="31"/>
    </row>
    <row r="646" spans="1:1" hidden="1">
      <c r="A646" s="31"/>
    </row>
    <row r="647" spans="1:1" hidden="1">
      <c r="A647" s="31"/>
    </row>
    <row r="648" spans="1:1" hidden="1">
      <c r="A648" s="31"/>
    </row>
    <row r="649" spans="1:1" hidden="1">
      <c r="A649" s="31"/>
    </row>
    <row r="650" spans="1:1" hidden="1">
      <c r="A650" s="31"/>
    </row>
    <row r="651" spans="1:1" hidden="1">
      <c r="A651" s="31"/>
    </row>
    <row r="652" spans="1:1" hidden="1">
      <c r="A652" s="31"/>
    </row>
    <row r="653" spans="1:1" hidden="1">
      <c r="A653" s="31"/>
    </row>
    <row r="654" spans="1:1" hidden="1">
      <c r="A654" s="31"/>
    </row>
    <row r="655" spans="1:1" hidden="1">
      <c r="A655" s="31"/>
    </row>
    <row r="656" spans="1:1" hidden="1">
      <c r="A656" s="31"/>
    </row>
    <row r="657" spans="1:1" hidden="1">
      <c r="A657" s="31"/>
    </row>
    <row r="658" spans="1:1" hidden="1">
      <c r="A658" s="31"/>
    </row>
    <row r="659" spans="1:1" hidden="1">
      <c r="A659" s="31"/>
    </row>
    <row r="660" spans="1:1" hidden="1">
      <c r="A660" s="31"/>
    </row>
    <row r="661" spans="1:1" hidden="1">
      <c r="A661" s="31"/>
    </row>
    <row r="662" spans="1:1" hidden="1">
      <c r="A662" s="31"/>
    </row>
    <row r="663" spans="1:1" hidden="1">
      <c r="A663" s="31"/>
    </row>
    <row r="664" spans="1:1" hidden="1">
      <c r="A664" s="31"/>
    </row>
    <row r="665" spans="1:1" hidden="1">
      <c r="A665" s="31"/>
    </row>
    <row r="666" spans="1:1" hidden="1">
      <c r="A666" s="31"/>
    </row>
    <row r="667" spans="1:1" hidden="1">
      <c r="A667" s="31"/>
    </row>
    <row r="668" spans="1:1" hidden="1">
      <c r="A668" s="31"/>
    </row>
    <row r="669" spans="1:1" hidden="1">
      <c r="A669" s="31"/>
    </row>
    <row r="670" spans="1:1" hidden="1">
      <c r="A670" s="31"/>
    </row>
    <row r="671" spans="1:1" hidden="1">
      <c r="A671" s="31"/>
    </row>
    <row r="672" spans="1:1" hidden="1">
      <c r="A672" s="31"/>
    </row>
    <row r="673" spans="1:1" hidden="1">
      <c r="A673" s="31"/>
    </row>
    <row r="674" spans="1:1" hidden="1">
      <c r="A674" s="31"/>
    </row>
    <row r="675" spans="1:1" hidden="1">
      <c r="A675" s="31"/>
    </row>
    <row r="676" spans="1:1" hidden="1">
      <c r="A676" s="31"/>
    </row>
    <row r="677" spans="1:1" hidden="1">
      <c r="A677" s="31"/>
    </row>
    <row r="678" spans="1:1" hidden="1">
      <c r="A678" s="31"/>
    </row>
    <row r="679" spans="1:1" hidden="1">
      <c r="A679" s="31"/>
    </row>
    <row r="680" spans="1:1" hidden="1">
      <c r="A680" s="31"/>
    </row>
    <row r="681" spans="1:1" hidden="1">
      <c r="A681" s="31"/>
    </row>
    <row r="682" spans="1:1" hidden="1">
      <c r="A682" s="31"/>
    </row>
    <row r="683" spans="1:1" hidden="1">
      <c r="A683" s="31"/>
    </row>
    <row r="684" spans="1:1" hidden="1">
      <c r="A684" s="31"/>
    </row>
    <row r="685" spans="1:1" hidden="1">
      <c r="A685" s="31"/>
    </row>
    <row r="686" spans="1:1" hidden="1">
      <c r="A686" s="31"/>
    </row>
    <row r="687" spans="1:1" hidden="1">
      <c r="A687" s="31"/>
    </row>
    <row r="688" spans="1:1" hidden="1">
      <c r="A688" s="31"/>
    </row>
    <row r="689" spans="1:1" hidden="1">
      <c r="A689" s="31"/>
    </row>
    <row r="690" spans="1:1" hidden="1">
      <c r="A690" s="31"/>
    </row>
    <row r="691" spans="1:1" hidden="1">
      <c r="A691" s="31"/>
    </row>
    <row r="692" spans="1:1" hidden="1">
      <c r="A692" s="31"/>
    </row>
    <row r="693" spans="1:1" hidden="1">
      <c r="A693" s="31"/>
    </row>
    <row r="694" spans="1:1" hidden="1">
      <c r="A694" s="31"/>
    </row>
    <row r="695" spans="1:1" hidden="1">
      <c r="A695" s="31"/>
    </row>
    <row r="696" spans="1:1" hidden="1">
      <c r="A696" s="31"/>
    </row>
    <row r="697" spans="1:1" hidden="1">
      <c r="A697" s="31"/>
    </row>
    <row r="698" spans="1:1" hidden="1">
      <c r="A698" s="31"/>
    </row>
    <row r="699" spans="1:1" hidden="1">
      <c r="A699" s="31"/>
    </row>
    <row r="700" spans="1:1" hidden="1">
      <c r="A700" s="31"/>
    </row>
    <row r="701" spans="1:1" hidden="1">
      <c r="A701" s="31"/>
    </row>
    <row r="702" spans="1:1" hidden="1">
      <c r="A702" s="31"/>
    </row>
    <row r="703" spans="1:1" hidden="1">
      <c r="A703" s="31"/>
    </row>
    <row r="704" spans="1:1" hidden="1">
      <c r="A704" s="31"/>
    </row>
    <row r="705" spans="1:1" hidden="1">
      <c r="A705" s="31"/>
    </row>
    <row r="706" spans="1:1" hidden="1">
      <c r="A706" s="31"/>
    </row>
    <row r="707" spans="1:1" hidden="1">
      <c r="A707" s="31"/>
    </row>
    <row r="708" spans="1:1" hidden="1">
      <c r="A708" s="31"/>
    </row>
    <row r="709" spans="1:1" hidden="1">
      <c r="A709" s="31"/>
    </row>
    <row r="710" spans="1:1" hidden="1">
      <c r="A710" s="31"/>
    </row>
    <row r="711" spans="1:1" hidden="1">
      <c r="A711" s="31"/>
    </row>
    <row r="712" spans="1:1" hidden="1">
      <c r="A712" s="31"/>
    </row>
    <row r="713" spans="1:1" hidden="1">
      <c r="A713" s="31"/>
    </row>
    <row r="714" spans="1:1" hidden="1">
      <c r="A714" s="31"/>
    </row>
    <row r="715" spans="1:1" hidden="1">
      <c r="A715" s="31"/>
    </row>
    <row r="716" spans="1:1" hidden="1">
      <c r="A716" s="31"/>
    </row>
    <row r="717" spans="1:1" hidden="1">
      <c r="A717" s="31"/>
    </row>
    <row r="718" spans="1:1" hidden="1">
      <c r="A718" s="31"/>
    </row>
    <row r="719" spans="1:1" hidden="1">
      <c r="A719" s="31"/>
    </row>
    <row r="720" spans="1:1" hidden="1">
      <c r="A720" s="31"/>
    </row>
    <row r="721" spans="1:1" hidden="1">
      <c r="A721" s="31"/>
    </row>
    <row r="722" spans="1:1" hidden="1">
      <c r="A722" s="31"/>
    </row>
    <row r="723" spans="1:1" hidden="1">
      <c r="A723" s="31"/>
    </row>
    <row r="724" spans="1:1" hidden="1">
      <c r="A724" s="31"/>
    </row>
    <row r="725" spans="1:1" hidden="1">
      <c r="A725" s="31"/>
    </row>
    <row r="726" spans="1:1" hidden="1">
      <c r="A726" s="31"/>
    </row>
    <row r="727" spans="1:1" hidden="1">
      <c r="A727" s="31"/>
    </row>
    <row r="728" spans="1:1" hidden="1">
      <c r="A728" s="31"/>
    </row>
    <row r="729" spans="1:1" hidden="1">
      <c r="A729" s="31"/>
    </row>
    <row r="730" spans="1:1" hidden="1">
      <c r="A730" s="31"/>
    </row>
    <row r="731" spans="1:1" hidden="1">
      <c r="A731" s="31"/>
    </row>
    <row r="732" spans="1:1" hidden="1">
      <c r="A732" s="31"/>
    </row>
    <row r="733" spans="1:1" hidden="1">
      <c r="A733" s="31"/>
    </row>
    <row r="734" spans="1:1" hidden="1">
      <c r="A734" s="31"/>
    </row>
    <row r="735" spans="1:1" hidden="1">
      <c r="A735" s="31"/>
    </row>
    <row r="736" spans="1:1" hidden="1">
      <c r="A736" s="31"/>
    </row>
    <row r="737" spans="1:1" hidden="1">
      <c r="A737" s="31"/>
    </row>
    <row r="738" spans="1:1" hidden="1">
      <c r="A738" s="31"/>
    </row>
    <row r="739" spans="1:1" hidden="1">
      <c r="A739" s="31"/>
    </row>
    <row r="740" spans="1:1" hidden="1">
      <c r="A740" s="31"/>
    </row>
    <row r="741" spans="1:1" hidden="1">
      <c r="A741" s="31"/>
    </row>
    <row r="742" spans="1:1" hidden="1">
      <c r="A742" s="31"/>
    </row>
    <row r="743" spans="1:1" hidden="1">
      <c r="A743" s="31"/>
    </row>
    <row r="744" spans="1:1" hidden="1">
      <c r="A744" s="31"/>
    </row>
    <row r="745" spans="1:1" hidden="1">
      <c r="A745" s="31"/>
    </row>
    <row r="746" spans="1:1" hidden="1">
      <c r="A746" s="31"/>
    </row>
    <row r="747" spans="1:1" hidden="1">
      <c r="A747" s="31"/>
    </row>
    <row r="748" spans="1:1" hidden="1">
      <c r="A748" s="31"/>
    </row>
    <row r="749" spans="1:1" hidden="1">
      <c r="A749" s="31"/>
    </row>
    <row r="750" spans="1:1" hidden="1">
      <c r="A750" s="31"/>
    </row>
    <row r="751" spans="1:1" hidden="1">
      <c r="A751" s="31"/>
    </row>
    <row r="752" spans="1:1" hidden="1">
      <c r="A752" s="31"/>
    </row>
    <row r="753" spans="1:1" hidden="1">
      <c r="A753" s="31"/>
    </row>
    <row r="754" spans="1:1" hidden="1">
      <c r="A754" s="31"/>
    </row>
    <row r="755" spans="1:1" hidden="1">
      <c r="A755" s="31"/>
    </row>
    <row r="756" spans="1:1" hidden="1">
      <c r="A756" s="31"/>
    </row>
    <row r="757" spans="1:1" hidden="1">
      <c r="A757" s="31"/>
    </row>
    <row r="758" spans="1:1" hidden="1">
      <c r="A758" s="31"/>
    </row>
    <row r="759" spans="1:1" hidden="1">
      <c r="A759" s="31"/>
    </row>
    <row r="760" spans="1:1" hidden="1">
      <c r="A760" s="31"/>
    </row>
    <row r="761" spans="1:1" hidden="1">
      <c r="A761" s="31"/>
    </row>
    <row r="762" spans="1:1" hidden="1">
      <c r="A762" s="31"/>
    </row>
    <row r="763" spans="1:1" hidden="1">
      <c r="A763" s="31"/>
    </row>
    <row r="764" spans="1:1" hidden="1">
      <c r="A764" s="31"/>
    </row>
    <row r="765" spans="1:1" hidden="1">
      <c r="A765" s="31"/>
    </row>
    <row r="766" spans="1:1" hidden="1">
      <c r="A766" s="31"/>
    </row>
    <row r="767" spans="1:1" hidden="1">
      <c r="A767" s="31"/>
    </row>
    <row r="768" spans="1:1" hidden="1">
      <c r="A768" s="31"/>
    </row>
    <row r="769" spans="1:1" hidden="1">
      <c r="A769" s="31"/>
    </row>
    <row r="770" spans="1:1" hidden="1">
      <c r="A770" s="31"/>
    </row>
    <row r="771" spans="1:1" hidden="1">
      <c r="A771" s="31"/>
    </row>
    <row r="772" spans="1:1" hidden="1">
      <c r="A772" s="31"/>
    </row>
    <row r="773" spans="1:1" hidden="1">
      <c r="A773" s="31"/>
    </row>
    <row r="774" spans="1:1" hidden="1">
      <c r="A774" s="31"/>
    </row>
    <row r="775" spans="1:1" hidden="1">
      <c r="A775" s="31"/>
    </row>
    <row r="776" spans="1:1" hidden="1">
      <c r="A776" s="31"/>
    </row>
    <row r="777" spans="1:1" hidden="1">
      <c r="A777" s="31"/>
    </row>
    <row r="778" spans="1:1" hidden="1">
      <c r="A778" s="31"/>
    </row>
    <row r="779" spans="1:1" hidden="1">
      <c r="A779" s="31"/>
    </row>
    <row r="780" spans="1:1" hidden="1">
      <c r="A780" s="31"/>
    </row>
    <row r="781" spans="1:1" hidden="1">
      <c r="A781" s="31"/>
    </row>
    <row r="782" spans="1:1" hidden="1">
      <c r="A782" s="31"/>
    </row>
    <row r="783" spans="1:1" hidden="1">
      <c r="A783" s="31"/>
    </row>
    <row r="784" spans="1:1" hidden="1">
      <c r="A784" s="31"/>
    </row>
    <row r="785" spans="1:1" hidden="1">
      <c r="A785" s="31"/>
    </row>
    <row r="786" spans="1:1" hidden="1">
      <c r="A786" s="31"/>
    </row>
    <row r="787" spans="1:1" hidden="1">
      <c r="A787" s="31"/>
    </row>
    <row r="788" spans="1:1" hidden="1">
      <c r="A788" s="31"/>
    </row>
    <row r="789" spans="1:1" hidden="1">
      <c r="A789" s="31"/>
    </row>
    <row r="790" spans="1:1" hidden="1">
      <c r="A790" s="31"/>
    </row>
    <row r="791" spans="1:1" hidden="1">
      <c r="A791" s="31"/>
    </row>
    <row r="792" spans="1:1" hidden="1">
      <c r="A792" s="31"/>
    </row>
    <row r="793" spans="1:1" hidden="1">
      <c r="A793" s="31"/>
    </row>
    <row r="794" spans="1:1" hidden="1">
      <c r="A794" s="31"/>
    </row>
    <row r="795" spans="1:1" hidden="1">
      <c r="A795" s="31"/>
    </row>
    <row r="796" spans="1:1" hidden="1">
      <c r="A796" s="31"/>
    </row>
    <row r="797" spans="1:1" hidden="1">
      <c r="A797" s="31"/>
    </row>
    <row r="798" spans="1:1" hidden="1">
      <c r="A798" s="31"/>
    </row>
    <row r="799" spans="1:1" hidden="1">
      <c r="A799" s="31"/>
    </row>
    <row r="800" spans="1:1" hidden="1">
      <c r="A800" s="31"/>
    </row>
    <row r="801" spans="1:1" hidden="1">
      <c r="A801" s="31"/>
    </row>
    <row r="802" spans="1:1" hidden="1">
      <c r="A802" s="31"/>
    </row>
    <row r="803" spans="1:1" hidden="1">
      <c r="A803" s="31"/>
    </row>
    <row r="804" spans="1:1" hidden="1">
      <c r="A804" s="31"/>
    </row>
    <row r="805" spans="1:1" hidden="1">
      <c r="A805" s="31"/>
    </row>
    <row r="806" spans="1:1" hidden="1">
      <c r="A806" s="31"/>
    </row>
    <row r="807" spans="1:1" hidden="1">
      <c r="A807" s="31"/>
    </row>
    <row r="808" spans="1:1" hidden="1">
      <c r="A808" s="31"/>
    </row>
    <row r="809" spans="1:1" hidden="1">
      <c r="A809" s="31"/>
    </row>
    <row r="810" spans="1:1" hidden="1">
      <c r="A810" s="31"/>
    </row>
    <row r="811" spans="1:1" hidden="1">
      <c r="A811" s="31"/>
    </row>
    <row r="812" spans="1:1" hidden="1">
      <c r="A812" s="31"/>
    </row>
    <row r="813" spans="1:1" hidden="1">
      <c r="A813" s="31"/>
    </row>
    <row r="814" spans="1:1" hidden="1">
      <c r="A814" s="31"/>
    </row>
    <row r="815" spans="1:1" hidden="1">
      <c r="A815" s="31"/>
    </row>
    <row r="816" spans="1:1" hidden="1">
      <c r="A816" s="31"/>
    </row>
    <row r="817" spans="1:1" hidden="1">
      <c r="A817" s="31"/>
    </row>
    <row r="818" spans="1:1" hidden="1">
      <c r="A818" s="31"/>
    </row>
    <row r="819" spans="1:1" hidden="1">
      <c r="A819" s="31"/>
    </row>
    <row r="820" spans="1:1" hidden="1">
      <c r="A820" s="31"/>
    </row>
    <row r="821" spans="1:1" hidden="1">
      <c r="A821" s="31"/>
    </row>
    <row r="822" spans="1:1" hidden="1">
      <c r="A822" s="31"/>
    </row>
    <row r="823" spans="1:1" hidden="1">
      <c r="A823" s="31"/>
    </row>
    <row r="824" spans="1:1" hidden="1">
      <c r="A824" s="31"/>
    </row>
    <row r="825" spans="1:1" hidden="1">
      <c r="A825" s="31"/>
    </row>
    <row r="826" spans="1:1" hidden="1">
      <c r="A826" s="31"/>
    </row>
    <row r="827" spans="1:1" hidden="1">
      <c r="A827" s="31"/>
    </row>
    <row r="828" spans="1:1" hidden="1">
      <c r="A828" s="31"/>
    </row>
    <row r="829" spans="1:1" hidden="1">
      <c r="A829" s="31"/>
    </row>
    <row r="830" spans="1:1" hidden="1">
      <c r="A830" s="31"/>
    </row>
    <row r="831" spans="1:1" hidden="1">
      <c r="A831" s="31"/>
    </row>
    <row r="832" spans="1:1" hidden="1">
      <c r="A832" s="31"/>
    </row>
    <row r="833" spans="1:1" hidden="1">
      <c r="A833" s="31"/>
    </row>
    <row r="834" spans="1:1" hidden="1">
      <c r="A834" s="31"/>
    </row>
    <row r="835" spans="1:1" hidden="1">
      <c r="A835" s="31"/>
    </row>
    <row r="836" spans="1:1" hidden="1">
      <c r="A836" s="31"/>
    </row>
    <row r="837" spans="1:1" hidden="1">
      <c r="A837" s="31"/>
    </row>
    <row r="838" spans="1:1" hidden="1">
      <c r="A838" s="31"/>
    </row>
    <row r="839" spans="1:1" hidden="1">
      <c r="A839" s="31"/>
    </row>
    <row r="840" spans="1:1" hidden="1">
      <c r="A840" s="31"/>
    </row>
    <row r="841" spans="1:1" hidden="1">
      <c r="A841" s="31"/>
    </row>
    <row r="842" spans="1:1" hidden="1">
      <c r="A842" s="31"/>
    </row>
    <row r="843" spans="1:1" hidden="1">
      <c r="A843" s="31"/>
    </row>
    <row r="844" spans="1:1" hidden="1">
      <c r="A844" s="31"/>
    </row>
    <row r="845" spans="1:1" hidden="1">
      <c r="A845" s="31"/>
    </row>
    <row r="846" spans="1:1" hidden="1">
      <c r="A846" s="31"/>
    </row>
    <row r="847" spans="1:1" hidden="1">
      <c r="A847" s="31"/>
    </row>
    <row r="848" spans="1:1" hidden="1">
      <c r="A848" s="31"/>
    </row>
    <row r="849" spans="1:1" hidden="1">
      <c r="A849" s="31"/>
    </row>
    <row r="850" spans="1:1" hidden="1">
      <c r="A850" s="31"/>
    </row>
    <row r="851" spans="1:1" hidden="1">
      <c r="A851" s="31"/>
    </row>
    <row r="852" spans="1:1" hidden="1">
      <c r="A852" s="31"/>
    </row>
    <row r="853" spans="1:1" hidden="1">
      <c r="A853" s="31"/>
    </row>
    <row r="854" spans="1:1" hidden="1">
      <c r="A854" s="31"/>
    </row>
    <row r="855" spans="1:1" hidden="1">
      <c r="A855" s="31"/>
    </row>
    <row r="856" spans="1:1" hidden="1">
      <c r="A856" s="31"/>
    </row>
    <row r="857" spans="1:1" hidden="1">
      <c r="A857" s="31"/>
    </row>
    <row r="858" spans="1:1" hidden="1">
      <c r="A858" s="31"/>
    </row>
    <row r="859" spans="1:1" hidden="1">
      <c r="A859" s="31"/>
    </row>
    <row r="860" spans="1:1" hidden="1">
      <c r="A860" s="31"/>
    </row>
    <row r="861" spans="1:1" hidden="1">
      <c r="A861" s="31"/>
    </row>
    <row r="862" spans="1:1" hidden="1">
      <c r="A862" s="31"/>
    </row>
    <row r="863" spans="1:1" hidden="1">
      <c r="A863" s="31"/>
    </row>
    <row r="864" spans="1:1" hidden="1">
      <c r="A864" s="31"/>
    </row>
    <row r="865" spans="1:1" hidden="1">
      <c r="A865" s="31"/>
    </row>
    <row r="866" spans="1:1" hidden="1">
      <c r="A866" s="31"/>
    </row>
    <row r="867" spans="1:1" hidden="1">
      <c r="A867" s="31"/>
    </row>
    <row r="868" spans="1:1" hidden="1">
      <c r="A868" s="31"/>
    </row>
    <row r="869" spans="1:1" hidden="1">
      <c r="A869" s="31"/>
    </row>
    <row r="870" spans="1:1" hidden="1">
      <c r="A870" s="31"/>
    </row>
    <row r="871" spans="1:1" hidden="1">
      <c r="A871" s="31"/>
    </row>
    <row r="872" spans="1:1" hidden="1">
      <c r="A872" s="31"/>
    </row>
    <row r="873" spans="1:1" hidden="1">
      <c r="A873" s="31"/>
    </row>
    <row r="874" spans="1:1" hidden="1">
      <c r="A874" s="31"/>
    </row>
    <row r="875" spans="1:1" hidden="1">
      <c r="A875" s="31"/>
    </row>
    <row r="876" spans="1:1" hidden="1">
      <c r="A876" s="31"/>
    </row>
    <row r="877" spans="1:1" hidden="1">
      <c r="A877" s="31"/>
    </row>
    <row r="878" spans="1:1" hidden="1">
      <c r="A878" s="31"/>
    </row>
    <row r="879" spans="1:1" hidden="1">
      <c r="A879" s="31"/>
    </row>
    <row r="880" spans="1:1" hidden="1">
      <c r="A880" s="31"/>
    </row>
    <row r="881" spans="1:1" hidden="1">
      <c r="A881" s="31"/>
    </row>
    <row r="882" spans="1:1" hidden="1">
      <c r="A882" s="31"/>
    </row>
    <row r="883" spans="1:1" hidden="1">
      <c r="A883" s="31"/>
    </row>
    <row r="884" spans="1:1" hidden="1">
      <c r="A884" s="31"/>
    </row>
    <row r="885" spans="1:1" hidden="1">
      <c r="A885" s="31"/>
    </row>
    <row r="886" spans="1:1" hidden="1">
      <c r="A886" s="31"/>
    </row>
    <row r="887" spans="1:1" hidden="1">
      <c r="A887" s="31"/>
    </row>
    <row r="888" spans="1:1" hidden="1">
      <c r="A888" s="31"/>
    </row>
    <row r="889" spans="1:1" hidden="1">
      <c r="A889" s="31"/>
    </row>
    <row r="890" spans="1:1" hidden="1">
      <c r="A890" s="31"/>
    </row>
    <row r="891" spans="1:1" hidden="1">
      <c r="A891" s="31"/>
    </row>
    <row r="892" spans="1:1" hidden="1">
      <c r="A892" s="31"/>
    </row>
    <row r="893" spans="1:1" hidden="1">
      <c r="A893" s="31"/>
    </row>
    <row r="894" spans="1:1" hidden="1">
      <c r="A894" s="31"/>
    </row>
    <row r="895" spans="1:1" hidden="1">
      <c r="A895" s="31"/>
    </row>
    <row r="896" spans="1:1" hidden="1">
      <c r="A896" s="31"/>
    </row>
    <row r="897" spans="1:1" hidden="1">
      <c r="A897" s="31"/>
    </row>
    <row r="898" spans="1:1" hidden="1">
      <c r="A898" s="31"/>
    </row>
    <row r="899" spans="1:1" hidden="1">
      <c r="A899" s="31"/>
    </row>
    <row r="900" spans="1:1" hidden="1">
      <c r="A900" s="31"/>
    </row>
    <row r="901" spans="1:1" hidden="1">
      <c r="A901" s="31"/>
    </row>
    <row r="902" spans="1:1" hidden="1">
      <c r="A902" s="31"/>
    </row>
    <row r="903" spans="1:1" hidden="1">
      <c r="A903" s="31"/>
    </row>
    <row r="904" spans="1:1" hidden="1">
      <c r="A904" s="31"/>
    </row>
    <row r="905" spans="1:1" hidden="1">
      <c r="A905" s="31"/>
    </row>
    <row r="906" spans="1:1" hidden="1">
      <c r="A906" s="31"/>
    </row>
    <row r="907" spans="1:1" hidden="1">
      <c r="A907" s="31"/>
    </row>
    <row r="908" spans="1:1" hidden="1">
      <c r="A908" s="31"/>
    </row>
    <row r="909" spans="1:1" hidden="1">
      <c r="A909" s="31"/>
    </row>
    <row r="910" spans="1:1" hidden="1">
      <c r="A910" s="31"/>
    </row>
    <row r="911" spans="1:1" hidden="1">
      <c r="A911" s="31"/>
    </row>
    <row r="912" spans="1:1" hidden="1">
      <c r="A912" s="31"/>
    </row>
    <row r="913" spans="1:1" hidden="1">
      <c r="A913" s="31"/>
    </row>
    <row r="914" spans="1:1" hidden="1">
      <c r="A914" s="31"/>
    </row>
    <row r="915" spans="1:1" hidden="1">
      <c r="A915" s="31"/>
    </row>
    <row r="916" spans="1:1" hidden="1">
      <c r="A916" s="31"/>
    </row>
    <row r="917" spans="1:1" hidden="1">
      <c r="A917" s="31"/>
    </row>
    <row r="918" spans="1:1" hidden="1">
      <c r="A918" s="31"/>
    </row>
    <row r="919" spans="1:1" hidden="1">
      <c r="A919" s="31"/>
    </row>
    <row r="920" spans="1:1" hidden="1">
      <c r="A920" s="31"/>
    </row>
    <row r="921" spans="1:1" hidden="1">
      <c r="A921" s="31"/>
    </row>
    <row r="922" spans="1:1" hidden="1">
      <c r="A922" s="31"/>
    </row>
    <row r="923" spans="1:1" hidden="1">
      <c r="A923" s="31"/>
    </row>
    <row r="924" spans="1:1" hidden="1">
      <c r="A924" s="31"/>
    </row>
    <row r="925" spans="1:1" hidden="1">
      <c r="A925" s="31"/>
    </row>
    <row r="926" spans="1:1" hidden="1">
      <c r="A926" s="31"/>
    </row>
    <row r="927" spans="1:1" hidden="1">
      <c r="A927" s="31"/>
    </row>
    <row r="928" spans="1:1" hidden="1">
      <c r="A928" s="31"/>
    </row>
    <row r="929" spans="1:1" hidden="1">
      <c r="A929" s="31"/>
    </row>
    <row r="930" spans="1:1" hidden="1">
      <c r="A930" s="31"/>
    </row>
    <row r="931" spans="1:1" hidden="1">
      <c r="A931" s="31"/>
    </row>
    <row r="932" spans="1:1" hidden="1">
      <c r="A932" s="31"/>
    </row>
    <row r="933" spans="1:1" hidden="1">
      <c r="A933" s="31"/>
    </row>
    <row r="934" spans="1:1" hidden="1">
      <c r="A934" s="31"/>
    </row>
    <row r="935" spans="1:1" hidden="1">
      <c r="A935" s="31"/>
    </row>
    <row r="936" spans="1:1" hidden="1">
      <c r="A936" s="31"/>
    </row>
    <row r="937" spans="1:1" hidden="1">
      <c r="A937" s="31"/>
    </row>
    <row r="938" spans="1:1" hidden="1">
      <c r="A938" s="31"/>
    </row>
    <row r="939" spans="1:1" hidden="1">
      <c r="A939" s="31"/>
    </row>
    <row r="940" spans="1:1" hidden="1">
      <c r="A940" s="31"/>
    </row>
    <row r="941" spans="1:1" hidden="1">
      <c r="A941" s="31"/>
    </row>
    <row r="942" spans="1:1" hidden="1">
      <c r="A942" s="31"/>
    </row>
    <row r="943" spans="1:1" hidden="1">
      <c r="A943" s="31"/>
    </row>
    <row r="944" spans="1:1" hidden="1">
      <c r="A944" s="31"/>
    </row>
    <row r="945" spans="1:1" hidden="1">
      <c r="A945" s="31"/>
    </row>
    <row r="946" spans="1:1" hidden="1">
      <c r="A946" s="31"/>
    </row>
    <row r="947" spans="1:1" hidden="1">
      <c r="A947" s="31"/>
    </row>
    <row r="948" spans="1:1" hidden="1">
      <c r="A948" s="31"/>
    </row>
    <row r="949" spans="1:1" hidden="1">
      <c r="A949" s="31"/>
    </row>
    <row r="950" spans="1:1" hidden="1">
      <c r="A950" s="31"/>
    </row>
    <row r="951" spans="1:1" hidden="1">
      <c r="A951" s="31"/>
    </row>
    <row r="952" spans="1:1" hidden="1">
      <c r="A952" s="31"/>
    </row>
    <row r="953" spans="1:1" hidden="1">
      <c r="A953" s="31"/>
    </row>
    <row r="954" spans="1:1" hidden="1">
      <c r="A954" s="31"/>
    </row>
    <row r="955" spans="1:1" hidden="1">
      <c r="A955" s="31"/>
    </row>
    <row r="956" spans="1:1" hidden="1">
      <c r="A956" s="31"/>
    </row>
    <row r="957" spans="1:1" hidden="1">
      <c r="A957" s="31"/>
    </row>
    <row r="958" spans="1:1" hidden="1">
      <c r="A958" s="31"/>
    </row>
    <row r="959" spans="1:1" hidden="1">
      <c r="A959" s="31"/>
    </row>
    <row r="960" spans="1:1" hidden="1">
      <c r="A960" s="31"/>
    </row>
    <row r="961" spans="1:1" hidden="1">
      <c r="A961" s="31"/>
    </row>
    <row r="962" spans="1:1" hidden="1">
      <c r="A962" s="31"/>
    </row>
    <row r="963" spans="1:1" hidden="1">
      <c r="A963" s="31"/>
    </row>
    <row r="964" spans="1:1" hidden="1">
      <c r="A964" s="31"/>
    </row>
    <row r="965" spans="1:1" hidden="1">
      <c r="A965" s="31"/>
    </row>
    <row r="966" spans="1:1" hidden="1">
      <c r="A966" s="31"/>
    </row>
    <row r="967" spans="1:1" hidden="1">
      <c r="A967" s="31"/>
    </row>
    <row r="968" spans="1:1" hidden="1">
      <c r="A968" s="31"/>
    </row>
    <row r="969" spans="1:1" hidden="1">
      <c r="A969" s="31"/>
    </row>
    <row r="970" spans="1:1" hidden="1">
      <c r="A970" s="31"/>
    </row>
    <row r="971" spans="1:1" hidden="1">
      <c r="A971" s="31"/>
    </row>
    <row r="972" spans="1:1" hidden="1">
      <c r="A972" s="31"/>
    </row>
    <row r="973" spans="1:1" hidden="1">
      <c r="A973" s="31"/>
    </row>
    <row r="974" spans="1:1" hidden="1">
      <c r="A974" s="31"/>
    </row>
    <row r="975" spans="1:1" hidden="1">
      <c r="A975" s="31"/>
    </row>
    <row r="976" spans="1:1" hidden="1">
      <c r="A976" s="31"/>
    </row>
    <row r="977" spans="1:1" hidden="1">
      <c r="A977" s="31"/>
    </row>
    <row r="978" spans="1:1" hidden="1">
      <c r="A978" s="31"/>
    </row>
    <row r="979" spans="1:1" hidden="1">
      <c r="A979" s="31"/>
    </row>
    <row r="980" spans="1:1" hidden="1">
      <c r="A980" s="31"/>
    </row>
    <row r="981" spans="1:1" hidden="1">
      <c r="A981" s="31"/>
    </row>
    <row r="982" spans="1:1" hidden="1">
      <c r="A982" s="31"/>
    </row>
    <row r="983" spans="1:1" hidden="1">
      <c r="A983" s="31"/>
    </row>
    <row r="984" spans="1:1" hidden="1">
      <c r="A984" s="31"/>
    </row>
    <row r="985" spans="1:1" hidden="1">
      <c r="A985" s="31"/>
    </row>
    <row r="986" spans="1:1" hidden="1">
      <c r="A986" s="31"/>
    </row>
    <row r="987" spans="1:1" hidden="1">
      <c r="A987" s="31"/>
    </row>
    <row r="988" spans="1:1" hidden="1">
      <c r="A988" s="31"/>
    </row>
    <row r="989" spans="1:1" hidden="1">
      <c r="A989" s="31"/>
    </row>
    <row r="990" spans="1:1" hidden="1">
      <c r="A990" s="31"/>
    </row>
    <row r="991" spans="1:1" hidden="1">
      <c r="A991" s="31"/>
    </row>
    <row r="992" spans="1:1" hidden="1">
      <c r="A992" s="31"/>
    </row>
    <row r="993" spans="1:1" hidden="1">
      <c r="A993" s="31"/>
    </row>
    <row r="994" spans="1:1" hidden="1">
      <c r="A994" s="31"/>
    </row>
    <row r="995" spans="1:1" hidden="1">
      <c r="A995" s="31"/>
    </row>
    <row r="996" spans="1:1" hidden="1">
      <c r="A996" s="31"/>
    </row>
    <row r="997" spans="1:1" hidden="1">
      <c r="A997" s="31"/>
    </row>
    <row r="998" spans="1:1" hidden="1">
      <c r="A998" s="31"/>
    </row>
    <row r="999" spans="1:1" hidden="1">
      <c r="A999" s="31"/>
    </row>
    <row r="1000" spans="1:1" hidden="1">
      <c r="A1000" s="31"/>
    </row>
    <row r="1001" spans="1:1" hidden="1">
      <c r="A1001" s="31"/>
    </row>
    <row r="1002" spans="1:1" hidden="1">
      <c r="A1002" s="31"/>
    </row>
    <row r="1003" spans="1:1" hidden="1">
      <c r="A1003" s="31"/>
    </row>
    <row r="1004" spans="1:1" hidden="1">
      <c r="A1004" s="31"/>
    </row>
    <row r="1005" spans="1:1" hidden="1">
      <c r="A1005" s="31"/>
    </row>
    <row r="1006" spans="1:1" hidden="1">
      <c r="A1006" s="31"/>
    </row>
    <row r="1007" spans="1:1" hidden="1">
      <c r="A1007" s="31"/>
    </row>
    <row r="1008" spans="1:1" hidden="1">
      <c r="A1008" s="31"/>
    </row>
    <row r="1009" spans="1:1" hidden="1">
      <c r="A1009" s="31"/>
    </row>
    <row r="1010" spans="1:1" hidden="1">
      <c r="A1010" s="31"/>
    </row>
    <row r="1011" spans="1:1" hidden="1">
      <c r="A1011" s="31"/>
    </row>
    <row r="1012" spans="1:1" hidden="1">
      <c r="A1012" s="31"/>
    </row>
    <row r="1013" spans="1:1" hidden="1">
      <c r="A1013" s="31"/>
    </row>
    <row r="1014" spans="1:1" hidden="1">
      <c r="A1014" s="31"/>
    </row>
    <row r="1015" spans="1:1" hidden="1">
      <c r="A1015" s="31"/>
    </row>
    <row r="1016" spans="1:1" hidden="1">
      <c r="A1016" s="31"/>
    </row>
    <row r="1017" spans="1:1" hidden="1">
      <c r="A1017" s="31"/>
    </row>
    <row r="1018" spans="1:1" hidden="1">
      <c r="A1018" s="31"/>
    </row>
    <row r="1019" spans="1:1" hidden="1">
      <c r="A1019" s="31"/>
    </row>
    <row r="1020" spans="1:1" hidden="1">
      <c r="A1020" s="31"/>
    </row>
    <row r="1021" spans="1:1" hidden="1">
      <c r="A1021" s="31"/>
    </row>
    <row r="1022" spans="1:1" hidden="1">
      <c r="A1022" s="31"/>
    </row>
    <row r="1023" spans="1:1" hidden="1">
      <c r="A1023" s="31"/>
    </row>
    <row r="1024" spans="1:1" hidden="1">
      <c r="A1024" s="31"/>
    </row>
    <row r="1025" spans="1:1" hidden="1">
      <c r="A1025" s="31"/>
    </row>
    <row r="1026" spans="1:1" hidden="1">
      <c r="A1026" s="31"/>
    </row>
    <row r="1027" spans="1:1" hidden="1">
      <c r="A1027" s="31"/>
    </row>
    <row r="1028" spans="1:1" hidden="1">
      <c r="A1028" s="31"/>
    </row>
    <row r="1029" spans="1:1" hidden="1">
      <c r="A1029" s="31"/>
    </row>
    <row r="1030" spans="1:1" hidden="1">
      <c r="A1030" s="31"/>
    </row>
    <row r="1031" spans="1:1" hidden="1">
      <c r="A1031" s="31"/>
    </row>
    <row r="1032" spans="1:1" hidden="1">
      <c r="A1032" s="31"/>
    </row>
    <row r="1033" spans="1:1" hidden="1">
      <c r="A1033" s="31"/>
    </row>
    <row r="1034" spans="1:1" hidden="1">
      <c r="A1034" s="31"/>
    </row>
    <row r="1035" spans="1:1" hidden="1">
      <c r="A1035" s="31"/>
    </row>
    <row r="1036" spans="1:1" hidden="1">
      <c r="A1036" s="31"/>
    </row>
    <row r="1037" spans="1:1" hidden="1">
      <c r="A1037" s="31"/>
    </row>
    <row r="1038" spans="1:1" hidden="1">
      <c r="A1038" s="31"/>
    </row>
    <row r="1039" spans="1:1" hidden="1">
      <c r="A1039" s="31"/>
    </row>
    <row r="1040" spans="1:1" hidden="1">
      <c r="A1040" s="31"/>
    </row>
    <row r="1041" spans="1:1" hidden="1">
      <c r="A1041" s="31"/>
    </row>
    <row r="1042" spans="1:1" hidden="1">
      <c r="A1042" s="31"/>
    </row>
    <row r="1043" spans="1:1" hidden="1">
      <c r="A1043" s="31"/>
    </row>
    <row r="1044" spans="1:1" hidden="1">
      <c r="A1044" s="31"/>
    </row>
    <row r="1045" spans="1:1" hidden="1">
      <c r="A1045" s="31"/>
    </row>
    <row r="1046" spans="1:1" hidden="1">
      <c r="A1046" s="31"/>
    </row>
    <row r="1047" spans="1:1" hidden="1">
      <c r="A1047" s="31"/>
    </row>
    <row r="1048" spans="1:1" hidden="1">
      <c r="A1048" s="31"/>
    </row>
    <row r="1049" spans="1:1" hidden="1">
      <c r="A1049" s="31"/>
    </row>
    <row r="1050" spans="1:1" hidden="1">
      <c r="A1050" s="31"/>
    </row>
    <row r="1051" spans="1:1" hidden="1">
      <c r="A1051" s="31"/>
    </row>
    <row r="1052" spans="1:1" hidden="1">
      <c r="A1052" s="31"/>
    </row>
    <row r="1053" spans="1:1" hidden="1">
      <c r="A1053" s="31"/>
    </row>
    <row r="1054" spans="1:1" hidden="1">
      <c r="A1054" s="31"/>
    </row>
    <row r="1055" spans="1:1" hidden="1">
      <c r="A1055" s="31"/>
    </row>
    <row r="1056" spans="1:1" hidden="1">
      <c r="A1056" s="31"/>
    </row>
    <row r="1057" spans="1:1" hidden="1">
      <c r="A1057" s="31"/>
    </row>
    <row r="1058" spans="1:1" hidden="1">
      <c r="A1058" s="31"/>
    </row>
    <row r="1059" spans="1:1" hidden="1">
      <c r="A1059" s="31"/>
    </row>
    <row r="1060" spans="1:1" hidden="1">
      <c r="A1060" s="31"/>
    </row>
    <row r="1061" spans="1:1" hidden="1">
      <c r="A1061" s="31"/>
    </row>
    <row r="1062" spans="1:1" hidden="1">
      <c r="A1062" s="31"/>
    </row>
    <row r="1063" spans="1:1" hidden="1">
      <c r="A1063" s="31"/>
    </row>
    <row r="1064" spans="1:1" hidden="1">
      <c r="A1064" s="31"/>
    </row>
    <row r="1065" spans="1:1" hidden="1">
      <c r="A1065" s="31"/>
    </row>
    <row r="1066" spans="1:1" hidden="1">
      <c r="A1066" s="31"/>
    </row>
    <row r="1067" spans="1:1" hidden="1">
      <c r="A1067" s="31"/>
    </row>
    <row r="1068" spans="1:1" hidden="1">
      <c r="A1068" s="31"/>
    </row>
    <row r="1069" spans="1:1" hidden="1">
      <c r="A1069" s="31"/>
    </row>
    <row r="1070" spans="1:1" hidden="1">
      <c r="A1070" s="31"/>
    </row>
    <row r="1071" spans="1:1" hidden="1">
      <c r="A1071" s="31"/>
    </row>
    <row r="1072" spans="1:1" hidden="1">
      <c r="A1072" s="31"/>
    </row>
    <row r="1073" spans="1:1" hidden="1">
      <c r="A1073" s="31"/>
    </row>
    <row r="1074" spans="1:1" hidden="1">
      <c r="A1074" s="31"/>
    </row>
    <row r="1075" spans="1:1" hidden="1">
      <c r="A1075" s="31"/>
    </row>
    <row r="1076" spans="1:1" hidden="1">
      <c r="A1076" s="31"/>
    </row>
    <row r="1077" spans="1:1" hidden="1">
      <c r="A1077" s="31"/>
    </row>
    <row r="1078" spans="1:1" hidden="1">
      <c r="A1078" s="31"/>
    </row>
    <row r="1079" spans="1:1" hidden="1">
      <c r="A1079" s="31"/>
    </row>
    <row r="1080" spans="1:1" hidden="1">
      <c r="A1080" s="31"/>
    </row>
    <row r="1081" spans="1:1" hidden="1">
      <c r="A1081" s="31"/>
    </row>
    <row r="1082" spans="1:1" hidden="1">
      <c r="A1082" s="31"/>
    </row>
    <row r="1083" spans="1:1" hidden="1">
      <c r="A1083" s="31"/>
    </row>
    <row r="1084" spans="1:1" hidden="1">
      <c r="A1084" s="31"/>
    </row>
    <row r="1085" spans="1:1" hidden="1">
      <c r="A1085" s="31"/>
    </row>
    <row r="1086" spans="1:1" hidden="1">
      <c r="A1086" s="31"/>
    </row>
    <row r="1087" spans="1:1" hidden="1">
      <c r="A1087" s="31"/>
    </row>
    <row r="1088" spans="1:1" hidden="1">
      <c r="A1088" s="31"/>
    </row>
    <row r="1089" spans="1:11" hidden="1">
      <c r="A1089" s="31"/>
    </row>
    <row r="1090" spans="1:11" hidden="1">
      <c r="A1090" s="31"/>
    </row>
    <row r="1091" spans="1:11" hidden="1">
      <c r="A1091" s="31"/>
      <c r="B1091" s="20" t="s">
        <v>73</v>
      </c>
      <c r="C1091" s="20" t="s">
        <v>73</v>
      </c>
      <c r="D1091" s="20" t="s">
        <v>73</v>
      </c>
      <c r="E1091" s="23" t="s">
        <v>74</v>
      </c>
      <c r="F1091" s="23" t="s">
        <v>73</v>
      </c>
      <c r="G1091" s="23" t="s">
        <v>75</v>
      </c>
      <c r="H1091" s="23" t="s">
        <v>7254</v>
      </c>
      <c r="I1091" s="23" t="s">
        <v>73</v>
      </c>
      <c r="J1091" s="23" t="s">
        <v>78</v>
      </c>
      <c r="K1091" s="23" t="s">
        <v>7255</v>
      </c>
    </row>
    <row r="1092" spans="1:11" hidden="1">
      <c r="A1092" s="31"/>
      <c r="B1092" s="20" t="s">
        <v>10</v>
      </c>
      <c r="C1092" s="20">
        <f>DCOUNTA(B1:T1088,C1091,B1091:B1092)</f>
        <v>11</v>
      </c>
      <c r="D1092" s="20" t="s">
        <v>10</v>
      </c>
      <c r="E1092" s="23">
        <f>DSUM(B1:T1088,F1,D1091:D1092)</f>
        <v>113.36500000000001</v>
      </c>
      <c r="F1092" s="23" t="s">
        <v>10</v>
      </c>
      <c r="G1092" s="23" t="s">
        <v>5470</v>
      </c>
      <c r="H1092" s="23">
        <f>DCOUNTA(B1:T1088,G1091,F1091:G1092)</f>
        <v>9</v>
      </c>
      <c r="I1092" s="23" t="s">
        <v>10</v>
      </c>
      <c r="J1092" s="23" t="s">
        <v>2680</v>
      </c>
      <c r="K1092" s="23">
        <f>DCOUNTA(B1:T1088,J1,I1091:J1092)</f>
        <v>7</v>
      </c>
    </row>
    <row r="1093" spans="1:11" hidden="1">
      <c r="A1093" s="31"/>
    </row>
    <row r="1094" spans="1:11" hidden="1">
      <c r="A1094" s="31"/>
      <c r="B1094" s="20" t="s">
        <v>73</v>
      </c>
      <c r="C1094" s="20" t="s">
        <v>73</v>
      </c>
      <c r="D1094" s="20" t="s">
        <v>73</v>
      </c>
      <c r="E1094" s="23" t="s">
        <v>74</v>
      </c>
      <c r="F1094" s="23" t="s">
        <v>73</v>
      </c>
      <c r="G1094" s="23" t="s">
        <v>75</v>
      </c>
      <c r="H1094" s="23" t="s">
        <v>7254</v>
      </c>
      <c r="I1094" s="23" t="s">
        <v>73</v>
      </c>
      <c r="J1094" s="23" t="s">
        <v>78</v>
      </c>
      <c r="K1094" s="23" t="s">
        <v>7255</v>
      </c>
    </row>
    <row r="1095" spans="1:11" hidden="1">
      <c r="A1095" s="31"/>
      <c r="B1095" s="20" t="s">
        <v>274</v>
      </c>
      <c r="C1095" s="20">
        <f>DCOUNTA(B1:T1088,E1,B1094:B1095)</f>
        <v>2</v>
      </c>
      <c r="D1095" s="20" t="s">
        <v>274</v>
      </c>
      <c r="E1095" s="23">
        <f>DSUM(B1:T1088,F1,D1094:D1095)</f>
        <v>18.834</v>
      </c>
      <c r="F1095" s="23" t="s">
        <v>274</v>
      </c>
      <c r="G1095" s="23" t="s">
        <v>5470</v>
      </c>
      <c r="H1095" s="23">
        <f>DCOUNTA(B1:T1088,G1,F1094:G1095)</f>
        <v>2</v>
      </c>
      <c r="I1095" s="23" t="s">
        <v>274</v>
      </c>
      <c r="J1095" s="23" t="s">
        <v>2680</v>
      </c>
      <c r="K1095" s="23">
        <f>DCOUNTA(B1:T1088,J1,I1094:J1095)</f>
        <v>1</v>
      </c>
    </row>
    <row r="1096" spans="1:11" hidden="1">
      <c r="A1096" s="31"/>
    </row>
    <row r="1097" spans="1:11" hidden="1">
      <c r="A1097" s="31"/>
      <c r="B1097" s="20" t="s">
        <v>73</v>
      </c>
      <c r="C1097" s="20" t="s">
        <v>73</v>
      </c>
      <c r="D1097" s="20" t="s">
        <v>73</v>
      </c>
      <c r="E1097" s="23" t="s">
        <v>74</v>
      </c>
      <c r="F1097" s="23" t="s">
        <v>73</v>
      </c>
      <c r="G1097" s="23" t="s">
        <v>75</v>
      </c>
      <c r="H1097" s="23" t="s">
        <v>7254</v>
      </c>
      <c r="I1097" s="23" t="s">
        <v>73</v>
      </c>
      <c r="J1097" s="23" t="s">
        <v>78</v>
      </c>
      <c r="K1097" s="23" t="s">
        <v>7255</v>
      </c>
    </row>
    <row r="1098" spans="1:11" hidden="1">
      <c r="A1098" s="3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1:11" hidden="1">
      <c r="A1099" s="31"/>
    </row>
    <row r="1100" spans="1:11" hidden="1">
      <c r="A1100" s="31"/>
      <c r="B1100" s="20" t="s">
        <v>73</v>
      </c>
      <c r="C1100" s="20" t="s">
        <v>73</v>
      </c>
      <c r="D1100" s="20" t="s">
        <v>73</v>
      </c>
      <c r="E1100" s="23" t="s">
        <v>74</v>
      </c>
      <c r="F1100" s="23" t="s">
        <v>73</v>
      </c>
      <c r="G1100" s="23" t="s">
        <v>75</v>
      </c>
      <c r="H1100" s="23" t="s">
        <v>7254</v>
      </c>
      <c r="I1100" s="23" t="s">
        <v>73</v>
      </c>
      <c r="J1100" s="23" t="s">
        <v>78</v>
      </c>
      <c r="K1100" s="23" t="s">
        <v>7255</v>
      </c>
    </row>
    <row r="1101" spans="1:11" hidden="1">
      <c r="A1101" s="3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1:11" hidden="1">
      <c r="A1102" s="31"/>
    </row>
    <row r="1103" spans="1:11" hidden="1">
      <c r="A1103" s="31"/>
    </row>
    <row r="1104" spans="1:11" hidden="1">
      <c r="A1104" s="31"/>
      <c r="B1104" s="20" t="s">
        <v>73</v>
      </c>
      <c r="C1104" s="20" t="s">
        <v>73</v>
      </c>
      <c r="D1104" s="20" t="s">
        <v>73</v>
      </c>
      <c r="E1104" s="23" t="s">
        <v>74</v>
      </c>
      <c r="F1104" s="23" t="s">
        <v>73</v>
      </c>
      <c r="G1104" s="23" t="s">
        <v>75</v>
      </c>
      <c r="H1104" s="23" t="s">
        <v>7254</v>
      </c>
      <c r="I1104" s="23" t="s">
        <v>73</v>
      </c>
      <c r="J1104" s="23" t="s">
        <v>78</v>
      </c>
      <c r="K1104" s="23" t="s">
        <v>7255</v>
      </c>
    </row>
    <row r="1105" spans="1:52" hidden="1">
      <c r="A1105" s="31"/>
      <c r="B1105" s="20" t="s">
        <v>26</v>
      </c>
      <c r="C1105" s="20">
        <f>DCOUNTA(B1:T1088,E1,B1104:B1105)</f>
        <v>14</v>
      </c>
      <c r="D1105" s="20" t="s">
        <v>26</v>
      </c>
      <c r="E1105" s="23">
        <f>DSUM(B1:T1088,F1,D1104:D1105)</f>
        <v>87.036000000000001</v>
      </c>
      <c r="F1105" s="23" t="s">
        <v>26</v>
      </c>
      <c r="G1105" s="23" t="s">
        <v>5470</v>
      </c>
      <c r="H1105" s="23">
        <f>DCOUNTA(B1:T1088,G1,F1104:G1105)</f>
        <v>11</v>
      </c>
      <c r="I1105" s="23" t="s">
        <v>26</v>
      </c>
      <c r="J1105" s="23" t="s">
        <v>2680</v>
      </c>
      <c r="K1105" s="23">
        <f>DCOUNTA(B1:T1088,J1,I1104:J1105)</f>
        <v>10</v>
      </c>
    </row>
    <row r="1106" spans="1:52" hidden="1">
      <c r="A1106" s="31"/>
    </row>
    <row r="1107" spans="1:52" hidden="1">
      <c r="A1107" s="31"/>
      <c r="B1107" s="20" t="s">
        <v>73</v>
      </c>
      <c r="C1107" s="20" t="s">
        <v>73</v>
      </c>
      <c r="D1107" s="20" t="s">
        <v>73</v>
      </c>
      <c r="E1107" s="23" t="s">
        <v>74</v>
      </c>
      <c r="F1107" s="23" t="s">
        <v>73</v>
      </c>
      <c r="G1107" s="23" t="s">
        <v>75</v>
      </c>
      <c r="H1107" s="23" t="s">
        <v>7254</v>
      </c>
      <c r="I1107" s="23" t="s">
        <v>73</v>
      </c>
      <c r="J1107" s="23" t="s">
        <v>78</v>
      </c>
      <c r="K1107" s="23" t="s">
        <v>7255</v>
      </c>
    </row>
    <row r="1108" spans="1:52" hidden="1">
      <c r="A1108" s="3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09" spans="1:52">
      <c r="A1109" s="31"/>
    </row>
    <row r="1110" spans="1:52" ht="15.75">
      <c r="A1110" s="31"/>
      <c r="C1110" s="19" t="s">
        <v>7256</v>
      </c>
      <c r="D1110" s="19" t="s">
        <v>7257</v>
      </c>
      <c r="E1110" s="19" t="s">
        <v>5466</v>
      </c>
      <c r="F1110" s="19" t="s">
        <v>7258</v>
      </c>
      <c r="G1110" s="19" t="s">
        <v>7259</v>
      </c>
      <c r="O1110" s="24"/>
      <c r="AY1110" s="20" t="s">
        <v>7260</v>
      </c>
      <c r="AZ1110" s="20" t="s">
        <v>7261</v>
      </c>
    </row>
    <row r="1111" spans="1:52" ht="15.75">
      <c r="A1111" s="31"/>
      <c r="C1111" s="21">
        <f>C1092</f>
        <v>11</v>
      </c>
      <c r="D1111" s="26" t="s">
        <v>7262</v>
      </c>
      <c r="E1111" s="21">
        <f>E1092</f>
        <v>113.36500000000001</v>
      </c>
      <c r="F1111" s="21">
        <f>H1092</f>
        <v>9</v>
      </c>
      <c r="G1111" s="21">
        <f>K1092</f>
        <v>7</v>
      </c>
      <c r="O1111" s="24"/>
    </row>
    <row r="1112" spans="1:52" ht="15.75">
      <c r="A1112" s="31"/>
      <c r="C1112" s="21">
        <f>C1095</f>
        <v>2</v>
      </c>
      <c r="D1112" s="26" t="s">
        <v>7263</v>
      </c>
      <c r="E1112" s="21">
        <f>E1095</f>
        <v>18.834</v>
      </c>
      <c r="F1112" s="21">
        <f>H1095</f>
        <v>2</v>
      </c>
      <c r="G1112" s="21">
        <f>K1095</f>
        <v>1</v>
      </c>
      <c r="O1112" s="24"/>
    </row>
    <row r="1113" spans="1:52" ht="15.75">
      <c r="A1113" s="31"/>
      <c r="C1113" s="21">
        <f>C1105</f>
        <v>14</v>
      </c>
      <c r="D1113" s="26" t="s">
        <v>26</v>
      </c>
      <c r="E1113" s="21">
        <f>E1105</f>
        <v>87.036000000000001</v>
      </c>
      <c r="F1113" s="21">
        <f>H1105</f>
        <v>11</v>
      </c>
      <c r="G1113" s="21">
        <f>K1105</f>
        <v>10</v>
      </c>
      <c r="O1113" s="24"/>
    </row>
    <row r="1114" spans="1:52" ht="15.75">
      <c r="A1114" s="31"/>
      <c r="C1114" s="22"/>
      <c r="D1114" s="19" t="s">
        <v>7267</v>
      </c>
      <c r="E1114" s="19">
        <f>E1111</f>
        <v>113.36500000000001</v>
      </c>
      <c r="F1114" s="22"/>
      <c r="O1114" s="24"/>
    </row>
    <row r="1115" spans="1:52" ht="15.75">
      <c r="A1115" s="31"/>
      <c r="C1115" s="22"/>
      <c r="D1115" s="19" t="s">
        <v>7268</v>
      </c>
      <c r="E1115" s="19">
        <f>E1111+E1112+E1113</f>
        <v>219.23500000000001</v>
      </c>
    </row>
    <row r="1116" spans="1:52">
      <c r="A1116" s="31"/>
    </row>
    <row r="1117" spans="1:52">
      <c r="A1117" s="31"/>
    </row>
    <row r="1118" spans="1:52">
      <c r="A1118" s="31"/>
    </row>
    <row r="1119" spans="1:52">
      <c r="A1119" s="31"/>
    </row>
    <row r="1120" spans="1:52">
      <c r="A1120" s="31"/>
    </row>
    <row r="1121" spans="1:1">
      <c r="A1121" s="31"/>
    </row>
    <row r="1122" spans="1:1">
      <c r="A1122" s="31"/>
    </row>
    <row r="1123" spans="1:1">
      <c r="A1123" s="31"/>
    </row>
  </sheetData>
  <autoFilter ref="A1:AZ28"/>
  <sortState ref="B2:AZ28">
    <sortCondition ref="B2:B28"/>
  </sortState>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FFFF00"/>
  </sheetPr>
  <dimension ref="A1:AZ1118"/>
  <sheetViews>
    <sheetView topLeftCell="B1" workbookViewId="0">
      <selection activeCell="B2" sqref="B2:C27"/>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5"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45" ht="45">
      <c r="A2" s="31" t="str">
        <f>CONCATENATE(B2,". ",C2,". ",D2,". ",P2,"; ",Q2,"(",R2,"):",S2,"-",T2,".",E2,". ","IF -",F2)</f>
        <v>Alonso-Barroso, E; Brasil, S; Briso-Montiano, A; Navarrete, R; Perez-Cerda, C; Ugarte, M; Perez, B; Desviat, LR; Richard, E. Generation and characterization of a human iPSC line froma patientwith propionic acidemia due to defects in the PCCA gene. STEM CELL RESEARCH. 2017; 23():173-177.Editorial Material. IF -3,963</v>
      </c>
      <c r="B2" s="37" t="s">
        <v>5018</v>
      </c>
      <c r="C2" s="37" t="s">
        <v>5019</v>
      </c>
      <c r="D2" s="17" t="s">
        <v>5020</v>
      </c>
      <c r="E2" s="18" t="s">
        <v>571</v>
      </c>
      <c r="F2" s="18">
        <f>VLOOKUP(N2,Revistas!$B$2:$H$63996,2,FALSE)</f>
        <v>3.9630000000000001</v>
      </c>
      <c r="G2" s="18" t="str">
        <f>VLOOKUP(N2,Revistas!$B$2:$H$63996,3,FALSE)</f>
        <v>Q1</v>
      </c>
      <c r="H2" s="18" t="str">
        <f>VLOOKUP(N2,Revistas!$B$2:$H$63996,4,FALSE)</f>
        <v>BIOTECHNOLOGY &amp; APPLIED MICROBIOLOGY - SCIE;</v>
      </c>
      <c r="I2" s="18" t="str">
        <f>VLOOKUP(N2,Revistas!$B$2:$H$63996,5,FALSE)</f>
        <v>30/160</v>
      </c>
      <c r="J2" s="18" t="str">
        <f>VLOOKUP(N2,Revistas!$B$2:$H$63996,6,FALSE)</f>
        <v>NO</v>
      </c>
      <c r="K2" s="18" t="s">
        <v>5021</v>
      </c>
      <c r="L2" s="18" t="s">
        <v>5022</v>
      </c>
      <c r="M2" s="18">
        <v>0</v>
      </c>
      <c r="N2" s="18" t="s">
        <v>5023</v>
      </c>
      <c r="O2" s="18" t="s">
        <v>199</v>
      </c>
      <c r="P2" s="18">
        <v>2017</v>
      </c>
      <c r="Q2" s="18">
        <v>23</v>
      </c>
      <c r="R2" s="18"/>
      <c r="S2" s="18">
        <v>173</v>
      </c>
      <c r="T2" s="18">
        <v>177</v>
      </c>
      <c r="U2" s="23">
        <v>28925364</v>
      </c>
    </row>
    <row r="3" spans="1:45" ht="60">
      <c r="A3" s="31" t="str">
        <f t="shared" ref="A3:A59" si="0">CONCATENATE(B3,". ",C3,". ",D3,". ",P3,"; ",Q3,"(",R3,"):",S3,"-",T3,".",E3,". ","IF -",F3)</f>
        <v>Bellusci, M; Quijada-Fraile, P; Barrio-Carreras, D; Martin-Hernandez, E; Garcia-Silva, M; Merinero, B; Perez, B; Hernandez-Lain, A. Carnitine palmitoyltransferase 1A deficiency: abnormal muscle biopsy findings in a child presenting with Reye's syndrome. JOURNAL OF INHERITED METABOLIC DISEASE. 2017; 40(5):751-752.Editorial Material. IF -3,97</v>
      </c>
      <c r="B3" s="37" t="s">
        <v>5000</v>
      </c>
      <c r="C3" s="37" t="s">
        <v>5001</v>
      </c>
      <c r="D3" s="17" t="s">
        <v>4996</v>
      </c>
      <c r="E3" s="18" t="s">
        <v>571</v>
      </c>
      <c r="F3" s="18">
        <f>VLOOKUP(N3,Revistas!$B$2:$H$63996,2,FALSE)</f>
        <v>3.97</v>
      </c>
      <c r="G3" s="18" t="str">
        <f>VLOOKUP(N3,Revistas!$B$2:$H$63996,3,FALSE)</f>
        <v>Q1</v>
      </c>
      <c r="H3" s="18" t="str">
        <f>VLOOKUP(N3,Revistas!$B$2:$H$63996,4,FALSE)</f>
        <v>MEDICINE, RESEARCH &amp; EXPERIMENTAL - SCIE;</v>
      </c>
      <c r="I3" s="18" t="str">
        <f>VLOOKUP(N3,Revistas!$B$2:$H$63996,5,FALSE)</f>
        <v>25/128</v>
      </c>
      <c r="J3" s="18" t="str">
        <f>VLOOKUP(N3,Revistas!$B$2:$H$63996,6,FALSE)</f>
        <v>NO</v>
      </c>
      <c r="K3" s="18" t="s">
        <v>5002</v>
      </c>
      <c r="L3" s="18" t="s">
        <v>5003</v>
      </c>
      <c r="M3" s="18">
        <v>0</v>
      </c>
      <c r="N3" s="18" t="s">
        <v>4999</v>
      </c>
      <c r="O3" s="18" t="s">
        <v>154</v>
      </c>
      <c r="P3" s="18">
        <v>2017</v>
      </c>
      <c r="Q3" s="18">
        <v>40</v>
      </c>
      <c r="R3" s="18">
        <v>5</v>
      </c>
      <c r="S3" s="18">
        <v>751</v>
      </c>
      <c r="T3" s="18">
        <v>752</v>
      </c>
      <c r="U3" s="23">
        <v>28466427</v>
      </c>
    </row>
    <row r="4" spans="1:45" ht="60">
      <c r="A4" s="31" t="str">
        <f t="shared" si="0"/>
        <v>Bravo-Alonso, I; Navarrete, R; Arribas-Carreira, L; Perona, A; Abia, D; Couce, ML; Garcia-Cazorla, A; Morais, A; Domingo, R; Ramos, MA; Swanson, MA; Van Hove, JLK; Ugarte, M; Perez, B; Perez-Cerda, C; Rodriguez-Pombo, P. Nonketotic hyperglycinemia: Functional assessment of missense variants in GLDC to understand phenotypes of the disease. HUMAN MUTATION. 2017; 38(6):678-691.Article. IF -4,601</v>
      </c>
      <c r="B4" s="37" t="s">
        <v>5051</v>
      </c>
      <c r="C4" s="37" t="s">
        <v>5052</v>
      </c>
      <c r="D4" s="17" t="s">
        <v>4138</v>
      </c>
      <c r="E4" s="18" t="s">
        <v>10</v>
      </c>
      <c r="F4" s="18">
        <f>VLOOKUP(N4,Revistas!$B$2:$H$63996,2,FALSE)</f>
        <v>4.601</v>
      </c>
      <c r="G4" s="18" t="str">
        <f>VLOOKUP(N4,Revistas!$B$2:$H$63996,3,FALSE)</f>
        <v>Q1</v>
      </c>
      <c r="H4" s="18" t="str">
        <f>VLOOKUP(N4,Revistas!$B$2:$H$63996,4,FALSE)</f>
        <v>GENETICS &amp; HEREDITY - SCIE</v>
      </c>
      <c r="I4" s="18" t="str">
        <f>VLOOKUP(N4,Revistas!$B$2:$H$63996,5,FALSE)</f>
        <v>29/167</v>
      </c>
      <c r="J4" s="18" t="str">
        <f>VLOOKUP(N4,Revistas!$B$2:$H$63996,6,FALSE)</f>
        <v>NO</v>
      </c>
      <c r="K4" s="18" t="s">
        <v>5053</v>
      </c>
      <c r="L4" s="18" t="s">
        <v>5054</v>
      </c>
      <c r="M4" s="18">
        <v>0</v>
      </c>
      <c r="N4" s="18" t="s">
        <v>4139</v>
      </c>
      <c r="O4" s="18" t="s">
        <v>226</v>
      </c>
      <c r="P4" s="18">
        <v>2017</v>
      </c>
      <c r="Q4" s="18">
        <v>38</v>
      </c>
      <c r="R4" s="18">
        <v>6</v>
      </c>
      <c r="S4" s="18">
        <v>678</v>
      </c>
      <c r="T4" s="18">
        <v>691</v>
      </c>
      <c r="U4" s="23">
        <v>28244183</v>
      </c>
    </row>
    <row r="5" spans="1:45" ht="150">
      <c r="A5" s="31" t="str">
        <f t="shared" si="0"/>
        <v>Cabezas, OR; Flanagan, SE; Stanescu, H; Garcia-Martinez, E; Caswell, R; Lango-Allen, H; Anton-Gamero, M; Argente, J; Busse, AM; Brandli, A; Cheshire, C; Crowne, E; Dumitriu, S; Drynda, R; Hamilton-Shield, JP; Hayes, W; Hofherr, A; Iancu, D; Issler, N; Jefferies, C; Jones, P; Johnson, M; Kesselheim, A; Klootwijk, E; Koettgen, M; Lewis, W; Martos, JM; Mozere, M; Norman, J; Patel, V; Parrish, A; Perez-Cerda, C; Pozo, J; Rahman, SA; Sebire, N; Tekman, M; Turnpenny, PD; van't Hoff, W; Viering, DHHM; Weedon, MN; Wilson, P; Guay-Woodford, L; Kleta, R; Hussain, K; Ellard, S; Bockenhauer, D. Polycystic Kidney Disease with Hyperinsulinemic Hypoglycemia Caused by a Promoter Mutation in Phosphomannomutase 2. JOURNAL OF THE AMERICAN SOCIETY OF NEPHROLOGY. 2017; 28(8):2529-2539.Article. IF -8,966</v>
      </c>
      <c r="B5" s="37" t="s">
        <v>5024</v>
      </c>
      <c r="C5" s="37" t="s">
        <v>5025</v>
      </c>
      <c r="D5" s="17" t="s">
        <v>3103</v>
      </c>
      <c r="E5" s="18" t="s">
        <v>10</v>
      </c>
      <c r="F5" s="18">
        <f>VLOOKUP(N5,Revistas!$B$2:$H$63996,2,FALSE)</f>
        <v>8.9659999999999993</v>
      </c>
      <c r="G5" s="18" t="str">
        <f>VLOOKUP(N5,Revistas!$B$2:$H$63996,3,FALSE)</f>
        <v>Q1</v>
      </c>
      <c r="H5" s="18" t="str">
        <f>VLOOKUP(N5,Revistas!$B$2:$H$63996,4,FALSE)</f>
        <v>UROLOGY &amp; NEPHROLOGY - SCIE</v>
      </c>
      <c r="I5" s="18" t="str">
        <f>VLOOKUP(N5,Revistas!$B$2:$H$63996,5,FALSE)</f>
        <v>3 DE 76</v>
      </c>
      <c r="J5" s="18" t="str">
        <f>VLOOKUP(N5,Revistas!$B$2:$H$63996,6,FALSE)</f>
        <v>SI</v>
      </c>
      <c r="K5" s="18" t="s">
        <v>5026</v>
      </c>
      <c r="L5" s="18" t="s">
        <v>5027</v>
      </c>
      <c r="M5" s="18">
        <v>4</v>
      </c>
      <c r="N5" s="18" t="s">
        <v>3106</v>
      </c>
      <c r="O5" s="18" t="s">
        <v>199</v>
      </c>
      <c r="P5" s="18">
        <v>2017</v>
      </c>
      <c r="Q5" s="18">
        <v>28</v>
      </c>
      <c r="R5" s="18">
        <v>8</v>
      </c>
      <c r="S5" s="18">
        <v>2529</v>
      </c>
      <c r="T5" s="18">
        <v>2539</v>
      </c>
      <c r="U5" s="23">
        <v>28373276</v>
      </c>
    </row>
    <row r="6" spans="1:45" ht="30">
      <c r="A6" s="31" t="str">
        <f t="shared" si="0"/>
        <v>Casado, M; Ferrer-Lopez, I; Ruiz-Sala, P; Perez-Cerda, C; Artuch, R. Urine oligosaccharide tests for the diagnosis of oligosaccharidoses. REVIEWS IN ANALYTICAL CHEMISTRY. 2017; 36(3):-UNSP 20160019.Article. IF -1,917</v>
      </c>
      <c r="B6" s="37" t="s">
        <v>5007</v>
      </c>
      <c r="C6" s="37" t="s">
        <v>5008</v>
      </c>
      <c r="D6" s="17" t="s">
        <v>5009</v>
      </c>
      <c r="E6" s="18" t="s">
        <v>10</v>
      </c>
      <c r="F6" s="18">
        <f>VLOOKUP(N6,Revistas!$B$2:$H$63996,2,FALSE)</f>
        <v>1.917</v>
      </c>
      <c r="G6" s="18" t="str">
        <f>VLOOKUP(N6,Revistas!$B$2:$H$63996,3,FALSE)</f>
        <v>Q3</v>
      </c>
      <c r="H6" s="18" t="str">
        <f>VLOOKUP(N6,Revistas!$B$2:$H$63996,4,FALSE)</f>
        <v>CHEMISTRY, ANALYTICAL - SCIE</v>
      </c>
      <c r="I6" s="18" t="str">
        <f>VLOOKUP(N6,Revistas!$B$2:$H$63996,5,FALSE)</f>
        <v>42/76</v>
      </c>
      <c r="J6" s="18" t="str">
        <f>VLOOKUP(N6,Revistas!$B$2:$H$63996,6,FALSE)</f>
        <v>NO</v>
      </c>
      <c r="K6" s="18" t="s">
        <v>5010</v>
      </c>
      <c r="L6" s="18" t="s">
        <v>5011</v>
      </c>
      <c r="M6" s="18">
        <v>0</v>
      </c>
      <c r="N6" s="18" t="s">
        <v>5012</v>
      </c>
      <c r="O6" s="18" t="s">
        <v>154</v>
      </c>
      <c r="P6" s="18">
        <v>2017</v>
      </c>
      <c r="Q6" s="18">
        <v>36</v>
      </c>
      <c r="R6" s="18">
        <v>3</v>
      </c>
      <c r="S6" s="18"/>
      <c r="T6" s="18" t="s">
        <v>5013</v>
      </c>
    </row>
    <row r="7" spans="1:45" ht="60">
      <c r="A7" s="31" t="str">
        <f t="shared" si="0"/>
        <v>Couce, ML; Aldamiz-Echevarria, L; Bueno, MA; Barros, P; Belanger-Quintana, A; Blasco, J; Garcia-Silva, MT; Marquez-Armenteros, AM; Vitoria, I; Vives, I; Navarrete, R; Fernandez-Marmiesse, A; Perez, B; Perez-Cerda, C. Genotype and phenotype characterization in a Spanish cohort with isovaleric acidemia. JOURNAL OF HUMAN GENETICS. 2017; 62(3):355-360.Article. IF -2,471</v>
      </c>
      <c r="B7" s="37" t="s">
        <v>5065</v>
      </c>
      <c r="C7" s="37" t="s">
        <v>5066</v>
      </c>
      <c r="D7" s="17" t="s">
        <v>4281</v>
      </c>
      <c r="E7" s="18" t="s">
        <v>10</v>
      </c>
      <c r="F7" s="18">
        <f>VLOOKUP(N7,Revistas!$B$2:$H$63996,2,FALSE)</f>
        <v>2.4710000000000001</v>
      </c>
      <c r="G7" s="18" t="str">
        <f>VLOOKUP(N7,Revistas!$B$2:$H$63996,3,FALSE)</f>
        <v>Q3</v>
      </c>
      <c r="H7" s="18" t="str">
        <f>VLOOKUP(N7,Revistas!$B$2:$H$63996,4,FALSE)</f>
        <v>GENETICS &amp; HEREDITY - SCIE</v>
      </c>
      <c r="I7" s="18" t="str">
        <f>VLOOKUP(N7,Revistas!$B$2:$H$63996,5,FALSE)</f>
        <v>85/166</v>
      </c>
      <c r="J7" s="18" t="str">
        <f>VLOOKUP(N7,Revistas!$B$2:$H$63996,6,FALSE)</f>
        <v>NO</v>
      </c>
      <c r="K7" s="18" t="s">
        <v>5067</v>
      </c>
      <c r="L7" s="18" t="s">
        <v>5068</v>
      </c>
      <c r="M7" s="18">
        <v>0</v>
      </c>
      <c r="N7" s="18" t="s">
        <v>4284</v>
      </c>
      <c r="O7" s="18" t="s">
        <v>300</v>
      </c>
      <c r="P7" s="18">
        <v>2017</v>
      </c>
      <c r="Q7" s="18">
        <v>62</v>
      </c>
      <c r="R7" s="18">
        <v>3</v>
      </c>
      <c r="S7" s="18">
        <v>355</v>
      </c>
      <c r="T7" s="18">
        <v>360</v>
      </c>
      <c r="U7" s="23">
        <v>27904153</v>
      </c>
    </row>
    <row r="8" spans="1:45" ht="90">
      <c r="A8" s="31" t="str">
        <f t="shared" si="0"/>
        <v>Coughlin, CR; Swanson, MA; Kronquist, K; Acquaviva, C; Hutchin, T; Rodriguez-Pomba, P; Vaisanen, ML; Spector, E; Creadon-Swindell, G; Bras-Goldberg, AM; Rahikkala, E; Moilanen, JS; Mahieu, V; Matthijs, G; Bravo-Alonso, I; Perez-Cerda, C; Ugarte, M; Vianey-Saban, C; Scharer, GH; Van Hove, JLK. The genetic basis of classic nonketotic hyperglycinemia due to mutations in GLDC and AMT. GENETICS IN MEDICINE. 2017; 19(1):104-111.Article. IF -8,229</v>
      </c>
      <c r="B8" s="37" t="s">
        <v>5076</v>
      </c>
      <c r="C8" s="37" t="s">
        <v>5077</v>
      </c>
      <c r="D8" s="17" t="s">
        <v>4175</v>
      </c>
      <c r="E8" s="18" t="s">
        <v>10</v>
      </c>
      <c r="F8" s="18">
        <f>VLOOKUP(N8,Revistas!$B$2:$H$63996,2,FALSE)</f>
        <v>8.2289999999999992</v>
      </c>
      <c r="G8" s="18" t="str">
        <f>VLOOKUP(N8,Revistas!$B$2:$H$63996,3,FALSE)</f>
        <v>Q1</v>
      </c>
      <c r="H8" s="18" t="str">
        <f>VLOOKUP(N8,Revistas!$B$2:$H$63996,4,FALSE)</f>
        <v>GENETICS &amp; HEREDITY - SCIE</v>
      </c>
      <c r="I8" s="18" t="str">
        <f>VLOOKUP(N8,Revistas!$B$2:$H$63996,5,FALSE)</f>
        <v>10/166</v>
      </c>
      <c r="J8" s="18" t="str">
        <f>VLOOKUP(N8,Revistas!$B$2:$H$63996,6,FALSE)</f>
        <v>SI</v>
      </c>
      <c r="K8" s="18" t="s">
        <v>5078</v>
      </c>
      <c r="L8" s="18" t="s">
        <v>5079</v>
      </c>
      <c r="M8" s="18">
        <v>4</v>
      </c>
      <c r="N8" s="18" t="s">
        <v>4178</v>
      </c>
      <c r="O8" s="18" t="s">
        <v>344</v>
      </c>
      <c r="P8" s="18">
        <v>2017</v>
      </c>
      <c r="Q8" s="18">
        <v>19</v>
      </c>
      <c r="R8" s="18">
        <v>1</v>
      </c>
      <c r="S8" s="18">
        <v>104</v>
      </c>
      <c r="T8" s="18">
        <v>111</v>
      </c>
      <c r="U8" s="23">
        <v>27362913</v>
      </c>
    </row>
    <row r="9" spans="1:45" ht="60">
      <c r="A9" s="31" t="str">
        <f t="shared" si="0"/>
        <v>de Diego, V; Martinez-Monseny, AF; Muchart, J; Cuadras, D; Montero, R; Artuch, R; Perez-Cerda, C; Perez, B; Perez-Duenas, B; Poretti, A; Serrano, M. Longitudinal volumetric and 2D assessment of cerebellar atrophy in a large cohort of children with phosphomannomutase deficiency (PMM2-CDG). JOURNAL OF INHERITED METABOLIC DISEASE. 2017; 40(5):709-713.Article. IF -3,97</v>
      </c>
      <c r="B9" s="37" t="s">
        <v>4994</v>
      </c>
      <c r="C9" s="37" t="s">
        <v>4995</v>
      </c>
      <c r="D9" s="17" t="s">
        <v>4996</v>
      </c>
      <c r="E9" s="18" t="s">
        <v>10</v>
      </c>
      <c r="F9" s="18">
        <f>VLOOKUP(N9,Revistas!$B$2:$H$63996,2,FALSE)</f>
        <v>3.97</v>
      </c>
      <c r="G9" s="18" t="str">
        <f>VLOOKUP(N9,Revistas!$B$2:$H$63996,3,FALSE)</f>
        <v>Q1</v>
      </c>
      <c r="H9" s="18" t="str">
        <f>VLOOKUP(N9,Revistas!$B$2:$H$63996,4,FALSE)</f>
        <v>MEDICINE, RESEARCH &amp; EXPERIMENTAL - SCIE;</v>
      </c>
      <c r="I9" s="18" t="str">
        <f>VLOOKUP(N9,Revistas!$B$2:$H$63996,5,FALSE)</f>
        <v>25/128</v>
      </c>
      <c r="J9" s="18" t="str">
        <f>VLOOKUP(N9,Revistas!$B$2:$H$63996,6,FALSE)</f>
        <v>NO</v>
      </c>
      <c r="K9" s="18" t="s">
        <v>4997</v>
      </c>
      <c r="L9" s="18" t="s">
        <v>4998</v>
      </c>
      <c r="M9" s="18">
        <v>1</v>
      </c>
      <c r="N9" s="18" t="s">
        <v>4999</v>
      </c>
      <c r="O9" s="18" t="s">
        <v>154</v>
      </c>
      <c r="P9" s="18">
        <v>2017</v>
      </c>
      <c r="Q9" s="18">
        <v>40</v>
      </c>
      <c r="R9" s="18">
        <v>5</v>
      </c>
      <c r="S9" s="18">
        <v>709</v>
      </c>
      <c r="T9" s="18">
        <v>713</v>
      </c>
      <c r="U9" s="23">
        <v>28341975</v>
      </c>
    </row>
    <row r="10" spans="1:45" ht="60">
      <c r="A10" s="31" t="str">
        <f t="shared" si="0"/>
        <v>de Diego, V; Martinez-Monseny, AF; Muchart, J; Cuadras, D; Montero, R; Artuch, R; Perez-Cerda, C; Perez, B; Perez-Duenas, B; Poretti, A; Serrano, M. Longitudinal volumetric and 2D assessment of cerebellar atrophy in a large cohort of children with phosphomannomutase deficiency (PMM2-CDG) (2017). JOURNAL OF INHERITED METABOLIC DISEASE. 2017; 40(5):753-754.Correction. IF -3,97</v>
      </c>
      <c r="B10" s="37" t="s">
        <v>4994</v>
      </c>
      <c r="C10" s="37" t="s">
        <v>5004</v>
      </c>
      <c r="D10" s="17" t="s">
        <v>4996</v>
      </c>
      <c r="E10" s="18" t="s">
        <v>356</v>
      </c>
      <c r="F10" s="18">
        <f>VLOOKUP(N10,Revistas!$B$2:$H$63996,2,FALSE)</f>
        <v>3.97</v>
      </c>
      <c r="G10" s="18" t="str">
        <f>VLOOKUP(N10,Revistas!$B$2:$H$63996,3,FALSE)</f>
        <v>Q1</v>
      </c>
      <c r="H10" s="18" t="str">
        <f>VLOOKUP(N10,Revistas!$B$2:$H$63996,4,FALSE)</f>
        <v>MEDICINE, RESEARCH &amp; EXPERIMENTAL - SCIE;</v>
      </c>
      <c r="I10" s="18" t="str">
        <f>VLOOKUP(N10,Revistas!$B$2:$H$63996,5,FALSE)</f>
        <v>25/128</v>
      </c>
      <c r="J10" s="18" t="str">
        <f>VLOOKUP(N10,Revistas!$B$2:$H$63996,6,FALSE)</f>
        <v>NO</v>
      </c>
      <c r="K10" s="18" t="s">
        <v>5005</v>
      </c>
      <c r="L10" s="18" t="s">
        <v>5006</v>
      </c>
      <c r="M10" s="18">
        <v>0</v>
      </c>
      <c r="N10" s="18" t="s">
        <v>4999</v>
      </c>
      <c r="O10" s="18" t="s">
        <v>154</v>
      </c>
      <c r="P10" s="18">
        <v>2017</v>
      </c>
      <c r="Q10" s="18">
        <v>40</v>
      </c>
      <c r="R10" s="18">
        <v>5</v>
      </c>
      <c r="S10" s="18">
        <v>753</v>
      </c>
      <c r="T10" s="18">
        <v>754</v>
      </c>
      <c r="U10" s="23">
        <v>28600669</v>
      </c>
    </row>
    <row r="11" spans="1:45" ht="30">
      <c r="A11" s="31" t="str">
        <f t="shared" si="0"/>
        <v>Gamez, A; Yuste-Checa, P; Brasil, S; Briso-Montiano, A; Desviat, L R; Ugarte, M; Perez-Cerda, C; Perez, B. Protein misfolding diseases: Prospects of pharmacological treatment.. Clinical genetics. 2017; ():-.Review. IF -3,326</v>
      </c>
      <c r="B11" s="37" t="s">
        <v>5093</v>
      </c>
      <c r="C11" s="37" t="s">
        <v>5092</v>
      </c>
      <c r="D11" s="17" t="s">
        <v>4342</v>
      </c>
      <c r="E11" s="18" t="s">
        <v>210</v>
      </c>
      <c r="F11" s="18">
        <f>VLOOKUP(N11,Revistas!$B$2:$H$63996,2,FALSE)</f>
        <v>3.3260000000000001</v>
      </c>
      <c r="G11" s="18" t="str">
        <f>VLOOKUP(N11,Revistas!$B$2:$H$63996,3,FALSE)</f>
        <v>Q2</v>
      </c>
      <c r="H11" s="18" t="str">
        <f>VLOOKUP(N11,Revistas!$B$2:$H$63996,4,FALSE)</f>
        <v>GENETICS &amp; HEREDITY - SCIE</v>
      </c>
      <c r="I11" s="18" t="str">
        <f>VLOOKUP(N11,Revistas!$B$2:$H$63996,5,FALSE)</f>
        <v>62/166</v>
      </c>
      <c r="J11" s="18" t="str">
        <f>VLOOKUP(N11,Revistas!$B$2:$H$63996,6,FALSE)</f>
        <v>NO</v>
      </c>
      <c r="K11" s="18" t="s">
        <v>5095</v>
      </c>
      <c r="L11" s="18"/>
      <c r="M11" s="18" t="s">
        <v>586</v>
      </c>
      <c r="N11" s="18" t="s">
        <v>4200</v>
      </c>
      <c r="O11" s="18" t="s">
        <v>5094</v>
      </c>
      <c r="P11" s="18">
        <v>2017</v>
      </c>
      <c r="Q11" s="18"/>
      <c r="R11" s="18"/>
      <c r="S11" s="18"/>
      <c r="T11" s="18"/>
      <c r="U11" s="23">
        <v>28671287</v>
      </c>
      <c r="AS11" s="25"/>
    </row>
    <row r="12" spans="1:45" ht="75">
      <c r="A12" s="31" t="str">
        <f t="shared" si="0"/>
        <v>Godfrey, C; Desviat, LR; Smedsrod, B; Pietri-Rouxel, F; Denti, MA; Disterer, P; Lorain, S; Nogales-Gadea, G; Sardone, V; Anwar, R; El Andaloussi, S; Lehto, T; Khoo, B; Brolin, C; van Roon-Mom, WMC; Goyenvalle, A; Aartsma-Rus, A; Arechavala-Gomeza, V. Delivery is key: lessons learnt from developing splice-switching antisense therapies. EMBO MOLECULAR MEDICINE. 2017; 9(5):545-557.Review. IF -9,249</v>
      </c>
      <c r="B12" s="37" t="s">
        <v>5055</v>
      </c>
      <c r="C12" s="37" t="s">
        <v>5056</v>
      </c>
      <c r="D12" s="17" t="s">
        <v>5057</v>
      </c>
      <c r="E12" s="18" t="s">
        <v>210</v>
      </c>
      <c r="F12" s="18">
        <f>VLOOKUP(N12,Revistas!$B$2:$H$63996,2,FALSE)</f>
        <v>9.2490000000000006</v>
      </c>
      <c r="G12" s="18" t="str">
        <f>VLOOKUP(N12,Revistas!$B$2:$H$63996,3,FALSE)</f>
        <v>Q1</v>
      </c>
      <c r="H12" s="18" t="str">
        <f>VLOOKUP(N12,Revistas!$B$2:$H$63996,4,FALSE)</f>
        <v>MEDICINE, RESEARCH &amp; EXPERIMENTAL - SCIE</v>
      </c>
      <c r="I12" s="18" t="str">
        <f>VLOOKUP(N12,Revistas!$B$2:$H$63996,5,FALSE)</f>
        <v>1/128</v>
      </c>
      <c r="J12" s="18" t="str">
        <f>VLOOKUP(N12,Revistas!$B$2:$H$63996,6,FALSE)</f>
        <v>SI</v>
      </c>
      <c r="K12" s="18" t="s">
        <v>5058</v>
      </c>
      <c r="L12" s="18" t="s">
        <v>5059</v>
      </c>
      <c r="M12" s="18">
        <v>2</v>
      </c>
      <c r="N12" s="18" t="s">
        <v>5060</v>
      </c>
      <c r="O12" s="18" t="s">
        <v>250</v>
      </c>
      <c r="P12" s="18">
        <v>2017</v>
      </c>
      <c r="Q12" s="18">
        <v>9</v>
      </c>
      <c r="R12" s="18">
        <v>5</v>
      </c>
      <c r="S12" s="18">
        <v>545</v>
      </c>
      <c r="T12" s="18">
        <v>557</v>
      </c>
      <c r="U12" s="23">
        <v>28289078</v>
      </c>
    </row>
    <row r="13" spans="1:45" ht="45">
      <c r="A13" s="31" t="str">
        <f t="shared" si="0"/>
        <v>Guerra, PF; Cheng, L; Fenton, RA; Bross, P; Pombo, PR; Palmfeldt, J. Roles of branched-chain amino acids regulation in oxidative stress revealed by fibroblasts from classic Maple Syrup Urine Disease patients. FREE RADICAL BIOLOGY AND MEDICINE. 2017; 108():S68-S69.Meeting Abstract. IF -5,606</v>
      </c>
      <c r="B13" s="37" t="s">
        <v>5036</v>
      </c>
      <c r="C13" s="37" t="s">
        <v>5037</v>
      </c>
      <c r="D13" s="17" t="s">
        <v>476</v>
      </c>
      <c r="E13" s="18" t="s">
        <v>26</v>
      </c>
      <c r="F13" s="18">
        <f>VLOOKUP(N13,Revistas!$B$2:$H$63996,2,FALSE)</f>
        <v>5.6059999999999999</v>
      </c>
      <c r="G13" s="18" t="str">
        <f>VLOOKUP(N13,Revistas!$B$2:$H$63996,3,FALSE)</f>
        <v>Q1</v>
      </c>
      <c r="H13" s="18" t="str">
        <f>VLOOKUP(N13,Revistas!$B$2:$H$63996,4,FALSE)</f>
        <v>ENDOCRINOLOGY &amp; METABOLISM - SCIE;</v>
      </c>
      <c r="I13" s="18" t="str">
        <f>VLOOKUP(N13,Revistas!$B$2:$H$63996,5,FALSE)</f>
        <v>17/138</v>
      </c>
      <c r="J13" s="18" t="str">
        <f>VLOOKUP(N13,Revistas!$B$2:$H$63996,6,FALSE)</f>
        <v>NO</v>
      </c>
      <c r="K13" s="18" t="s">
        <v>5038</v>
      </c>
      <c r="L13" s="18"/>
      <c r="M13" s="18">
        <v>0</v>
      </c>
      <c r="N13" s="18" t="s">
        <v>478</v>
      </c>
      <c r="O13" s="18" t="s">
        <v>29</v>
      </c>
      <c r="P13" s="18">
        <v>2017</v>
      </c>
      <c r="Q13" s="18">
        <v>108</v>
      </c>
      <c r="R13" s="18"/>
      <c r="S13" s="18" t="s">
        <v>4793</v>
      </c>
      <c r="T13" s="18" t="s">
        <v>4794</v>
      </c>
    </row>
    <row r="14" spans="1:45" ht="45">
      <c r="A14" s="31" t="str">
        <f t="shared" si="0"/>
        <v>Hamilton, V; Maria, LS; Perez, B; Fuenzalida, K; Morales, P; Cornejo, V. GENOTYPE AND PHENOTYPE DETERMINATION IN CHILEAN SUBJECTS WITH PHENYLKETONURIA. ANNALS OF NUTRITION AND METABOLISM. 2017; 71():1022-1022.Meeting Abstract. IF -2,424</v>
      </c>
      <c r="B14" s="37" t="s">
        <v>5073</v>
      </c>
      <c r="C14" s="37" t="s">
        <v>5074</v>
      </c>
      <c r="D14" s="17" t="s">
        <v>3384</v>
      </c>
      <c r="E14" s="18" t="s">
        <v>26</v>
      </c>
      <c r="F14" s="18">
        <f>VLOOKUP(N14,Revistas!$B$2:$H$63996,2,FALSE)</f>
        <v>2.4239999999999999</v>
      </c>
      <c r="G14" s="18" t="str">
        <f>VLOOKUP(N14,Revistas!$B$2:$H$63996,3,FALSE)</f>
        <v>Q3</v>
      </c>
      <c r="H14" s="18" t="str">
        <f>VLOOKUP(N14,Revistas!$B$2:$H$63996,4,FALSE)</f>
        <v>ENDOCRINOLOGY &amp; METABOLISM - SCIE;</v>
      </c>
      <c r="I14" s="18" t="str">
        <f>VLOOKUP(N14,Revistas!$B$2:$H$63996,5,FALSE)</f>
        <v>87/138</v>
      </c>
      <c r="J14" s="18" t="str">
        <f>VLOOKUP(N14,Revistas!$B$2:$H$63996,6,FALSE)</f>
        <v>NO</v>
      </c>
      <c r="K14" s="18" t="s">
        <v>5075</v>
      </c>
      <c r="L14" s="18"/>
      <c r="M14" s="18">
        <v>0</v>
      </c>
      <c r="N14" s="18" t="s">
        <v>3386</v>
      </c>
      <c r="O14" s="18"/>
      <c r="P14" s="18">
        <v>2017</v>
      </c>
      <c r="Q14" s="18">
        <v>71</v>
      </c>
      <c r="R14" s="18"/>
      <c r="S14" s="18">
        <v>1022</v>
      </c>
      <c r="T14" s="18">
        <v>1022</v>
      </c>
    </row>
    <row r="15" spans="1:45" ht="45">
      <c r="A15" s="31" t="str">
        <f t="shared" si="0"/>
        <v>Hamilton, V; Santa Maria, L; Fuenzalida, K; Morales, P; Desviat, L R; Ugarte, M; Perez, B; Cabello, J F; Cornejo, V. Characterization of Phenyalanine Hydroxylase Gene Mutations in Chilean PKU Patients.. JIMD reports. 2017; ():-.Article. IF -NO TIENE</v>
      </c>
      <c r="B15" s="37" t="s">
        <v>5081</v>
      </c>
      <c r="C15" s="37" t="s">
        <v>5080</v>
      </c>
      <c r="D15" s="17" t="s">
        <v>5082</v>
      </c>
      <c r="E15" s="18" t="s">
        <v>10</v>
      </c>
      <c r="F15" s="18" t="str">
        <f>VLOOKUP(N15,Revistas!$B$2:$H$63996,2,FALSE)</f>
        <v>NO TIENE</v>
      </c>
      <c r="G15" s="18" t="str">
        <f>VLOOKUP(N15,Revistas!$B$2:$H$63996,3,FALSE)</f>
        <v>NO TIENE</v>
      </c>
      <c r="H15" s="18" t="str">
        <f>VLOOKUP(N15,Revistas!$B$2:$H$63996,4,FALSE)</f>
        <v>NO TIENE</v>
      </c>
      <c r="I15" s="18" t="str">
        <f>VLOOKUP(N15,Revistas!$B$2:$H$63996,5,FALSE)</f>
        <v>NO TIENE</v>
      </c>
      <c r="J15" s="18" t="str">
        <f>VLOOKUP(N15,Revistas!$B$2:$H$63996,6,FALSE)</f>
        <v>NO</v>
      </c>
      <c r="K15" s="18" t="s">
        <v>5084</v>
      </c>
      <c r="L15" s="18"/>
      <c r="M15" s="18" t="s">
        <v>586</v>
      </c>
      <c r="N15" s="18" t="s">
        <v>5085</v>
      </c>
      <c r="O15" s="18" t="s">
        <v>5083</v>
      </c>
      <c r="P15" s="18">
        <v>2017</v>
      </c>
      <c r="Q15" s="18"/>
      <c r="R15" s="18"/>
      <c r="S15" s="18"/>
      <c r="T15" s="18"/>
      <c r="U15" s="23">
        <v>29288420</v>
      </c>
    </row>
    <row r="16" spans="1:45" ht="45">
      <c r="A16" s="31" t="str">
        <f t="shared" si="0"/>
        <v>Ibanez-Mico, S; Domingo Jimenez, R; Perez-Cerda, C; Ghandour-Fabre, D. Congenital myasthenia and congenital disorders of glycosylation caused by mutations in the DPAGT1 gene.. Neurologia (Barcelona, Spain). 2017; ():-.Letter. IF -2,103</v>
      </c>
      <c r="B16" s="37" t="s">
        <v>5090</v>
      </c>
      <c r="C16" s="37" t="s">
        <v>5089</v>
      </c>
      <c r="D16" s="17" t="s">
        <v>417</v>
      </c>
      <c r="E16" s="18" t="s">
        <v>274</v>
      </c>
      <c r="F16" s="18">
        <f>VLOOKUP(N16,Revistas!$B$2:$H$63996,2,FALSE)</f>
        <v>2.1030000000000002</v>
      </c>
      <c r="G16" s="18" t="str">
        <f>VLOOKUP(N16,Revistas!$B$2:$H$63996,3,FALSE)</f>
        <v>Q3</v>
      </c>
      <c r="H16" s="18" t="str">
        <f>VLOOKUP(N16,Revistas!$B$2:$H$63996,4,FALSE)</f>
        <v>CLINICAL NEUROLOGY</v>
      </c>
      <c r="I16" s="18" t="str">
        <f>VLOOKUP(N16,Revistas!$B$2:$H$63996,5,FALSE)</f>
        <v>114/194</v>
      </c>
      <c r="J16" s="18" t="str">
        <f>VLOOKUP(N16,Revistas!$B$2:$H$63996,6,FALSE)</f>
        <v>NO</v>
      </c>
      <c r="K16" s="18" t="s">
        <v>5091</v>
      </c>
      <c r="L16" s="18"/>
      <c r="M16" s="18" t="s">
        <v>586</v>
      </c>
      <c r="N16" s="18" t="s">
        <v>101</v>
      </c>
      <c r="O16" s="18" t="s">
        <v>1145</v>
      </c>
      <c r="P16" s="18">
        <v>2017</v>
      </c>
      <c r="Q16" s="18"/>
      <c r="R16" s="18"/>
      <c r="S16" s="18"/>
      <c r="T16" s="18"/>
      <c r="U16" s="23">
        <v>28712839</v>
      </c>
      <c r="AS16" s="25"/>
    </row>
    <row r="17" spans="1:45" ht="75">
      <c r="A17" s="31" t="str">
        <f t="shared" si="0"/>
        <v>Merinero, B; Alcaide, P; Martin-Hernandez, E; Morais, A; Garcia-Silva, M T; Quijada-Fraile, P; Pedron-Giner, C; Dulin, E; Yahyaoui, R; Egea, J M; Belanger-Quintana, A; Blasco-Alonso, J; Fernandez Ruano, M L; Besga, B; Ferrer-Lopez, I; Leal, F; Ugarte, M; Ruiz-Sala, P; Perez, B; Perez-Cerda, C. Four Years' Experience in the Diagnosis of Very Long-Chain Acyl-CoA Dehydrogenase Deficiency in Infants Detected in Three Spanish Newborn Screening Centers.. JIMD reports. 2017; ():-.Article. IF -NO TIENE</v>
      </c>
      <c r="B17" s="37" t="s">
        <v>5087</v>
      </c>
      <c r="C17" s="37" t="s">
        <v>5086</v>
      </c>
      <c r="D17" s="17" t="s">
        <v>5082</v>
      </c>
      <c r="E17" s="18" t="s">
        <v>10</v>
      </c>
      <c r="F17" s="18" t="str">
        <f>VLOOKUP(N17,Revistas!$B$2:$H$63996,2,FALSE)</f>
        <v>NO TIENE</v>
      </c>
      <c r="G17" s="18" t="str">
        <f>VLOOKUP(N17,Revistas!$B$2:$H$63996,3,FALSE)</f>
        <v>NO TIENE</v>
      </c>
      <c r="H17" s="18" t="str">
        <f>VLOOKUP(N17,Revistas!$B$2:$H$63996,4,FALSE)</f>
        <v>NO TIENE</v>
      </c>
      <c r="I17" s="18" t="str">
        <f>VLOOKUP(N17,Revistas!$B$2:$H$63996,5,FALSE)</f>
        <v>NO TIENE</v>
      </c>
      <c r="J17" s="18" t="str">
        <f>VLOOKUP(N17,Revistas!$B$2:$H$63996,6,FALSE)</f>
        <v>NO</v>
      </c>
      <c r="K17" s="18" t="s">
        <v>5088</v>
      </c>
      <c r="L17" s="18"/>
      <c r="M17" s="18" t="s">
        <v>586</v>
      </c>
      <c r="N17" s="18" t="s">
        <v>5085</v>
      </c>
      <c r="O17" s="18" t="s">
        <v>2119</v>
      </c>
      <c r="P17" s="18">
        <v>2017</v>
      </c>
      <c r="Q17" s="18"/>
      <c r="R17" s="18"/>
      <c r="S17" s="18"/>
      <c r="T17" s="18"/>
      <c r="U17" s="23">
        <v>28755359</v>
      </c>
      <c r="AS17" s="25"/>
    </row>
    <row r="18" spans="1:45" ht="60">
      <c r="A18" s="31" t="str">
        <f t="shared" si="0"/>
        <v>Ortigoza-Escobar, JD; Alfadhel, M; Molero-Luis, M; Darin, N; Spiegel, R; de Coo, IF; Gerards, M; Taylor, RW; Artuch, R; Nashabat, M; Rodriguez-Pombo, P; Tabarki, B; Perez-Duenas, B. Thiamine Deficiency in Childhood with Attention to Genetic Causes: Survival and Outcome Predictors. ANNALS OF NEUROLOGY. 2017; 82(3):317-330.Article. IF -9,89</v>
      </c>
      <c r="B18" s="37" t="s">
        <v>4988</v>
      </c>
      <c r="C18" s="37" t="s">
        <v>4989</v>
      </c>
      <c r="D18" s="17" t="s">
        <v>4990</v>
      </c>
      <c r="E18" s="18" t="s">
        <v>10</v>
      </c>
      <c r="F18" s="18">
        <f>VLOOKUP(N18,Revistas!$B$2:$H$63996,2,FALSE)</f>
        <v>9.89</v>
      </c>
      <c r="G18" s="18" t="str">
        <f>VLOOKUP(N18,Revistas!$B$2:$H$63996,3,FALSE)</f>
        <v>Q1</v>
      </c>
      <c r="H18" s="18" t="str">
        <f>VLOOKUP(N18,Revistas!$B$2:$H$63996,4,FALSE)</f>
        <v>CLINICAL NEUROLOGY - SCIE;</v>
      </c>
      <c r="I18" s="18" t="str">
        <f>VLOOKUP(N18,Revistas!$B$2:$H$63996,5,FALSE)</f>
        <v>6/194</v>
      </c>
      <c r="J18" s="18" t="str">
        <f>VLOOKUP(N18,Revistas!$B$2:$H$63996,6,FALSE)</f>
        <v>SI</v>
      </c>
      <c r="K18" s="18" t="s">
        <v>4991</v>
      </c>
      <c r="L18" s="18" t="s">
        <v>4992</v>
      </c>
      <c r="M18" s="18">
        <v>0</v>
      </c>
      <c r="N18" s="18" t="s">
        <v>4993</v>
      </c>
      <c r="O18" s="18" t="s">
        <v>154</v>
      </c>
      <c r="P18" s="18">
        <v>2017</v>
      </c>
      <c r="Q18" s="18">
        <v>82</v>
      </c>
      <c r="R18" s="18">
        <v>3</v>
      </c>
      <c r="S18" s="18">
        <v>317</v>
      </c>
      <c r="T18" s="18">
        <v>330</v>
      </c>
      <c r="U18" s="23">
        <v>28856750</v>
      </c>
    </row>
    <row r="19" spans="1:45" ht="90">
      <c r="A19" s="31" t="str">
        <f t="shared" si="0"/>
        <v>Pena-Quintana, L; Scherer, G; Curbelo-Estevez, ML; Jimenez-Acosta, F; Hartmann, B; La Roche, F; Meavilla-Olivas, S; Perez-Cerda, C; Garcia-Segarra, N; Giguere, Y; Huppke, P; Mitchell, GA; Monch, E; Trump, D; Vianey-Saban, C; Trimble, ER; Vitoria-Minana, I; Reyes-Suarez, D; Ramirez-Lorenzo, T; Tugores, A. Tyrosinemia type II: Mutation update, 11 novel mutations and description of 5 independent subjects with a novel founder mutation. CLINICAL GENETICS. 2017; 92(3):306-317.Article. IF -3,326</v>
      </c>
      <c r="B19" s="37" t="s">
        <v>5014</v>
      </c>
      <c r="C19" s="37" t="s">
        <v>5015</v>
      </c>
      <c r="D19" s="17" t="s">
        <v>112</v>
      </c>
      <c r="E19" s="18" t="s">
        <v>10</v>
      </c>
      <c r="F19" s="18">
        <f>VLOOKUP(N19,Revistas!$B$2:$H$63996,2,FALSE)</f>
        <v>3.3260000000000001</v>
      </c>
      <c r="G19" s="18" t="str">
        <f>VLOOKUP(N19,Revistas!$B$2:$H$63996,3,FALSE)</f>
        <v>Q2</v>
      </c>
      <c r="H19" s="18" t="str">
        <f>VLOOKUP(N19,Revistas!$B$2:$H$63996,4,FALSE)</f>
        <v>GENETICS &amp; HEREDITY - SCIE</v>
      </c>
      <c r="I19" s="18" t="str">
        <f>VLOOKUP(N19,Revistas!$B$2:$H$63996,5,FALSE)</f>
        <v>62/166</v>
      </c>
      <c r="J19" s="18" t="str">
        <f>VLOOKUP(N19,Revistas!$B$2:$H$63996,6,FALSE)</f>
        <v>NO</v>
      </c>
      <c r="K19" s="18" t="s">
        <v>5016</v>
      </c>
      <c r="L19" s="18" t="s">
        <v>5017</v>
      </c>
      <c r="M19" s="18">
        <v>0</v>
      </c>
      <c r="N19" s="18" t="s">
        <v>115</v>
      </c>
      <c r="O19" s="18" t="s">
        <v>154</v>
      </c>
      <c r="P19" s="18">
        <v>2017</v>
      </c>
      <c r="Q19" s="18">
        <v>92</v>
      </c>
      <c r="R19" s="18">
        <v>3</v>
      </c>
      <c r="S19" s="18">
        <v>306</v>
      </c>
      <c r="T19" s="18">
        <v>317</v>
      </c>
      <c r="U19" s="23">
        <v>28255985</v>
      </c>
    </row>
    <row r="20" spans="1:45" ht="45">
      <c r="A20" s="31" t="str">
        <f t="shared" si="0"/>
        <v>Perez-Cerda, C; Giros, ML; Serrano, M; Ecay, MJ; Gort, L; Duenas, BP; Medrano, C; Garcia-Alix, A; Artuch, R; Briones, P; Perez, B. A Population-Based Study on Congenital Disorders of Protein N- and Combined with O-Glycosylation Experience in Clinical and Genetic Diagnosis. JOURNAL OF PEDIATRICS. 2017; 183():170-+.Article. IF -3,874</v>
      </c>
      <c r="B20" s="37" t="s">
        <v>5061</v>
      </c>
      <c r="C20" s="37" t="s">
        <v>5062</v>
      </c>
      <c r="D20" s="17" t="s">
        <v>2564</v>
      </c>
      <c r="E20" s="18" t="s">
        <v>10</v>
      </c>
      <c r="F20" s="18">
        <f>VLOOKUP(N20,Revistas!$B$2:$H$63996,2,FALSE)</f>
        <v>3.8740000000000001</v>
      </c>
      <c r="G20" s="18" t="str">
        <f>VLOOKUP(N20,Revistas!$B$2:$H$63996,3,FALSE)</f>
        <v>Q1</v>
      </c>
      <c r="H20" s="18" t="str">
        <f>VLOOKUP(N20,Revistas!$B$2:$H$63996,4,FALSE)</f>
        <v>PEDIATRICS - SCIE</v>
      </c>
      <c r="I20" s="18" t="str">
        <f>VLOOKUP(N20,Revistas!$B$2:$H$63996,5,FALSE)</f>
        <v>6/121</v>
      </c>
      <c r="J20" s="18" t="str">
        <f>VLOOKUP(N20,Revistas!$B$2:$H$63996,6,FALSE)</f>
        <v>SI</v>
      </c>
      <c r="K20" s="18" t="s">
        <v>5063</v>
      </c>
      <c r="L20" s="18" t="s">
        <v>5064</v>
      </c>
      <c r="M20" s="18">
        <v>2</v>
      </c>
      <c r="N20" s="18" t="s">
        <v>2567</v>
      </c>
      <c r="O20" s="18" t="s">
        <v>35</v>
      </c>
      <c r="P20" s="18">
        <v>2017</v>
      </c>
      <c r="Q20" s="18">
        <v>183</v>
      </c>
      <c r="R20" s="18"/>
      <c r="S20" s="18">
        <v>170</v>
      </c>
      <c r="T20" s="18" t="s">
        <v>167</v>
      </c>
      <c r="U20" s="23">
        <v>28139241</v>
      </c>
    </row>
    <row r="21" spans="1:45" ht="180">
      <c r="A21" s="31" t="str">
        <f t="shared" si="0"/>
        <v>Rice, GI; Kitabayashi, N; Barth, M; Briggs, TA; Burton, ACE; Carpanelli, ML; Cerisola, AM; Colson, C; Dale, RC; Danti, FR; Darin, N; De Azua, B; De Giorgis, V; De Goede, CGL; Desguerre, I; De Laet, C; Eslahi, A; Fahey, MC; Fallon, P; Fay, A; Fazzi, E; Gorman, MP; Gowrinathan, NR; Hully, M; Kurian, MA; Leboucq, N; Lin, JPSM; Lines, MA; Mar, SS; Maroofian, R; Marti-Sanchez, L; McCullagh, G; Mojarrad, M; Narayanan, V; Orcesi, S; Ortigoza-Escobar, JD; Perez-Duenas, B; Petit, F; Ramsey, KM; Rasmussen, M; Rivier, F; Rodriguez-Pombo, P; Roubertie, A; Stodberg, TI; Toosi, MB; Toutain, A; Uettwiller, F; Ulrick, N; Vanderver, A; Waldman, A; Livingston, JH; Crow, YJ. Genetic, Phenotypic, and Interferon Biomarker Status in ADAR1-Related Neurological Disease. NEUROPEDIATRICS. 2017; 48(3):166-184.Article. IF -1,571</v>
      </c>
      <c r="B21" s="37" t="s">
        <v>5044</v>
      </c>
      <c r="C21" s="37" t="s">
        <v>5045</v>
      </c>
      <c r="D21" s="17" t="s">
        <v>5046</v>
      </c>
      <c r="E21" s="18" t="s">
        <v>10</v>
      </c>
      <c r="F21" s="18">
        <f>VLOOKUP(N21,Revistas!$B$2:$H$63996,2,FALSE)</f>
        <v>1.571</v>
      </c>
      <c r="G21" s="18" t="str">
        <f>VLOOKUP(N21,Revistas!$B$2:$H$63996,3,FALSE)</f>
        <v>Q3</v>
      </c>
      <c r="H21" s="18" t="str">
        <f>VLOOKUP(N21,Revistas!$B$2:$H$63996,4,FALSE)</f>
        <v>PEDIATRICS - SCIE;</v>
      </c>
      <c r="I21" s="18" t="str">
        <f>VLOOKUP(N21,Revistas!$B$2:$H$63996,5,FALSE)</f>
        <v>65/121</v>
      </c>
      <c r="J21" s="18" t="str">
        <f>VLOOKUP(N21,Revistas!$B$2:$H$63996,6,FALSE)</f>
        <v>NO</v>
      </c>
      <c r="K21" s="18" t="s">
        <v>5047</v>
      </c>
      <c r="L21" s="18" t="s">
        <v>5048</v>
      </c>
      <c r="M21" s="18">
        <v>2</v>
      </c>
      <c r="N21" s="18" t="s">
        <v>5049</v>
      </c>
      <c r="O21" s="18" t="s">
        <v>226</v>
      </c>
      <c r="P21" s="18">
        <v>2017</v>
      </c>
      <c r="Q21" s="18">
        <v>48</v>
      </c>
      <c r="R21" s="18">
        <v>3</v>
      </c>
      <c r="S21" s="18">
        <v>166</v>
      </c>
      <c r="T21" s="18">
        <v>184</v>
      </c>
      <c r="U21" s="23">
        <v>28561207</v>
      </c>
    </row>
    <row r="22" spans="1:45" ht="45">
      <c r="A22" s="31" t="str">
        <f t="shared" si="0"/>
        <v>Rivera-Barahona, A; Alonso-Barroso, E; Perez, B; Murphy, MP; Richard, E; Desviat, LR. Treatment with antioxidants ameliorates oxidative damage in a mouse model of propionic acidemia. MOLECULAR GENETICS AND METABOLISM. 2017; 122(43132):43-50.Article. IF -3,769</v>
      </c>
      <c r="B22" s="37" t="s">
        <v>4982</v>
      </c>
      <c r="C22" s="37" t="s">
        <v>4983</v>
      </c>
      <c r="D22" s="17" t="s">
        <v>4984</v>
      </c>
      <c r="E22" s="18" t="s">
        <v>10</v>
      </c>
      <c r="F22" s="18">
        <f>VLOOKUP(N22,Revistas!$B$2:$H$63996,2,FALSE)</f>
        <v>3.7690000000000001</v>
      </c>
      <c r="G22" s="18" t="str">
        <f>VLOOKUP(N22,Revistas!$B$2:$H$63996,3,FALSE)</f>
        <v>Q1</v>
      </c>
      <c r="H22" s="18" t="str">
        <f>VLOOKUP(N22,Revistas!$B$2:$H$63996,4,FALSE)</f>
        <v>MEDICINE, RESEARCH &amp; EXPERIMENTAL - SCIE;</v>
      </c>
      <c r="I22" s="18" t="str">
        <f>VLOOKUP(N22,Revistas!$B$2:$H$63996,5,FALSE)</f>
        <v>31/128</v>
      </c>
      <c r="J22" s="18" t="str">
        <f>VLOOKUP(N22,Revistas!$B$2:$H$63996,6,FALSE)</f>
        <v>NO</v>
      </c>
      <c r="K22" s="18" t="s">
        <v>4985</v>
      </c>
      <c r="L22" s="18" t="s">
        <v>4986</v>
      </c>
      <c r="M22" s="18">
        <v>0</v>
      </c>
      <c r="N22" s="18" t="s">
        <v>4987</v>
      </c>
      <c r="O22" s="18" t="s">
        <v>21</v>
      </c>
      <c r="P22" s="18">
        <v>2017</v>
      </c>
      <c r="Q22" s="18">
        <v>122</v>
      </c>
      <c r="R22" s="27">
        <v>43132</v>
      </c>
      <c r="S22" s="18">
        <v>43</v>
      </c>
      <c r="T22" s="18">
        <v>50</v>
      </c>
      <c r="U22" s="23">
        <v>28774709</v>
      </c>
    </row>
    <row r="23" spans="1:45" ht="45">
      <c r="A23" s="31" t="str">
        <f t="shared" si="0"/>
        <v>Rivera-Barahona, A; Fulgencio-Covian, A; Perez-Cerda, C; Ramos, R; Barry, MA; Ugarte, M; Perez, B; Richard, E; Desviat, LR. Dysregulated miRNAs and their pathogenic implications for the neurometabolic disease propionic acidemia. SCIENTIFIC REPORTS. 2017; 7():-5727.Article. IF -4,259</v>
      </c>
      <c r="B23" s="37" t="s">
        <v>5028</v>
      </c>
      <c r="C23" s="37" t="s">
        <v>5029</v>
      </c>
      <c r="D23" s="17" t="s">
        <v>181</v>
      </c>
      <c r="E23" s="18" t="s">
        <v>10</v>
      </c>
      <c r="F23" s="18">
        <f>VLOOKUP(N23,Revistas!$B$2:$H$63996,2,FALSE)</f>
        <v>4.2590000000000003</v>
      </c>
      <c r="G23" s="18" t="str">
        <f>VLOOKUP(N23,Revistas!$B$2:$H$63996,3,FALSE)</f>
        <v>Q1</v>
      </c>
      <c r="H23" s="18" t="str">
        <f>VLOOKUP(N23,Revistas!$B$2:$H$63996,4,FALSE)</f>
        <v>MULTIDISCIPLINARY SCIENCES</v>
      </c>
      <c r="I23" s="18" t="str">
        <f>VLOOKUP(N23,Revistas!$B$2:$H$63996,5,FALSE)</f>
        <v>10 DE 64</v>
      </c>
      <c r="J23" s="18" t="str">
        <f>VLOOKUP(N23,Revistas!$B$2:$H$63996,6,FALSE)</f>
        <v>NO</v>
      </c>
      <c r="K23" s="18" t="s">
        <v>5030</v>
      </c>
      <c r="L23" s="18" t="s">
        <v>5031</v>
      </c>
      <c r="M23" s="18">
        <v>2</v>
      </c>
      <c r="N23" s="18" t="s">
        <v>184</v>
      </c>
      <c r="O23" s="28">
        <v>43282</v>
      </c>
      <c r="P23" s="18">
        <v>2017</v>
      </c>
      <c r="Q23" s="18">
        <v>7</v>
      </c>
      <c r="R23" s="18"/>
      <c r="S23" s="18"/>
      <c r="T23" s="18">
        <v>5727</v>
      </c>
      <c r="U23" s="23">
        <v>28720782</v>
      </c>
    </row>
    <row r="24" spans="1:45" ht="30">
      <c r="A24" s="31" t="str">
        <f t="shared" si="0"/>
        <v>Rivera-Barahona, A; Perez, B; Richard, E; Desviat, LR. Role of miRNAs in human disease and inborn errors of metabolism. JOURNAL OF INHERITED METABOLIC DISEASE. 2017; 40(4):471-480.Article. IF -3,97</v>
      </c>
      <c r="B24" s="37" t="s">
        <v>5032</v>
      </c>
      <c r="C24" s="37" t="s">
        <v>5033</v>
      </c>
      <c r="D24" s="17" t="s">
        <v>4996</v>
      </c>
      <c r="E24" s="18" t="s">
        <v>10</v>
      </c>
      <c r="F24" s="18">
        <f>VLOOKUP(N24,Revistas!$B$2:$H$63996,2,FALSE)</f>
        <v>3.97</v>
      </c>
      <c r="G24" s="18" t="str">
        <f>VLOOKUP(N24,Revistas!$B$2:$H$63996,3,FALSE)</f>
        <v>Q1</v>
      </c>
      <c r="H24" s="18" t="str">
        <f>VLOOKUP(N24,Revistas!$B$2:$H$63996,4,FALSE)</f>
        <v>MEDICINE, RESEARCH &amp; EXPERIMENTAL - SCIE;</v>
      </c>
      <c r="I24" s="18" t="str">
        <f>VLOOKUP(N24,Revistas!$B$2:$H$63996,5,FALSE)</f>
        <v>25/128</v>
      </c>
      <c r="J24" s="18" t="str">
        <f>VLOOKUP(N24,Revistas!$B$2:$H$63996,6,FALSE)</f>
        <v>NO</v>
      </c>
      <c r="K24" s="18" t="s">
        <v>5034</v>
      </c>
      <c r="L24" s="18" t="s">
        <v>5035</v>
      </c>
      <c r="M24" s="18">
        <v>0</v>
      </c>
      <c r="N24" s="18" t="s">
        <v>4999</v>
      </c>
      <c r="O24" s="18" t="s">
        <v>29</v>
      </c>
      <c r="P24" s="18">
        <v>2017</v>
      </c>
      <c r="Q24" s="18">
        <v>40</v>
      </c>
      <c r="R24" s="18">
        <v>4</v>
      </c>
      <c r="S24" s="18">
        <v>471</v>
      </c>
      <c r="T24" s="18">
        <v>480</v>
      </c>
      <c r="U24" s="23">
        <v>28229250</v>
      </c>
    </row>
    <row r="25" spans="1:45" ht="60">
      <c r="A25" s="31" t="str">
        <f t="shared" si="0"/>
        <v>Serrano, NL; De Diego, V; Cuadras, D; Monseny, AFM; Velazquez-Fragua, R; Lopez, L; Felipe, A; Gutierrez-Solana, LG; Macaya, A; Perez-Duenas, B; Serrano, M. A quantitative assessment of the evolution of cerebellar syndrome in children with phosphomannomutase-deficiency (PMM2-CDG). ORPHANET JOURNAL OF RARE DISEASES. 2017; 12():-155.Article. IF -3,507</v>
      </c>
      <c r="B25" s="37" t="s">
        <v>4978</v>
      </c>
      <c r="C25" s="37" t="s">
        <v>4979</v>
      </c>
      <c r="D25" s="17" t="s">
        <v>3877</v>
      </c>
      <c r="E25" s="18" t="s">
        <v>10</v>
      </c>
      <c r="F25" s="18">
        <f>VLOOKUP(N25,Revistas!$B$2:$H$63996,2,FALSE)</f>
        <v>3.5070000000000001</v>
      </c>
      <c r="G25" s="18" t="str">
        <f>VLOOKUP(N25,Revistas!$B$2:$H$63996,3,FALSE)</f>
        <v>Q2</v>
      </c>
      <c r="H25" s="18" t="str">
        <f>VLOOKUP(N25,Revistas!$B$2:$H$63996,4,FALSE)</f>
        <v>GENETICS &amp; HEREDITY - SCIE;</v>
      </c>
      <c r="I25" s="18" t="str">
        <f>VLOOKUP(N25,Revistas!$B$2:$H$63996,5,FALSE)</f>
        <v>58/166</v>
      </c>
      <c r="J25" s="18" t="str">
        <f>VLOOKUP(N25,Revistas!$B$2:$H$63996,6,FALSE)</f>
        <v>NO</v>
      </c>
      <c r="K25" s="18" t="s">
        <v>4980</v>
      </c>
      <c r="L25" s="18" t="s">
        <v>4981</v>
      </c>
      <c r="M25" s="18">
        <v>0</v>
      </c>
      <c r="N25" s="18" t="s">
        <v>3880</v>
      </c>
      <c r="O25" s="28">
        <v>42248</v>
      </c>
      <c r="P25" s="18">
        <v>2017</v>
      </c>
      <c r="Q25" s="18">
        <v>12</v>
      </c>
      <c r="R25" s="18"/>
      <c r="S25" s="18"/>
      <c r="T25" s="18">
        <v>155</v>
      </c>
      <c r="U25" s="23">
        <v>28915903</v>
      </c>
    </row>
    <row r="26" spans="1:45" ht="45">
      <c r="A26" s="31" t="str">
        <f t="shared" si="0"/>
        <v>Yuste-Checa, P; Brasil, S; Gamez, A; Underhaug, J; Desviat, LR; Ugarte, M; Perez-Cerda, C; Martinez, A; Perez, B. Pharmacological Chaperoning: A Potential Treatment for PMM2-CDG. HUMAN MUTATION. 2017; 38(2):160-168.Article. IF -4,601</v>
      </c>
      <c r="B26" s="37" t="s">
        <v>5069</v>
      </c>
      <c r="C26" s="37" t="s">
        <v>5070</v>
      </c>
      <c r="D26" s="17" t="s">
        <v>4138</v>
      </c>
      <c r="E26" s="18" t="s">
        <v>10</v>
      </c>
      <c r="F26" s="18">
        <f>VLOOKUP(N26,Revistas!$B$2:$H$63996,2,FALSE)</f>
        <v>4.601</v>
      </c>
      <c r="G26" s="18" t="str">
        <f>VLOOKUP(N26,Revistas!$B$2:$H$63996,3,FALSE)</f>
        <v>Q1</v>
      </c>
      <c r="H26" s="18" t="str">
        <f>VLOOKUP(N26,Revistas!$B$2:$H$63996,4,FALSE)</f>
        <v>GENETICS &amp; HEREDITY - SCIE</v>
      </c>
      <c r="I26" s="18" t="str">
        <f>VLOOKUP(N26,Revistas!$B$2:$H$63996,5,FALSE)</f>
        <v>29/167</v>
      </c>
      <c r="J26" s="18" t="str">
        <f>VLOOKUP(N26,Revistas!$B$2:$H$63996,6,FALSE)</f>
        <v>NO</v>
      </c>
      <c r="K26" s="18" t="s">
        <v>5071</v>
      </c>
      <c r="L26" s="18" t="s">
        <v>5072</v>
      </c>
      <c r="M26" s="18">
        <v>4</v>
      </c>
      <c r="N26" s="18" t="s">
        <v>4139</v>
      </c>
      <c r="O26" s="18" t="s">
        <v>62</v>
      </c>
      <c r="P26" s="18">
        <v>2017</v>
      </c>
      <c r="Q26" s="18">
        <v>38</v>
      </c>
      <c r="R26" s="18">
        <v>2</v>
      </c>
      <c r="S26" s="18">
        <v>160</v>
      </c>
      <c r="T26" s="18">
        <v>168</v>
      </c>
      <c r="U26" s="23">
        <v>27774737</v>
      </c>
    </row>
    <row r="27" spans="1:45" ht="45">
      <c r="A27" s="31" t="str">
        <f t="shared" si="0"/>
        <v>Yuste-Checa, P; Vega, AI; Martin-Higueras, C; Medrano, C; Gamez, A; Desviat, LR; Ugarte, M; Perez-Cerda, C; Perez, B. DPAGT1-CDG: Functional analysis of disease causing pathogenic mutations and role of endoplasmic reticulum stress. PLOS ONE. 2017; 12(6):-e0179456.Article. IF -2,806</v>
      </c>
      <c r="B27" s="37" t="s">
        <v>5039</v>
      </c>
      <c r="C27" s="37" t="s">
        <v>5040</v>
      </c>
      <c r="D27" s="17" t="s">
        <v>217</v>
      </c>
      <c r="E27" s="18" t="s">
        <v>10</v>
      </c>
      <c r="F27" s="18">
        <f>VLOOKUP(N27,Revistas!$B$2:$H$63996,2,FALSE)</f>
        <v>2.806</v>
      </c>
      <c r="G27" s="18" t="str">
        <f>VLOOKUP(N27,Revistas!$B$2:$H$63996,3,FALSE)</f>
        <v>Q1</v>
      </c>
      <c r="H27" s="18" t="str">
        <f>VLOOKUP(N27,Revistas!$B$2:$H$63996,4,FALSE)</f>
        <v>MULTIDISCIPLINARY SCIENCES</v>
      </c>
      <c r="I27" s="18" t="str">
        <f>VLOOKUP(N27,Revistas!$B$2:$H$63996,5,FALSE)</f>
        <v>15/64</v>
      </c>
      <c r="J27" s="18" t="str">
        <f>VLOOKUP(N27,Revistas!$B$2:$H$63996,6,FALSE)</f>
        <v>NO</v>
      </c>
      <c r="K27" s="18" t="s">
        <v>5041</v>
      </c>
      <c r="L27" s="18" t="s">
        <v>5042</v>
      </c>
      <c r="M27" s="18">
        <v>0</v>
      </c>
      <c r="N27" s="18" t="s">
        <v>220</v>
      </c>
      <c r="O27" s="28">
        <v>47270</v>
      </c>
      <c r="P27" s="18">
        <v>2017</v>
      </c>
      <c r="Q27" s="18">
        <v>12</v>
      </c>
      <c r="R27" s="18">
        <v>6</v>
      </c>
      <c r="S27" s="18"/>
      <c r="T27" s="18" t="s">
        <v>5043</v>
      </c>
      <c r="U27" s="23">
        <v>28662078</v>
      </c>
    </row>
    <row r="28" spans="1:45">
      <c r="A28" s="31"/>
    </row>
    <row r="29" spans="1:45" hidden="1">
      <c r="A29" s="31" t="str">
        <f t="shared" si="0"/>
        <v>. . . ; ():-.. IF -</v>
      </c>
    </row>
    <row r="30" spans="1:45" hidden="1">
      <c r="A30" s="31" t="str">
        <f t="shared" si="0"/>
        <v>. . . ; ():-.. IF -</v>
      </c>
    </row>
    <row r="31" spans="1:45" hidden="1">
      <c r="A31" s="31" t="str">
        <f t="shared" si="0"/>
        <v>. . . ; ():-.. IF -</v>
      </c>
    </row>
    <row r="32" spans="1:45"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18</v>
      </c>
      <c r="D1092" s="20" t="s">
        <v>10</v>
      </c>
      <c r="E1092" s="23">
        <f>DSUM(B1:T1088,F1,D1091:D1092)</f>
        <v>71.72699999999999</v>
      </c>
      <c r="F1092" s="23" t="s">
        <v>10</v>
      </c>
      <c r="G1092" s="23" t="s">
        <v>5470</v>
      </c>
      <c r="H1092" s="23">
        <f>DCOUNTA(B1:T1088,G1091,F1091:G1092)</f>
        <v>11</v>
      </c>
      <c r="I1092" s="23" t="s">
        <v>10</v>
      </c>
      <c r="J1092" s="23" t="s">
        <v>2680</v>
      </c>
      <c r="K1092" s="23">
        <f>DCOUNTA(B1:T1088,J1,I1091:J1092)</f>
        <v>4</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1</v>
      </c>
      <c r="D1095" s="20" t="s">
        <v>274</v>
      </c>
      <c r="E1095" s="23">
        <f>DSUM(B1:T1088,F1,D1094:D1095)</f>
        <v>2.1030000000000002</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1</v>
      </c>
      <c r="D1098" s="20" t="s">
        <v>356</v>
      </c>
      <c r="E1098" s="23">
        <f>DSUM(B1:T1088,F1,D1097:D1098)</f>
        <v>3.97</v>
      </c>
      <c r="F1098" s="23" t="s">
        <v>356</v>
      </c>
      <c r="G1098" s="23" t="s">
        <v>5470</v>
      </c>
      <c r="H1098" s="23">
        <f>DCOUNTA(B1:T1088,G1,F1097:G1098)</f>
        <v>1</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2</v>
      </c>
      <c r="D1101" s="20" t="s">
        <v>571</v>
      </c>
      <c r="E1101" s="23">
        <f>DSUM(B1:T1088,F1,D1100:D1101)</f>
        <v>7.9329999999999998</v>
      </c>
      <c r="F1101" s="23" t="s">
        <v>571</v>
      </c>
      <c r="G1101" s="23" t="s">
        <v>5470</v>
      </c>
      <c r="H1101" s="23">
        <f>DCOUNTA(B1:T1088,G1,F1100:G1101)</f>
        <v>2</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2</v>
      </c>
      <c r="D1105" s="20" t="s">
        <v>26</v>
      </c>
      <c r="E1105" s="23">
        <f>DSUM(B1:T1088,F1,D1104:D1105)</f>
        <v>8.0299999999999994</v>
      </c>
      <c r="F1105" s="23" t="s">
        <v>26</v>
      </c>
      <c r="G1105" s="23" t="s">
        <v>5470</v>
      </c>
      <c r="H1105" s="23">
        <f>DCOUNTA(B1:T1088,G1,F1104:G1105)</f>
        <v>1</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2</v>
      </c>
      <c r="D1108" s="20" t="s">
        <v>210</v>
      </c>
      <c r="E1108" s="23">
        <f>DSUM(B1:T1088,F1,D1107:D1108)</f>
        <v>12.575000000000001</v>
      </c>
      <c r="F1108" s="23" t="s">
        <v>210</v>
      </c>
      <c r="G1108" s="23" t="s">
        <v>5470</v>
      </c>
      <c r="H1108" s="23">
        <f>DCOUNTA(B1:T1088,G1,F1107:G1108)</f>
        <v>1</v>
      </c>
      <c r="I1108" s="23" t="s">
        <v>210</v>
      </c>
      <c r="J1108" s="23" t="s">
        <v>2680</v>
      </c>
      <c r="K1108" s="23">
        <f>DCOUNTA(B1:T1088,J1,I1107:J1108)</f>
        <v>1</v>
      </c>
    </row>
    <row r="1110" spans="2:52" ht="15.75">
      <c r="C1110" s="19" t="s">
        <v>7256</v>
      </c>
      <c r="D1110" s="19" t="s">
        <v>7257</v>
      </c>
      <c r="E1110" s="19" t="s">
        <v>5466</v>
      </c>
      <c r="F1110" s="19" t="s">
        <v>7258</v>
      </c>
      <c r="G1110" s="19" t="s">
        <v>7259</v>
      </c>
      <c r="O1110" s="24"/>
      <c r="AY1110" s="20" t="s">
        <v>7260</v>
      </c>
      <c r="AZ1110" s="20" t="s">
        <v>7261</v>
      </c>
    </row>
    <row r="1111" spans="2:52" ht="15.75">
      <c r="C1111" s="21">
        <f>C1092</f>
        <v>18</v>
      </c>
      <c r="D1111" s="26" t="s">
        <v>7262</v>
      </c>
      <c r="E1111" s="21">
        <f>E1092</f>
        <v>71.72699999999999</v>
      </c>
      <c r="F1111" s="21">
        <f>H1092</f>
        <v>11</v>
      </c>
      <c r="G1111" s="21">
        <f>K1092</f>
        <v>4</v>
      </c>
      <c r="O1111" s="24"/>
    </row>
    <row r="1112" spans="2:52" ht="15.75">
      <c r="C1112" s="21">
        <f>C1095</f>
        <v>1</v>
      </c>
      <c r="D1112" s="26" t="s">
        <v>7263</v>
      </c>
      <c r="E1112" s="21">
        <f>E1095</f>
        <v>2.1030000000000002</v>
      </c>
      <c r="F1112" s="21">
        <f>H1095</f>
        <v>0</v>
      </c>
      <c r="G1112" s="21">
        <f>K1095</f>
        <v>0</v>
      </c>
      <c r="O1112" s="24"/>
    </row>
    <row r="1113" spans="2:52" ht="15.75">
      <c r="C1113" s="21">
        <f>C1098</f>
        <v>1</v>
      </c>
      <c r="D1113" s="26" t="s">
        <v>7264</v>
      </c>
      <c r="E1113" s="21">
        <f>E1098</f>
        <v>3.97</v>
      </c>
      <c r="F1113" s="21">
        <f>H1098</f>
        <v>1</v>
      </c>
      <c r="G1113" s="21">
        <f>K1098</f>
        <v>0</v>
      </c>
      <c r="O1113" s="24"/>
    </row>
    <row r="1114" spans="2:52" ht="15.75">
      <c r="C1114" s="21">
        <f>C1101</f>
        <v>2</v>
      </c>
      <c r="D1114" s="26" t="s">
        <v>7265</v>
      </c>
      <c r="E1114" s="21">
        <f>E1101</f>
        <v>7.9329999999999998</v>
      </c>
      <c r="F1114" s="21">
        <f>H1101</f>
        <v>2</v>
      </c>
      <c r="G1114" s="21">
        <f>K1101</f>
        <v>0</v>
      </c>
      <c r="O1114" s="24"/>
    </row>
    <row r="1115" spans="2:52" ht="15.75">
      <c r="C1115" s="21">
        <f>C1105</f>
        <v>2</v>
      </c>
      <c r="D1115" s="26" t="s">
        <v>26</v>
      </c>
      <c r="E1115" s="21">
        <f>E1105</f>
        <v>8.0299999999999994</v>
      </c>
      <c r="F1115" s="21">
        <f>H1105</f>
        <v>1</v>
      </c>
      <c r="G1115" s="21">
        <f>K1105</f>
        <v>0</v>
      </c>
      <c r="O1115" s="24"/>
    </row>
    <row r="1116" spans="2:52" ht="15.75">
      <c r="C1116" s="21">
        <f>C1108</f>
        <v>2</v>
      </c>
      <c r="D1116" s="26" t="s">
        <v>7266</v>
      </c>
      <c r="E1116" s="21">
        <f>E1108</f>
        <v>12.575000000000001</v>
      </c>
      <c r="F1116" s="21">
        <f>H1108</f>
        <v>1</v>
      </c>
      <c r="G1116" s="21">
        <f>K1108</f>
        <v>1</v>
      </c>
      <c r="O1116" s="24"/>
    </row>
    <row r="1117" spans="2:52" ht="15.75">
      <c r="C1117" s="22"/>
      <c r="D1117" s="19" t="s">
        <v>7267</v>
      </c>
      <c r="E1117" s="19">
        <f>E1111</f>
        <v>71.72699999999999</v>
      </c>
      <c r="F1117" s="22"/>
      <c r="O1117" s="24"/>
    </row>
    <row r="1118" spans="2:52" ht="15.75">
      <c r="C1118" s="22"/>
      <c r="D1118" s="19" t="s">
        <v>7268</v>
      </c>
      <c r="E1118" s="19">
        <f>E1111+E1112+E1113+E1114+E1115+E1116</f>
        <v>106.33799999999998</v>
      </c>
    </row>
  </sheetData>
  <autoFilter ref="A1:U27"/>
  <sortState ref="B2:AZ27">
    <sortCondition ref="B2:B27"/>
  </sortState>
  <pageMargins left="0.7" right="0.7" top="0.75" bottom="0.75" header="0.3" footer="0.3"/>
</worksheet>
</file>

<file path=xl/worksheets/sheet47.xml><?xml version="1.0" encoding="utf-8"?>
<worksheet xmlns="http://schemas.openxmlformats.org/spreadsheetml/2006/main" xmlns:r="http://schemas.openxmlformats.org/officeDocument/2006/relationships">
  <sheetPr>
    <tabColor rgb="FFFFFF00"/>
  </sheetPr>
  <dimension ref="A1:AZ1113"/>
  <sheetViews>
    <sheetView topLeftCell="B1" workbookViewId="0">
      <selection activeCell="B2" sqref="B2:C2"/>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30">
      <c r="A2" s="31" t="str">
        <f>CONCATENATE(B2,". ",C2,". ",D2,". ",P2,"; ",Q2,"(",R2,"):",S2,"-",T2,".",E2,". ","IF -",F2)</f>
        <v>Garcia-Gonzalo, FR; Reiter, JF. Open Sesame: How Transition Fibers and the Transition Zone Control Ciliary Composition. COLD SPRING HARBOR PERSPECTIVES IN BIOLOGY. 2017; 9(2):-a028134.Article. IF -8,769</v>
      </c>
      <c r="B2" s="37" t="s">
        <v>5097</v>
      </c>
      <c r="C2" s="37" t="s">
        <v>5098</v>
      </c>
      <c r="D2" s="17" t="s">
        <v>5099</v>
      </c>
      <c r="E2" s="18" t="s">
        <v>10</v>
      </c>
      <c r="F2" s="18">
        <f>VLOOKUP(N2,Revistas!$B$2:$H$63996,2,FALSE)</f>
        <v>8.7690000000000001</v>
      </c>
      <c r="G2" s="18" t="str">
        <f>VLOOKUP(N2,Revistas!$B$2:$H$63996,3,FALSE)</f>
        <v>Q1</v>
      </c>
      <c r="H2" s="18" t="str">
        <f>VLOOKUP(N2,Revistas!$B$2:$H$63996,4,FALSE)</f>
        <v>CELL BIOLOGY - SCIE</v>
      </c>
      <c r="I2" s="18" t="str">
        <f>VLOOKUP(N2,Revistas!$B$2:$H$63996,5,FALSE)</f>
        <v>20/190</v>
      </c>
      <c r="J2" s="18" t="str">
        <f>VLOOKUP(N2,Revistas!$B$2:$H$63996,6,FALSE)</f>
        <v>NO</v>
      </c>
      <c r="K2" s="18" t="s">
        <v>5100</v>
      </c>
      <c r="L2" s="18" t="s">
        <v>5101</v>
      </c>
      <c r="M2" s="18">
        <v>8</v>
      </c>
      <c r="N2" s="18" t="s">
        <v>5102</v>
      </c>
      <c r="O2" s="18" t="s">
        <v>62</v>
      </c>
      <c r="P2" s="18">
        <v>2017</v>
      </c>
      <c r="Q2" s="18">
        <v>9</v>
      </c>
      <c r="R2" s="18">
        <v>2</v>
      </c>
      <c r="S2" s="18"/>
      <c r="T2" s="18" t="s">
        <v>5103</v>
      </c>
      <c r="U2" s="23">
        <v>27770015</v>
      </c>
    </row>
    <row r="3" spans="1:21">
      <c r="A3" s="31"/>
    </row>
    <row r="4" spans="1:21" hidden="1">
      <c r="A4" s="31" t="str">
        <f t="shared" ref="A4:A59" si="0">CONCATENATE(B4,". ",C4,". ",D4,". ",P4,"; ",Q4,"(",R4,"):",S4,"-",T4,".",E4,". ","IF -",F4)</f>
        <v>. . . ; ():-.. IF -</v>
      </c>
    </row>
    <row r="5" spans="1:21" hidden="1">
      <c r="A5" s="31" t="str">
        <f t="shared" si="0"/>
        <v>. . . ; ():-.. IF -</v>
      </c>
    </row>
    <row r="6" spans="1:21" hidden="1">
      <c r="A6" s="31" t="str">
        <f t="shared" si="0"/>
        <v>. . . ; ():-.. IF -</v>
      </c>
    </row>
    <row r="7" spans="1:21" hidden="1">
      <c r="A7" s="31" t="str">
        <f t="shared" si="0"/>
        <v>. . . ; ():-.. IF -</v>
      </c>
    </row>
    <row r="8" spans="1:21" hidden="1">
      <c r="A8" s="31" t="str">
        <f t="shared" si="0"/>
        <v>. . . ; ():-.. IF -</v>
      </c>
    </row>
    <row r="9" spans="1:21" hidden="1">
      <c r="A9" s="31" t="str">
        <f t="shared" si="0"/>
        <v>. . . ; ():-.. IF -</v>
      </c>
    </row>
    <row r="10" spans="1:21" hidden="1">
      <c r="A10" s="31" t="str">
        <f t="shared" si="0"/>
        <v>. . . ; ():-.. IF -</v>
      </c>
    </row>
    <row r="11" spans="1:21" hidden="1">
      <c r="A11" s="31" t="str">
        <f t="shared" si="0"/>
        <v>. . . ; ():-.. IF -</v>
      </c>
    </row>
    <row r="12" spans="1:21" hidden="1">
      <c r="A12" s="31" t="str">
        <f t="shared" si="0"/>
        <v>. . . ; ():-.. IF -</v>
      </c>
    </row>
    <row r="13" spans="1:21" hidden="1">
      <c r="A13" s="31" t="str">
        <f t="shared" si="0"/>
        <v>. . . ; ():-.. IF -</v>
      </c>
    </row>
    <row r="14" spans="1:21" hidden="1">
      <c r="A14" s="31" t="str">
        <f t="shared" si="0"/>
        <v>. . . ; ():-.. IF -</v>
      </c>
    </row>
    <row r="15" spans="1:21" hidden="1">
      <c r="A15" s="31" t="str">
        <f t="shared" si="0"/>
        <v>. . . ; ():-.. IF -</v>
      </c>
    </row>
    <row r="16" spans="1:21" hidden="1">
      <c r="A16" s="31" t="str">
        <f t="shared" si="0"/>
        <v>. . . ; ():-.. IF -</v>
      </c>
    </row>
    <row r="17" spans="1:1" hidden="1">
      <c r="A17" s="31" t="str">
        <f t="shared" si="0"/>
        <v>. . . ; ():-.. IF -</v>
      </c>
    </row>
    <row r="18" spans="1:1" hidden="1">
      <c r="A18" s="31" t="str">
        <f t="shared" si="0"/>
        <v>. . . ; ():-.. IF -</v>
      </c>
    </row>
    <row r="19" spans="1:1" hidden="1">
      <c r="A19" s="31" t="str">
        <f t="shared" si="0"/>
        <v>. . . ; ():-.. IF -</v>
      </c>
    </row>
    <row r="20" spans="1:1" hidden="1">
      <c r="A20" s="31" t="str">
        <f t="shared" si="0"/>
        <v>. . . ; ():-.. IF -</v>
      </c>
    </row>
    <row r="21" spans="1:1" hidden="1">
      <c r="A21" s="31" t="str">
        <f t="shared" si="0"/>
        <v>. . . ; ():-.. IF -</v>
      </c>
    </row>
    <row r="22" spans="1:1" hidden="1">
      <c r="A22" s="31" t="str">
        <f t="shared" si="0"/>
        <v>. . . ; ():-.. IF -</v>
      </c>
    </row>
    <row r="23" spans="1:1" hidden="1">
      <c r="A23" s="31" t="str">
        <f t="shared" si="0"/>
        <v>. . . ; ():-.. IF -</v>
      </c>
    </row>
    <row r="24" spans="1:1" hidden="1">
      <c r="A24" s="31" t="str">
        <f t="shared" si="0"/>
        <v>. . . ; ():-.. IF -</v>
      </c>
    </row>
    <row r="25" spans="1:1" hidden="1">
      <c r="A25" s="31" t="str">
        <f t="shared" si="0"/>
        <v>. . . ; ():-.. IF -</v>
      </c>
    </row>
    <row r="26" spans="1:1" hidden="1">
      <c r="A26" s="31" t="str">
        <f t="shared" si="0"/>
        <v>. . . ; ():-.. IF -</v>
      </c>
    </row>
    <row r="27" spans="1:1" hidden="1">
      <c r="A27" s="31" t="str">
        <f t="shared" si="0"/>
        <v>. . . ; ():-.. IF -</v>
      </c>
    </row>
    <row r="28" spans="1:1" hidden="1">
      <c r="A28" s="31" t="str">
        <f t="shared" si="0"/>
        <v>. . . ; ():-.. IF -</v>
      </c>
    </row>
    <row r="29" spans="1:1" hidden="1">
      <c r="A29" s="31" t="str">
        <f t="shared" si="0"/>
        <v>. . . ; ():-.. IF -</v>
      </c>
    </row>
    <row r="30" spans="1:1" hidden="1">
      <c r="A30" s="31" t="str">
        <f t="shared" si="0"/>
        <v>. . . ; ():-.. IF -</v>
      </c>
    </row>
    <row r="31" spans="1:1" hidden="1">
      <c r="A31" s="31" t="str">
        <f t="shared" si="0"/>
        <v>. . . ; ():-.. IF -</v>
      </c>
    </row>
    <row r="32" spans="1: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v>
      </c>
      <c r="D1092" s="20" t="s">
        <v>10</v>
      </c>
      <c r="E1092" s="23">
        <f>DSUM(B1:T1088,F1,D1091:D1092)</f>
        <v>8.7690000000000001</v>
      </c>
      <c r="F1092" s="23" t="s">
        <v>10</v>
      </c>
      <c r="G1092" s="23" t="s">
        <v>5470</v>
      </c>
      <c r="H1092" s="23">
        <f>DCOUNTA(B1:T1088,G1091,F1091:G1092)</f>
        <v>1</v>
      </c>
      <c r="I1092" s="23" t="s">
        <v>10</v>
      </c>
      <c r="J1092" s="23" t="s">
        <v>2680</v>
      </c>
      <c r="K1092" s="23">
        <f>DCOUNTA(B1:T1088,J1,I1091:J1092)</f>
        <v>0</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1</v>
      </c>
      <c r="D1111" s="26" t="s">
        <v>7262</v>
      </c>
      <c r="E1111" s="21">
        <f>E1092</f>
        <v>8.7690000000000001</v>
      </c>
      <c r="F1111" s="21">
        <f>H1092</f>
        <v>1</v>
      </c>
      <c r="G1111" s="21">
        <f>K1092</f>
        <v>0</v>
      </c>
      <c r="O1111" s="24"/>
    </row>
    <row r="1112" spans="2:52" ht="15.75">
      <c r="C1112" s="22"/>
      <c r="D1112" s="19" t="s">
        <v>7267</v>
      </c>
      <c r="E1112" s="19">
        <f>E1111</f>
        <v>8.7690000000000001</v>
      </c>
      <c r="F1112" s="22"/>
      <c r="O1112" s="24"/>
    </row>
    <row r="1113" spans="2:52" ht="15.75">
      <c r="C1113" s="22"/>
      <c r="D1113" s="19" t="s">
        <v>7268</v>
      </c>
      <c r="E1113" s="19">
        <f>E1111</f>
        <v>8.7690000000000001</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sheetPr>
    <tabColor rgb="FFFFC000"/>
  </sheetPr>
  <dimension ref="A1:AZ1114"/>
  <sheetViews>
    <sheetView topLeftCell="B10" workbookViewId="0">
      <selection activeCell="B2" sqref="B2:C16"/>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9"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49" ht="45">
      <c r="A2" s="31" t="str">
        <f>CONCATENATE(B2,". ",C2,". ",D2,". ",P2,"; ",Q2,"(",R2,"):",S2,"-",T2,".",E2,". ","IF -",F2)</f>
        <v>Aras-Lopez, Rosa; Almeida, L; Andreu-Fernandez, V; Tovar, J; Martinez, L. Anti-oxidants correct disturbance of redox enzymes in the hearts of rat fetuses with congenital diaphragmatic hernia.. Pediatric surgery international. 2017; ():-.Article. IF -1,181</v>
      </c>
      <c r="B2" s="37" t="s">
        <v>5121</v>
      </c>
      <c r="C2" s="37" t="s">
        <v>5120</v>
      </c>
      <c r="D2" s="17" t="s">
        <v>5122</v>
      </c>
      <c r="E2" s="18" t="s">
        <v>10</v>
      </c>
      <c r="F2" s="18">
        <f>VLOOKUP(N2,Revistas!$B$2:$H$63996,2,FALSE)</f>
        <v>1.181</v>
      </c>
      <c r="G2" s="18" t="str">
        <f>VLOOKUP(N2,Revistas!$B$2:$H$63996,3,FALSE)</f>
        <v>Q3</v>
      </c>
      <c r="H2" s="18" t="str">
        <f>VLOOKUP(N2,Revistas!$B$2:$H$63996,4,FALSE)</f>
        <v>PEDIATRICS</v>
      </c>
      <c r="I2" s="18" t="str">
        <f>VLOOKUP(N2,Revistas!$B$2:$H$63996,5,FALSE)</f>
        <v>83/121</v>
      </c>
      <c r="J2" s="18" t="str">
        <f>VLOOKUP(N2,Revistas!$B$2:$H$63996,6,FALSE)</f>
        <v>NO</v>
      </c>
      <c r="K2" s="18" t="s">
        <v>5123</v>
      </c>
      <c r="L2" s="18"/>
      <c r="M2" s="18" t="s">
        <v>586</v>
      </c>
      <c r="N2" s="18" t="s">
        <v>5124</v>
      </c>
      <c r="O2" s="18" t="s">
        <v>1918</v>
      </c>
      <c r="P2" s="18">
        <v>2017</v>
      </c>
      <c r="Q2" s="18"/>
      <c r="R2" s="18"/>
      <c r="S2" s="18"/>
      <c r="T2" s="18"/>
      <c r="U2" s="23">
        <v>29079903</v>
      </c>
      <c r="AW2" s="25"/>
    </row>
    <row r="3" spans="1:49" ht="75">
      <c r="A3" s="31" t="str">
        <f t="shared" ref="A3:A59" si="0">CONCATENATE(B3,". ",C3,". ",D3,". ",P3,"; ",Q3,"(",R3,"):",S3,"-",T3,".",E3,". ","IF -",F3)</f>
        <v>Dore Reyes, M; De La Torre, C; Bret Zurita, M; Triana Junco, P; Jimenez Gomez, J; Romo Munoz, M; Vilanova Sanchez, A; Parron Pajares, M; Perez Vigara, A; Encinas Hernandez, J L; Martinez Martinez, L; Hernandez Oliveros, F; Lopez-Santamaria, M. Benefits of magnetic resonance for the study of pectus excavatum in children: initial experience. Cirugia pediatrica : organo oficial de la Sociedad Espanola de Cirugia Pediatrica. 2017; 30(2):71-76-.Article. IF -NO TIENE</v>
      </c>
      <c r="B3" s="37" t="s">
        <v>5138</v>
      </c>
      <c r="C3" s="37" t="s">
        <v>5142</v>
      </c>
      <c r="D3" s="17" t="s">
        <v>4113</v>
      </c>
      <c r="E3" s="18" t="s">
        <v>10</v>
      </c>
      <c r="F3" s="18" t="str">
        <f>VLOOKUP(N3,Revistas!$B$2:$H$63996,2,FALSE)</f>
        <v>NO TIENE</v>
      </c>
      <c r="G3" s="18" t="str">
        <f>VLOOKUP(N3,Revistas!$B$2:$H$63996,3,FALSE)</f>
        <v>NO TIENE</v>
      </c>
      <c r="H3" s="18" t="str">
        <f>VLOOKUP(N3,Revistas!$B$2:$H$63996,4,FALSE)</f>
        <v>NO TIENE</v>
      </c>
      <c r="I3" s="18" t="str">
        <f>VLOOKUP(N3,Revistas!$B$2:$H$63996,5,FALSE)</f>
        <v>NO TIENE</v>
      </c>
      <c r="J3" s="18" t="str">
        <f>VLOOKUP(N3,Revistas!$B$2:$H$63996,6,FALSE)</f>
        <v>NO</v>
      </c>
      <c r="K3" s="18" t="s">
        <v>4129</v>
      </c>
      <c r="L3" s="18"/>
      <c r="M3" s="18" t="s">
        <v>586</v>
      </c>
      <c r="N3" s="18" t="s">
        <v>4117</v>
      </c>
      <c r="O3" s="18" t="s">
        <v>5140</v>
      </c>
      <c r="P3" s="18">
        <v>2017</v>
      </c>
      <c r="Q3" s="18">
        <v>30</v>
      </c>
      <c r="R3" s="18">
        <v>2</v>
      </c>
      <c r="S3" s="18" t="s">
        <v>5139</v>
      </c>
      <c r="T3" s="18"/>
      <c r="U3" s="23">
        <v>28857528</v>
      </c>
    </row>
    <row r="4" spans="1:49" ht="60">
      <c r="A4" s="31" t="str">
        <f t="shared" si="0"/>
        <v>Dore Reyes, M; Triana Junco, P; Encinas Hernandez, J L; Alvarado Antolin, E; Bartha Rasero, J L; Nunez Cerezo, V; Romo Munoz, M; Gomez Cervantes, M; Sanchez Galan, A; Martinez Martinez, L; Lopez Santamaria, M. Mesenteric edema as a prenatal ultrasound sign of poor prognosis in gastroschisis. Cirugia pediatrica : organo oficial de la Sociedad Espanola de Cirugia Pediatrica. 2017; 30(3):131-137-.Article. IF -NO TIENE</v>
      </c>
      <c r="B4" s="37" t="s">
        <v>4112</v>
      </c>
      <c r="C4" s="37" t="s">
        <v>4130</v>
      </c>
      <c r="D4" s="17" t="s">
        <v>4113</v>
      </c>
      <c r="E4" s="18" t="s">
        <v>10</v>
      </c>
      <c r="F4" s="18" t="str">
        <f>VLOOKUP(N4,Revistas!$B$2:$H$63996,2,FALSE)</f>
        <v>NO TIENE</v>
      </c>
      <c r="G4" s="18" t="str">
        <f>VLOOKUP(N4,Revistas!$B$2:$H$63996,3,FALSE)</f>
        <v>NO TIENE</v>
      </c>
      <c r="H4" s="18" t="str">
        <f>VLOOKUP(N4,Revistas!$B$2:$H$63996,4,FALSE)</f>
        <v>NO TIENE</v>
      </c>
      <c r="I4" s="18" t="str">
        <f>VLOOKUP(N4,Revistas!$B$2:$H$63996,5,FALSE)</f>
        <v>NO TIENE</v>
      </c>
      <c r="J4" s="18" t="str">
        <f>VLOOKUP(N4,Revistas!$B$2:$H$63996,6,FALSE)</f>
        <v>NO</v>
      </c>
      <c r="K4" s="18" t="s">
        <v>4116</v>
      </c>
      <c r="L4" s="18"/>
      <c r="M4" s="18" t="s">
        <v>586</v>
      </c>
      <c r="N4" s="18" t="s">
        <v>4117</v>
      </c>
      <c r="O4" s="18" t="s">
        <v>4115</v>
      </c>
      <c r="P4" s="18">
        <v>2017</v>
      </c>
      <c r="Q4" s="18">
        <v>30</v>
      </c>
      <c r="R4" s="18">
        <v>3</v>
      </c>
      <c r="S4" s="18" t="s">
        <v>4114</v>
      </c>
      <c r="T4" s="18"/>
      <c r="U4" s="23">
        <v>29043689</v>
      </c>
      <c r="AW4" s="25"/>
    </row>
    <row r="5" spans="1:49" ht="45">
      <c r="A5" s="31" t="str">
        <f t="shared" si="0"/>
        <v>Dore, M; Junco, PT; Moreno, AA; Cerezo, VN; Munoz, MR; Galan, AS; Sanchez, AV; Prieto, G; Ramos, E; Hernandez, F; Martinez, LM; Santamaria, ML. Ultrashort Bowel Syndrome Outcome in Children Treated in a Multidisciplinary Intestinal Rehabilitation Unit. EUROPEAN JOURNAL OF PEDIATRIC SURGERY. 2017; 27(1):116-120.Article. IF -1,313</v>
      </c>
      <c r="B5" s="37" t="s">
        <v>5116</v>
      </c>
      <c r="C5" s="37" t="s">
        <v>5117</v>
      </c>
      <c r="D5" s="17" t="s">
        <v>3194</v>
      </c>
      <c r="E5" s="18" t="s">
        <v>10</v>
      </c>
      <c r="F5" s="18">
        <f>VLOOKUP(N5,Revistas!$B$2:$H$63996,2,FALSE)</f>
        <v>1.3129999999999999</v>
      </c>
      <c r="G5" s="18" t="str">
        <f>VLOOKUP(N5,Revistas!$B$2:$H$63996,3,FALSE)</f>
        <v>Q3</v>
      </c>
      <c r="H5" s="18" t="str">
        <f>VLOOKUP(N5,Revistas!$B$2:$H$63996,4,FALSE)</f>
        <v>SURGERY</v>
      </c>
      <c r="I5" s="18" t="str">
        <f>VLOOKUP(N5,Revistas!$B$2:$H$63996,5,FALSE)</f>
        <v>127/196</v>
      </c>
      <c r="J5" s="18" t="str">
        <f>VLOOKUP(N5,Revistas!$B$2:$H$63996,6,FALSE)</f>
        <v>NO</v>
      </c>
      <c r="K5" s="18" t="s">
        <v>5118</v>
      </c>
      <c r="L5" s="18" t="s">
        <v>5119</v>
      </c>
      <c r="M5" s="18">
        <v>2</v>
      </c>
      <c r="N5" s="18" t="s">
        <v>3197</v>
      </c>
      <c r="O5" s="18" t="s">
        <v>62</v>
      </c>
      <c r="P5" s="18">
        <v>2017</v>
      </c>
      <c r="Q5" s="18">
        <v>27</v>
      </c>
      <c r="R5" s="18">
        <v>1</v>
      </c>
      <c r="S5" s="18">
        <v>116</v>
      </c>
      <c r="T5" s="18">
        <v>120</v>
      </c>
      <c r="U5" s="23">
        <v>28052307</v>
      </c>
    </row>
    <row r="6" spans="1:49" ht="75">
      <c r="A6" s="31" t="str">
        <f t="shared" si="0"/>
        <v>Dore, Mariela; Triana Junco, Paloma; Bret, Monserrat; Gomez Cervantes, Manuel; Munoz Romo, Martha; Jimenez Gomez, Javier; Perez Vigara, Ana; Parron Pajares, Manuel; Luis Encinas, Jose; Hernandez, Francisco; Martinez, Leopoldo; Lopez Santamaria, Manuel; De La Torre, Carlos. Advantages of Cardiac Magnetic Resonance Imaging for Severe Pectus Excavatum Assessment in Children.. European journal of pediatric surgery : official journal of Austrian Association of Pediatric Surgery ... [et al] = Zeitschrift fur Kinderchirurgie. 2017; ():-.Article. IF -1,313</v>
      </c>
      <c r="B6" s="37" t="s">
        <v>5133</v>
      </c>
      <c r="C6" s="37" t="s">
        <v>5132</v>
      </c>
      <c r="D6" s="17" t="s">
        <v>5127</v>
      </c>
      <c r="E6" s="18" t="s">
        <v>10</v>
      </c>
      <c r="F6" s="18">
        <f>VLOOKUP(N6,Revistas!$B$2:$H$63996,2,FALSE)</f>
        <v>1.3129999999999999</v>
      </c>
      <c r="G6" s="18" t="str">
        <f>VLOOKUP(N6,Revistas!$B$2:$H$63996,3,FALSE)</f>
        <v>Q3</v>
      </c>
      <c r="H6" s="18" t="str">
        <f>VLOOKUP(N6,Revistas!$B$2:$H$63996,4,FALSE)</f>
        <v>SURGERY</v>
      </c>
      <c r="I6" s="18" t="str">
        <f>VLOOKUP(N6,Revistas!$B$2:$H$63996,5,FALSE)</f>
        <v>127/196</v>
      </c>
      <c r="J6" s="18" t="str">
        <f>VLOOKUP(N6,Revistas!$B$2:$H$63996,6,FALSE)</f>
        <v>NO</v>
      </c>
      <c r="K6" s="18" t="s">
        <v>5128</v>
      </c>
      <c r="L6" s="18"/>
      <c r="M6" s="18" t="s">
        <v>586</v>
      </c>
      <c r="N6" s="18" t="s">
        <v>3198</v>
      </c>
      <c r="O6" s="18" t="s">
        <v>5134</v>
      </c>
      <c r="P6" s="18">
        <v>2017</v>
      </c>
      <c r="Q6" s="18"/>
      <c r="R6" s="18"/>
      <c r="S6" s="18"/>
      <c r="T6" s="18"/>
      <c r="U6" s="23">
        <v>28759900</v>
      </c>
      <c r="AW6" s="25"/>
    </row>
    <row r="7" spans="1:49" ht="60">
      <c r="A7" s="31" t="str">
        <f t="shared" si="0"/>
        <v>Dore, Mariela; Triana Junco, Paloma; Sanchez Galan, Alba; Prieto, Gerardo; Ramos, Esther; Munoz Romo, Martha; Gomez Cervantes, Manuel; Hernandez, Francisco; Martinez, Leopoldo; Lopez Santamaria, Manuel. Pitfalls in Diagnosis of Early-Onset Inflammatory Bowel Disease.. European journal of pediatric surgery : official journal of Austrian Association of Pediatric Surgery ... [et al] = Zeitschrift fur Kinderchirurgie. 2017; ():-.Article. IF -1,313</v>
      </c>
      <c r="B7" s="37" t="s">
        <v>5136</v>
      </c>
      <c r="C7" s="37" t="s">
        <v>5135</v>
      </c>
      <c r="D7" s="17" t="s">
        <v>5127</v>
      </c>
      <c r="E7" s="18" t="s">
        <v>10</v>
      </c>
      <c r="F7" s="18">
        <f>VLOOKUP(N7,Revistas!$B$2:$H$63996,2,FALSE)</f>
        <v>1.3129999999999999</v>
      </c>
      <c r="G7" s="18" t="str">
        <f>VLOOKUP(N7,Revistas!$B$2:$H$63996,3,FALSE)</f>
        <v>Q3</v>
      </c>
      <c r="H7" s="18" t="str">
        <f>VLOOKUP(N7,Revistas!$B$2:$H$63996,4,FALSE)</f>
        <v>SURGERY</v>
      </c>
      <c r="I7" s="18" t="str">
        <f>VLOOKUP(N7,Revistas!$B$2:$H$63996,5,FALSE)</f>
        <v>127/196</v>
      </c>
      <c r="J7" s="18" t="str">
        <f>VLOOKUP(N7,Revistas!$B$2:$H$63996,6,FALSE)</f>
        <v>NO</v>
      </c>
      <c r="K7" s="18" t="s">
        <v>5128</v>
      </c>
      <c r="L7" s="18"/>
      <c r="M7" s="18" t="s">
        <v>586</v>
      </c>
      <c r="N7" s="18" t="s">
        <v>3198</v>
      </c>
      <c r="O7" s="18" t="s">
        <v>5137</v>
      </c>
      <c r="P7" s="18">
        <v>2017</v>
      </c>
      <c r="Q7" s="18"/>
      <c r="R7" s="18"/>
      <c r="S7" s="18"/>
      <c r="T7" s="18"/>
      <c r="U7" s="23">
        <v>28743143</v>
      </c>
      <c r="AW7" s="25"/>
    </row>
    <row r="8" spans="1:49" ht="75">
      <c r="A8" s="31" t="str">
        <f t="shared" si="0"/>
        <v>Romo Munoz, Martha Isabel; Bueno, Alba; De La Torre, Carlos; Cerezo, Vanesa Nunez; Rebolledo, Bryant Noriega; Cervantes, Manuel Gomez; Dore, Mariela; Gomez, Javier Jimenez; Santamaria, Manuel Lopez; Martinez, Leopoldo; Lopez-Gutierrez, Juan Carlos. Surgical Emergencies in Intestinal Venous Malformations.. European journal of pediatric surgery : official journal of Austrian Association of Pediatric Surgery ... [et al] = Zeitschrift fur Kinderchirurgie. 2017; ():-.Article. IF -1,313</v>
      </c>
      <c r="B8" s="37" t="s">
        <v>5126</v>
      </c>
      <c r="C8" s="37" t="s">
        <v>5125</v>
      </c>
      <c r="D8" s="17" t="s">
        <v>5127</v>
      </c>
      <c r="E8" s="18" t="s">
        <v>10</v>
      </c>
      <c r="F8" s="18">
        <f>VLOOKUP(N8,Revistas!$B$2:$H$63996,2,FALSE)</f>
        <v>1.3129999999999999</v>
      </c>
      <c r="G8" s="18" t="str">
        <f>VLOOKUP(N8,Revistas!$B$2:$H$63996,3,FALSE)</f>
        <v>Q3</v>
      </c>
      <c r="H8" s="18" t="str">
        <f>VLOOKUP(N8,Revistas!$B$2:$H$63996,4,FALSE)</f>
        <v>SURGERY</v>
      </c>
      <c r="I8" s="18" t="str">
        <f>VLOOKUP(N8,Revistas!$B$2:$H$63996,5,FALSE)</f>
        <v>127/196</v>
      </c>
      <c r="J8" s="18" t="str">
        <f>VLOOKUP(N8,Revistas!$B$2:$H$63996,6,FALSE)</f>
        <v>NO</v>
      </c>
      <c r="K8" s="18" t="s">
        <v>5128</v>
      </c>
      <c r="L8" s="18"/>
      <c r="M8" s="18" t="s">
        <v>586</v>
      </c>
      <c r="N8" s="18" t="s">
        <v>3198</v>
      </c>
      <c r="O8" s="18" t="s">
        <v>4337</v>
      </c>
      <c r="P8" s="18">
        <v>2017</v>
      </c>
      <c r="Q8" s="18"/>
      <c r="R8" s="18"/>
      <c r="S8" s="18"/>
      <c r="T8" s="18"/>
      <c r="U8" s="23">
        <v>28946166</v>
      </c>
      <c r="AW8" s="25"/>
    </row>
    <row r="9" spans="1:49" ht="45">
      <c r="A9" s="31" t="str">
        <f t="shared" si="0"/>
        <v>Sanchez-Galan, A; Encinas, J L; Antolin, E; Vilanova, A; Dore, M; Triana, P; Bartha, J L; Lopez-Santamaria, M. Intestinal complications in twin-to-twin transfusion syndrome (TTTS) treated by laser coagulation (LC). Cirugia pediatrica : organo oficial de la Sociedad Espanola de Cirugia Pediatrica. 2017; 30(1):33-38-.Article. IF -NO TIENE</v>
      </c>
      <c r="B9" s="37" t="s">
        <v>4126</v>
      </c>
      <c r="C9" s="37" t="s">
        <v>4131</v>
      </c>
      <c r="D9" s="17" t="s">
        <v>4113</v>
      </c>
      <c r="E9" s="18" t="s">
        <v>10</v>
      </c>
      <c r="F9" s="18" t="str">
        <f>VLOOKUP(N9,Revistas!$B$2:$H$63996,2,FALSE)</f>
        <v>NO TIENE</v>
      </c>
      <c r="G9" s="18" t="str">
        <f>VLOOKUP(N9,Revistas!$B$2:$H$63996,3,FALSE)</f>
        <v>NO TIENE</v>
      </c>
      <c r="H9" s="18" t="str">
        <f>VLOOKUP(N9,Revistas!$B$2:$H$63996,4,FALSE)</f>
        <v>NO TIENE</v>
      </c>
      <c r="I9" s="18" t="str">
        <f>VLOOKUP(N9,Revistas!$B$2:$H$63996,5,FALSE)</f>
        <v>NO TIENE</v>
      </c>
      <c r="J9" s="18" t="str">
        <f>VLOOKUP(N9,Revistas!$B$2:$H$63996,6,FALSE)</f>
        <v>NO</v>
      </c>
      <c r="K9" s="18" t="s">
        <v>4129</v>
      </c>
      <c r="L9" s="18"/>
      <c r="M9" s="18" t="s">
        <v>586</v>
      </c>
      <c r="N9" s="18" t="s">
        <v>4117</v>
      </c>
      <c r="O9" s="18" t="s">
        <v>4128</v>
      </c>
      <c r="P9" s="18">
        <v>2017</v>
      </c>
      <c r="Q9" s="18">
        <v>30</v>
      </c>
      <c r="R9" s="18">
        <v>1</v>
      </c>
      <c r="S9" s="18" t="s">
        <v>4127</v>
      </c>
      <c r="T9" s="18"/>
      <c r="U9" s="23">
        <v>28585788</v>
      </c>
    </row>
    <row r="10" spans="1:49" ht="60">
      <c r="A10" s="31" t="str">
        <f t="shared" si="0"/>
        <v>Sanchez-Montenegro, Carlos; Vilanova-Sanchez, Alejandra; Barrena-Delfa, Saturnino; Tenorio, Jair; Santos-Simarro, Fernando; Garcia-Minaur, Sixto; Lapunzina, Pablo; Martinez-Martinez, Leopoldo. Costello Syndrome and Umbilical Ligament Rhabdomyosarcoma in Two Pediatric Patients: Case Reports and Review of the Literature.. Case reports in genetics. 2017; 2017():1587610-.Article. IF -NO TIENE</v>
      </c>
      <c r="B10" s="37" t="s">
        <v>4351</v>
      </c>
      <c r="C10" s="37" t="s">
        <v>4350</v>
      </c>
      <c r="D10" s="17" t="s">
        <v>4352</v>
      </c>
      <c r="E10" s="18" t="s">
        <v>10</v>
      </c>
      <c r="F10" s="18" t="str">
        <f>VLOOKUP(N10,Revistas!$B$2:$H$63996,2,FALSE)</f>
        <v>NO TIENE</v>
      </c>
      <c r="G10" s="18" t="str">
        <f>VLOOKUP(N10,Revistas!$B$2:$H$63996,3,FALSE)</f>
        <v>NO TIENE</v>
      </c>
      <c r="H10" s="18" t="str">
        <f>VLOOKUP(N10,Revistas!$B$2:$H$63996,4,FALSE)</f>
        <v>NO TIENE</v>
      </c>
      <c r="I10" s="18" t="str">
        <f>VLOOKUP(N10,Revistas!$B$2:$H$63996,5,FALSE)</f>
        <v>NO TIENE</v>
      </c>
      <c r="J10" s="18" t="str">
        <f>VLOOKUP(N10,Revistas!$B$2:$H$63996,6,FALSE)</f>
        <v>NO</v>
      </c>
      <c r="K10" s="18" t="s">
        <v>4354</v>
      </c>
      <c r="L10" s="18"/>
      <c r="M10" s="18" t="s">
        <v>586</v>
      </c>
      <c r="N10" s="18" t="s">
        <v>4355</v>
      </c>
      <c r="O10" s="18" t="s">
        <v>4353</v>
      </c>
      <c r="P10" s="18">
        <v>2017</v>
      </c>
      <c r="Q10" s="18">
        <v>2017</v>
      </c>
      <c r="R10" s="18"/>
      <c r="S10" s="18">
        <v>1587610</v>
      </c>
      <c r="T10" s="18"/>
      <c r="U10" s="23">
        <v>28203467</v>
      </c>
    </row>
    <row r="11" spans="1:49" ht="45">
      <c r="A11" s="31" t="str">
        <f t="shared" si="0"/>
        <v>Sellers, Margarita; Udaondo, Clara; Moreno, Barbara; Martinez-Ales, Gonzalo; Diez, Jesus; Martinez, Leopoldo; de Ceano-Vivas, Maria. Hirschsprung-associated enterocolitis: Observational study in a paediatric emergency care unit. Anales de pediatria (Barcelona, Spain : 2003). 2017; ():-.Article. IF -1,14</v>
      </c>
      <c r="B11" s="37" t="s">
        <v>5129</v>
      </c>
      <c r="C11" s="37" t="s">
        <v>5141</v>
      </c>
      <c r="D11" s="17" t="s">
        <v>2512</v>
      </c>
      <c r="E11" s="18" t="s">
        <v>10</v>
      </c>
      <c r="F11" s="18">
        <f>VLOOKUP(N11,Revistas!$B$2:$H$63996,2,FALSE)</f>
        <v>1.1399999999999999</v>
      </c>
      <c r="G11" s="18" t="str">
        <f>VLOOKUP(N11,Revistas!$B$2:$H$63996,3,FALSE)</f>
        <v>Q3</v>
      </c>
      <c r="H11" s="18" t="str">
        <f>VLOOKUP(N11,Revistas!$B$2:$H$63996,4,FALSE)</f>
        <v>PEDIATRICS - SCIE</v>
      </c>
      <c r="I11" s="18" t="str">
        <f>VLOOKUP(N11,Revistas!$B$2:$H$63996,5,FALSE)</f>
        <v>88/121/</v>
      </c>
      <c r="J11" s="18" t="str">
        <f>VLOOKUP(N11,Revistas!$B$2:$H$63996,6,FALSE)</f>
        <v>NO</v>
      </c>
      <c r="K11" s="18" t="s">
        <v>5131</v>
      </c>
      <c r="L11" s="18"/>
      <c r="M11" s="18" t="s">
        <v>586</v>
      </c>
      <c r="N11" s="18" t="s">
        <v>2515</v>
      </c>
      <c r="O11" s="18" t="s">
        <v>5130</v>
      </c>
      <c r="P11" s="18">
        <v>2017</v>
      </c>
      <c r="Q11" s="18"/>
      <c r="R11" s="18"/>
      <c r="S11" s="18"/>
      <c r="T11" s="18"/>
      <c r="U11" s="23">
        <v>28803163</v>
      </c>
    </row>
    <row r="12" spans="1:49" ht="30">
      <c r="A12" s="31" t="str">
        <f t="shared" si="0"/>
        <v>Tovar, JA. Leadership in Pediatric Surgery from a Senior's Perspective. EUROPEAN JOURNAL OF PEDIATRIC SURGERY. 2017; 27(3):234-239.Review. IF -1,313</v>
      </c>
      <c r="B12" s="37" t="s">
        <v>5104</v>
      </c>
      <c r="C12" s="37" t="s">
        <v>5105</v>
      </c>
      <c r="D12" s="17" t="s">
        <v>3194</v>
      </c>
      <c r="E12" s="18" t="s">
        <v>210</v>
      </c>
      <c r="F12" s="18">
        <f>VLOOKUP(N12,Revistas!$B$2:$H$63996,2,FALSE)</f>
        <v>1.3129999999999999</v>
      </c>
      <c r="G12" s="18" t="str">
        <f>VLOOKUP(N12,Revistas!$B$2:$H$63996,3,FALSE)</f>
        <v>Q3</v>
      </c>
      <c r="H12" s="18" t="str">
        <f>VLOOKUP(N12,Revistas!$B$2:$H$63996,4,FALSE)</f>
        <v>SURGERY</v>
      </c>
      <c r="I12" s="18" t="str">
        <f>VLOOKUP(N12,Revistas!$B$2:$H$63996,5,FALSE)</f>
        <v>127/196</v>
      </c>
      <c r="J12" s="18" t="str">
        <f>VLOOKUP(N12,Revistas!$B$2:$H$63996,6,FALSE)</f>
        <v>NO</v>
      </c>
      <c r="K12" s="18" t="s">
        <v>5106</v>
      </c>
      <c r="L12" s="18" t="s">
        <v>5107</v>
      </c>
      <c r="M12" s="18">
        <v>1</v>
      </c>
      <c r="N12" s="18" t="s">
        <v>3197</v>
      </c>
      <c r="O12" s="18" t="s">
        <v>226</v>
      </c>
      <c r="P12" s="18">
        <v>2017</v>
      </c>
      <c r="Q12" s="18">
        <v>27</v>
      </c>
      <c r="R12" s="18">
        <v>3</v>
      </c>
      <c r="S12" s="18">
        <v>234</v>
      </c>
      <c r="T12" s="18">
        <v>239</v>
      </c>
      <c r="U12" s="23">
        <v>28454183</v>
      </c>
    </row>
    <row r="13" spans="1:49" ht="45">
      <c r="A13" s="31" t="str">
        <f t="shared" si="0"/>
        <v>Triana, P; Dore, M; Romo, MM; Gomez, JJ; Galan, AS; Hernandez, F; Moreno, AMA; Encinas, JL; Martinez, L; Santamaria, ML. Hepatocellular Carcinoma: Referral to a Transplantation Unit. EUROPEAN JOURNAL OF PEDIATRIC SURGERY. 2017; 27(1):16-19.Article. IF -1,313</v>
      </c>
      <c r="B13" s="37" t="s">
        <v>5108</v>
      </c>
      <c r="C13" s="37" t="s">
        <v>5109</v>
      </c>
      <c r="D13" s="17" t="s">
        <v>3194</v>
      </c>
      <c r="E13" s="18" t="s">
        <v>10</v>
      </c>
      <c r="F13" s="18">
        <f>VLOOKUP(N13,Revistas!$B$2:$H$63996,2,FALSE)</f>
        <v>1.3129999999999999</v>
      </c>
      <c r="G13" s="18" t="str">
        <f>VLOOKUP(N13,Revistas!$B$2:$H$63996,3,FALSE)</f>
        <v>Q3</v>
      </c>
      <c r="H13" s="18" t="str">
        <f>VLOOKUP(N13,Revistas!$B$2:$H$63996,4,FALSE)</f>
        <v>SURGERY</v>
      </c>
      <c r="I13" s="18" t="str">
        <f>VLOOKUP(N13,Revistas!$B$2:$H$63996,5,FALSE)</f>
        <v>127/196</v>
      </c>
      <c r="J13" s="18" t="str">
        <f>VLOOKUP(N13,Revistas!$B$2:$H$63996,6,FALSE)</f>
        <v>NO</v>
      </c>
      <c r="K13" s="18" t="s">
        <v>5110</v>
      </c>
      <c r="L13" s="18" t="s">
        <v>5111</v>
      </c>
      <c r="M13" s="18">
        <v>0</v>
      </c>
      <c r="N13" s="18" t="s">
        <v>3197</v>
      </c>
      <c r="O13" s="18" t="s">
        <v>62</v>
      </c>
      <c r="P13" s="18">
        <v>2017</v>
      </c>
      <c r="Q13" s="18">
        <v>27</v>
      </c>
      <c r="R13" s="18">
        <v>1</v>
      </c>
      <c r="S13" s="18">
        <v>16</v>
      </c>
      <c r="T13" s="18">
        <v>19</v>
      </c>
      <c r="U13" s="23">
        <v>27723922</v>
      </c>
    </row>
    <row r="14" spans="1:49" ht="60">
      <c r="A14" s="31" t="str">
        <f t="shared" si="0"/>
        <v>Val-Blasco, A; Prieto, P; Gonzalez-Ramos, S; Benito, G; Vallejo-Cremades, MT; Pacheco, I; Gonzalez-Peramato, P; Agra, N; Terron, V; Delgado, C; Martin-Sanz, P; Bosca, L; Fernandez-Velasco, M. NOD1 activation in cardiac fibroblasts induces myocardial fibrosis in a murine model of type 2 diabetes. BIOCHEMICAL JOURNAL. 2017; 474():399-410.Article. IF -3,797</v>
      </c>
      <c r="B14" s="37" t="s">
        <v>2078</v>
      </c>
      <c r="C14" s="37" t="s">
        <v>2079</v>
      </c>
      <c r="D14" s="17" t="s">
        <v>2080</v>
      </c>
      <c r="E14" s="18" t="s">
        <v>10</v>
      </c>
      <c r="F14" s="18">
        <f>VLOOKUP(N14,Revistas!$B$2:$H$63996,2,FALSE)</f>
        <v>3.7970000000000002</v>
      </c>
      <c r="G14" s="18" t="str">
        <f>VLOOKUP(N14,Revistas!$B$2:$H$63996,3,FALSE)</f>
        <v>Q2</v>
      </c>
      <c r="H14" s="18" t="str">
        <f>VLOOKUP(N14,Revistas!$B$2:$H$63996,4,FALSE)</f>
        <v>BIOCHEMISTRY &amp; MOLECULAR BIOLOGY - SCIE</v>
      </c>
      <c r="I14" s="18" t="str">
        <f>VLOOKUP(N14,Revistas!$B$2:$H$63996,5,FALSE)</f>
        <v>90/290</v>
      </c>
      <c r="J14" s="18" t="str">
        <f>VLOOKUP(N14,Revistas!$B$2:$H$63996,6,FALSE)</f>
        <v>NO</v>
      </c>
      <c r="K14" s="18" t="s">
        <v>2081</v>
      </c>
      <c r="L14" s="18" t="s">
        <v>2082</v>
      </c>
      <c r="M14" s="18">
        <v>1</v>
      </c>
      <c r="N14" s="18" t="s">
        <v>2083</v>
      </c>
      <c r="O14" s="28">
        <v>36923</v>
      </c>
      <c r="P14" s="18">
        <v>2017</v>
      </c>
      <c r="Q14" s="18">
        <v>474</v>
      </c>
      <c r="R14" s="18"/>
      <c r="S14" s="18">
        <v>399</v>
      </c>
      <c r="T14" s="18">
        <v>410</v>
      </c>
      <c r="U14" s="23">
        <v>27803247</v>
      </c>
    </row>
    <row r="15" spans="1:49" ht="60">
      <c r="A15" s="31" t="str">
        <f t="shared" si="0"/>
        <v>Zani, A; Eaton, S; Morini, F; Puri, P; Rintala, R; van Heurn, E; Lukac, M; Bagolan, P; Kuebler, JF; Friedmacher, F; Wijnen, R; Tovar, JA; Hoellwarth, ME; Pierro, A. European Paediatric Surgeons' Association Survey on the Management of Hirschsprung Disease. EUROPEAN JOURNAL OF PEDIATRIC SURGERY. 2017; 27(1):96-101.Article. IF -1,313</v>
      </c>
      <c r="B15" s="37" t="s">
        <v>5112</v>
      </c>
      <c r="C15" s="37" t="s">
        <v>5113</v>
      </c>
      <c r="D15" s="17" t="s">
        <v>3194</v>
      </c>
      <c r="E15" s="18" t="s">
        <v>10</v>
      </c>
      <c r="F15" s="18">
        <f>VLOOKUP(N15,Revistas!$B$2:$H$63996,2,FALSE)</f>
        <v>1.3129999999999999</v>
      </c>
      <c r="G15" s="18" t="str">
        <f>VLOOKUP(N15,Revistas!$B$2:$H$63996,3,FALSE)</f>
        <v>Q3</v>
      </c>
      <c r="H15" s="18" t="str">
        <f>VLOOKUP(N15,Revistas!$B$2:$H$63996,4,FALSE)</f>
        <v>SURGERY</v>
      </c>
      <c r="I15" s="18" t="str">
        <f>VLOOKUP(N15,Revistas!$B$2:$H$63996,5,FALSE)</f>
        <v>127/196</v>
      </c>
      <c r="J15" s="18" t="str">
        <f>VLOOKUP(N15,Revistas!$B$2:$H$63996,6,FALSE)</f>
        <v>NO</v>
      </c>
      <c r="K15" s="18" t="s">
        <v>5114</v>
      </c>
      <c r="L15" s="18" t="s">
        <v>5115</v>
      </c>
      <c r="M15" s="18">
        <v>1</v>
      </c>
      <c r="N15" s="18" t="s">
        <v>3197</v>
      </c>
      <c r="O15" s="18" t="s">
        <v>62</v>
      </c>
      <c r="P15" s="18">
        <v>2017</v>
      </c>
      <c r="Q15" s="18">
        <v>27</v>
      </c>
      <c r="R15" s="18">
        <v>1</v>
      </c>
      <c r="S15" s="18">
        <v>96</v>
      </c>
      <c r="T15" s="18">
        <v>101</v>
      </c>
      <c r="U15" s="23">
        <v>27898990</v>
      </c>
    </row>
    <row r="16" spans="1:49" ht="45">
      <c r="A16" s="31" t="str">
        <f t="shared" si="0"/>
        <v>Zozaya, C; Triana, M; Madero, R; Abrams, S; Martinez, L; Amesty, MV; de Pipaon, MS. Predicting Full Enteral Feeding in the Postoperative Period in Infants with Congenital Diaphragmatic Hernia. EUROPEAN JOURNAL OF PEDIATRIC SURGERY. 2017; 27(5):431-436.Article. IF -1,313</v>
      </c>
      <c r="B16" s="37" t="s">
        <v>3192</v>
      </c>
      <c r="C16" s="37" t="s">
        <v>3193</v>
      </c>
      <c r="D16" s="17" t="s">
        <v>3194</v>
      </c>
      <c r="E16" s="18" t="s">
        <v>10</v>
      </c>
      <c r="F16" s="18">
        <f>VLOOKUP(N16,Revistas!$B$2:$H$63996,2,FALSE)</f>
        <v>1.3129999999999999</v>
      </c>
      <c r="G16" s="18" t="str">
        <f>VLOOKUP(N16,Revistas!$B$2:$H$63996,3,FALSE)</f>
        <v>Q3</v>
      </c>
      <c r="H16" s="18" t="str">
        <f>VLOOKUP(N16,Revistas!$B$2:$H$63996,4,FALSE)</f>
        <v>SURGERY</v>
      </c>
      <c r="I16" s="18" t="str">
        <f>VLOOKUP(N16,Revistas!$B$2:$H$63996,5,FALSE)</f>
        <v>127/196</v>
      </c>
      <c r="J16" s="18" t="str">
        <f>VLOOKUP(N16,Revistas!$B$2:$H$63996,6,FALSE)</f>
        <v>NO</v>
      </c>
      <c r="K16" s="18" t="s">
        <v>3195</v>
      </c>
      <c r="L16" s="18" t="s">
        <v>3196</v>
      </c>
      <c r="M16" s="18">
        <v>0</v>
      </c>
      <c r="N16" s="18" t="s">
        <v>3197</v>
      </c>
      <c r="O16" s="18" t="s">
        <v>129</v>
      </c>
      <c r="P16" s="18">
        <v>2017</v>
      </c>
      <c r="Q16" s="18">
        <v>27</v>
      </c>
      <c r="R16" s="18">
        <v>5</v>
      </c>
      <c r="S16" s="18">
        <v>431</v>
      </c>
      <c r="T16" s="18">
        <v>436</v>
      </c>
      <c r="U16" s="23">
        <v>28081579</v>
      </c>
    </row>
    <row r="17" spans="1:1">
      <c r="A17" s="31"/>
    </row>
    <row r="18" spans="1:1" hidden="1">
      <c r="A18" s="31" t="str">
        <f t="shared" si="0"/>
        <v>. . . ; ():-.. IF -</v>
      </c>
    </row>
    <row r="19" spans="1:1" hidden="1">
      <c r="A19" s="31" t="str">
        <f t="shared" si="0"/>
        <v>. . . ; ():-.. IF -</v>
      </c>
    </row>
    <row r="20" spans="1:1" hidden="1">
      <c r="A20" s="31" t="str">
        <f t="shared" si="0"/>
        <v>. . . ; ():-.. IF -</v>
      </c>
    </row>
    <row r="21" spans="1:1" hidden="1">
      <c r="A21" s="31" t="str">
        <f t="shared" si="0"/>
        <v>. . . ; ():-.. IF -</v>
      </c>
    </row>
    <row r="22" spans="1:1" hidden="1">
      <c r="A22" s="31" t="str">
        <f t="shared" si="0"/>
        <v>. . . ; ():-.. IF -</v>
      </c>
    </row>
    <row r="23" spans="1:1" hidden="1">
      <c r="A23" s="31" t="str">
        <f t="shared" si="0"/>
        <v>. . . ; ():-.. IF -</v>
      </c>
    </row>
    <row r="24" spans="1:1" hidden="1">
      <c r="A24" s="31" t="str">
        <f t="shared" si="0"/>
        <v>. . . ; ():-.. IF -</v>
      </c>
    </row>
    <row r="25" spans="1:1" hidden="1">
      <c r="A25" s="31" t="str">
        <f t="shared" si="0"/>
        <v>. . . ; ():-.. IF -</v>
      </c>
    </row>
    <row r="26" spans="1:1" hidden="1">
      <c r="A26" s="31" t="str">
        <f t="shared" si="0"/>
        <v>. . . ; ():-.. IF -</v>
      </c>
    </row>
    <row r="27" spans="1:1" hidden="1">
      <c r="A27" s="31" t="str">
        <f t="shared" si="0"/>
        <v>. . . ; ():-.. IF -</v>
      </c>
    </row>
    <row r="28" spans="1:1" hidden="1">
      <c r="A28" s="31" t="str">
        <f t="shared" si="0"/>
        <v>. . . ; ():-.. IF -</v>
      </c>
    </row>
    <row r="29" spans="1:1" hidden="1">
      <c r="A29" s="31" t="str">
        <f t="shared" si="0"/>
        <v>. . . ; ():-.. IF -</v>
      </c>
    </row>
    <row r="30" spans="1:1" hidden="1">
      <c r="A30" s="31" t="str">
        <f t="shared" si="0"/>
        <v>. . . ; ():-.. IF -</v>
      </c>
    </row>
    <row r="31" spans="1:1" hidden="1">
      <c r="A31" s="31" t="str">
        <f t="shared" si="0"/>
        <v>. . . ; ():-.. IF -</v>
      </c>
    </row>
    <row r="32" spans="1: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14</v>
      </c>
      <c r="D1092" s="20" t="s">
        <v>10</v>
      </c>
      <c r="E1092" s="23">
        <f>DSUM(B1:T1088,F1,D1091:D1092)</f>
        <v>15.309000000000001</v>
      </c>
      <c r="F1092" s="23" t="s">
        <v>10</v>
      </c>
      <c r="G1092" s="23" t="s">
        <v>5470</v>
      </c>
      <c r="H1092" s="23">
        <f>DCOUNTA(B1:T1088,G1091,F1091:G1092)</f>
        <v>0</v>
      </c>
      <c r="I1092" s="23" t="s">
        <v>10</v>
      </c>
      <c r="J1092" s="23" t="s">
        <v>2680</v>
      </c>
      <c r="K1092" s="23">
        <f>DCOUNTA(B1:T1088,J1,I1091:J1092)</f>
        <v>0</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1</v>
      </c>
      <c r="D1108" s="20" t="s">
        <v>210</v>
      </c>
      <c r="E1108" s="23">
        <f>DSUM(B1:T1088,F1,D1107:D1108)</f>
        <v>1.3129999999999999</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14</v>
      </c>
      <c r="D1111" s="26" t="s">
        <v>7262</v>
      </c>
      <c r="E1111" s="21">
        <f>E1092</f>
        <v>15.309000000000001</v>
      </c>
      <c r="F1111" s="21">
        <f>H1092</f>
        <v>0</v>
      </c>
      <c r="G1111" s="21">
        <f>K1092</f>
        <v>0</v>
      </c>
      <c r="O1111" s="24"/>
    </row>
    <row r="1112" spans="2:52" ht="15.75">
      <c r="C1112" s="21">
        <f>C1108</f>
        <v>1</v>
      </c>
      <c r="D1112" s="26" t="s">
        <v>7266</v>
      </c>
      <c r="E1112" s="21">
        <f>E1108</f>
        <v>1.3129999999999999</v>
      </c>
      <c r="F1112" s="21">
        <f>H1108</f>
        <v>0</v>
      </c>
      <c r="G1112" s="21">
        <f>K1108</f>
        <v>0</v>
      </c>
      <c r="O1112" s="24"/>
    </row>
    <row r="1113" spans="2:52" ht="15.75">
      <c r="C1113" s="22"/>
      <c r="D1113" s="19" t="s">
        <v>7267</v>
      </c>
      <c r="E1113" s="19">
        <f>E1111</f>
        <v>15.309000000000001</v>
      </c>
      <c r="F1113" s="22"/>
      <c r="O1113" s="24"/>
    </row>
    <row r="1114" spans="2:52" ht="15.75">
      <c r="C1114" s="22"/>
      <c r="D1114" s="19" t="s">
        <v>7268</v>
      </c>
      <c r="E1114" s="19">
        <f>E1111+E1112</f>
        <v>16.622</v>
      </c>
    </row>
  </sheetData>
  <sortState ref="B2:AZ16">
    <sortCondition ref="B2:B16"/>
  </sortState>
  <pageMargins left="0.7" right="0.7" top="0.75" bottom="0.75" header="0.3" footer="0.3"/>
</worksheet>
</file>

<file path=xl/worksheets/sheet49.xml><?xml version="1.0" encoding="utf-8"?>
<worksheet xmlns="http://schemas.openxmlformats.org/spreadsheetml/2006/main" xmlns:r="http://schemas.openxmlformats.org/officeDocument/2006/relationships">
  <sheetPr>
    <tabColor rgb="FFFFC000"/>
  </sheetPr>
  <dimension ref="A1:AZ1114"/>
  <sheetViews>
    <sheetView topLeftCell="B1" workbookViewId="0">
      <selection activeCell="B2" sqref="B2:C11"/>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45">
      <c r="A2" s="31" t="str">
        <f>CONCATENATE(B2,". ",C2,". ",D2,". ",P2,"; ",Q2,"(",R2,"):",S2,"-",T2,".",E2,". ","IF -",F2)</f>
        <v>Cruz-Pardos, A; Garcia-Rey, E; Garcia-Cimbrelo, E. Total Hip Arthroplasty with Use of the Cementless Zweymuller Alloclassic System A Concise Follow-up, at a Minimum of 25 Years, of a Previous Report. JOURNAL OF BONE AND JOINT SURGERY-AMERICAN VOLUME. 2017; 99(22):1927-1931.Article. IF -4,84</v>
      </c>
      <c r="B2" s="37" t="s">
        <v>5143</v>
      </c>
      <c r="C2" s="37" t="s">
        <v>5144</v>
      </c>
      <c r="D2" s="17" t="s">
        <v>5145</v>
      </c>
      <c r="E2" s="18" t="s">
        <v>10</v>
      </c>
      <c r="F2" s="18">
        <f>VLOOKUP(N2,Revistas!$B$2:$H$63996,2,FALSE)</f>
        <v>4.84</v>
      </c>
      <c r="G2" s="18" t="str">
        <f>VLOOKUP(N2,Revistas!$B$2:$H$63996,3,FALSE)</f>
        <v>Q1</v>
      </c>
      <c r="H2" s="18" t="str">
        <f>VLOOKUP(N2,Revistas!$B$2:$H$63996,4,FALSE)</f>
        <v>SURGERY - SCIE;</v>
      </c>
      <c r="I2" s="18" t="str">
        <f>VLOOKUP(N2,Revistas!$B$2:$H$63996,5,FALSE)</f>
        <v>2 DE 76</v>
      </c>
      <c r="J2" s="18" t="str">
        <f>VLOOKUP(N2,Revistas!$B$2:$H$63996,6,FALSE)</f>
        <v>SI</v>
      </c>
      <c r="K2" s="18" t="s">
        <v>5146</v>
      </c>
      <c r="L2" s="18" t="s">
        <v>5147</v>
      </c>
      <c r="M2" s="18">
        <v>0</v>
      </c>
      <c r="N2" s="18" t="s">
        <v>5148</v>
      </c>
      <c r="O2" s="28">
        <v>42309</v>
      </c>
      <c r="P2" s="18">
        <v>2017</v>
      </c>
      <c r="Q2" s="18">
        <v>99</v>
      </c>
      <c r="R2" s="18">
        <v>22</v>
      </c>
      <c r="S2" s="18">
        <v>1927</v>
      </c>
      <c r="T2" s="18">
        <v>1931</v>
      </c>
      <c r="U2" s="23">
        <v>29135666</v>
      </c>
    </row>
    <row r="3" spans="1:21" ht="60">
      <c r="A3" s="31" t="str">
        <f t="shared" ref="A3:A59" si="0">CONCATENATE(B3,". ",C3,". ",D3,". ",P3,"; ",Q3,"(",R3,"):",S3,"-",T3,".",E3,". ","IF -",F3)</f>
        <v>Fernandez-Calderon, MC; Cifuentes, SC; Pacha-Olivenza, MA; Gallardo-Moreno, AM; Saldana, L; Gonzalez-Carrasco, JL; Blanco, MT; Vilaboa, N; Gonzalez-Martin, ML; Perez-Giraldo, C. Antibacterial effect of novel biodegradable and bioresorbable PLDA/Mg composites. BIOMEDICAL MATERIALS. 2017; 12(1):-15025.Article. IF -2,469</v>
      </c>
      <c r="B3" s="37" t="s">
        <v>5185</v>
      </c>
      <c r="C3" s="37" t="s">
        <v>5186</v>
      </c>
      <c r="D3" s="17" t="s">
        <v>5187</v>
      </c>
      <c r="E3" s="18" t="s">
        <v>10</v>
      </c>
      <c r="F3" s="18">
        <f>VLOOKUP(N3,Revistas!$B$2:$H$63996,2,FALSE)</f>
        <v>2.4689999999999999</v>
      </c>
      <c r="G3" s="18" t="str">
        <f>VLOOKUP(N3,Revistas!$B$2:$H$63996,3,FALSE)</f>
        <v>Q2</v>
      </c>
      <c r="H3" s="18" t="str">
        <f>VLOOKUP(N3,Revistas!$B$2:$H$63996,4,FALSE)</f>
        <v>ENGINEERING, BIOMEDICAL - SCIE;</v>
      </c>
      <c r="I3" s="18" t="str">
        <f>VLOOKUP(N3,Revistas!$B$2:$H$63996,5,FALSE)</f>
        <v>27/77</v>
      </c>
      <c r="J3" s="18" t="str">
        <f>VLOOKUP(N3,Revistas!$B$2:$H$63996,6,FALSE)</f>
        <v>NO</v>
      </c>
      <c r="K3" s="18" t="s">
        <v>5188</v>
      </c>
      <c r="L3" s="18" t="s">
        <v>5189</v>
      </c>
      <c r="M3" s="18">
        <v>0</v>
      </c>
      <c r="N3" s="18" t="s">
        <v>5190</v>
      </c>
      <c r="O3" s="18" t="s">
        <v>62</v>
      </c>
      <c r="P3" s="18">
        <v>2017</v>
      </c>
      <c r="Q3" s="18">
        <v>12</v>
      </c>
      <c r="R3" s="18">
        <v>1</v>
      </c>
      <c r="S3" s="18"/>
      <c r="T3" s="18">
        <v>15025</v>
      </c>
      <c r="U3" s="23">
        <v>28211364</v>
      </c>
    </row>
    <row r="4" spans="1:21" ht="45">
      <c r="A4" s="31" t="str">
        <f t="shared" si="0"/>
        <v>Garcia-Cimbrelo, E. CORR Insights (R): Femoral Morphology in the Dysplastic Hip: Three-dimensional Characterizations With CT. CLINICAL ORTHOPAEDICS AND RELATED RESEARCH. 2017; 475(4):1055-1057.Editorial Material. IF -3,897</v>
      </c>
      <c r="B4" s="37" t="s">
        <v>5179</v>
      </c>
      <c r="C4" s="37" t="s">
        <v>5180</v>
      </c>
      <c r="D4" s="17" t="s">
        <v>5181</v>
      </c>
      <c r="E4" s="18" t="s">
        <v>571</v>
      </c>
      <c r="F4" s="18">
        <f>VLOOKUP(N4,Revistas!$B$2:$H$63996,2,FALSE)</f>
        <v>3.8969999999999998</v>
      </c>
      <c r="G4" s="18" t="str">
        <f>VLOOKUP(N4,Revistas!$B$2:$H$63996,3,FALSE)</f>
        <v>Q1</v>
      </c>
      <c r="H4" s="18" t="str">
        <f>VLOOKUP(N4,Revistas!$B$2:$H$63996,4,FALSE)</f>
        <v>ORTHOPEDICS - SCIE;</v>
      </c>
      <c r="I4" s="18" t="str">
        <f>VLOOKUP(N4,Revistas!$B$2:$H$63996,5,FALSE)</f>
        <v>6 DE 76</v>
      </c>
      <c r="J4" s="18" t="str">
        <f>VLOOKUP(N4,Revistas!$B$2:$H$63996,6,FALSE)</f>
        <v>NO</v>
      </c>
      <c r="K4" s="18" t="s">
        <v>5182</v>
      </c>
      <c r="L4" s="18" t="s">
        <v>5183</v>
      </c>
      <c r="M4" s="18">
        <v>0</v>
      </c>
      <c r="N4" s="18" t="s">
        <v>5184</v>
      </c>
      <c r="O4" s="18" t="s">
        <v>35</v>
      </c>
      <c r="P4" s="18">
        <v>2017</v>
      </c>
      <c r="Q4" s="18">
        <v>475</v>
      </c>
      <c r="R4" s="18">
        <v>4</v>
      </c>
      <c r="S4" s="18">
        <v>1055</v>
      </c>
      <c r="T4" s="18">
        <v>1057</v>
      </c>
      <c r="U4" s="23">
        <v>27822896</v>
      </c>
    </row>
    <row r="5" spans="1:21" ht="45">
      <c r="A5" s="31" t="str">
        <f t="shared" si="0"/>
        <v>Garcia-Rey, E; Cruz-Pardos, A; Garcia-Cimbrelo, E. The evolution of an uncemented acetabular component in alumina-on-alumina total hip arthroplasty has improved clinical outcome A PROSPECTIVE, COMPARATIVE FIVE- TO 15-YEAR FOLLOW-UP STUDY. BONE &amp; JOINT JOURNAL. 2017; 99B(6):749-758.Article. IF -2,948</v>
      </c>
      <c r="B5" s="37" t="s">
        <v>5172</v>
      </c>
      <c r="C5" s="37" t="s">
        <v>5173</v>
      </c>
      <c r="D5" s="17" t="s">
        <v>5174</v>
      </c>
      <c r="E5" s="18" t="s">
        <v>10</v>
      </c>
      <c r="F5" s="18">
        <f>VLOOKUP(N5,Revistas!$B$2:$H$63996,2,FALSE)</f>
        <v>2.948</v>
      </c>
      <c r="G5" s="18" t="str">
        <f>VLOOKUP(N5,Revistas!$B$2:$H$63996,3,FALSE)</f>
        <v>Q1</v>
      </c>
      <c r="H5" s="18" t="str">
        <f>VLOOKUP(N5,Revistas!$B$2:$H$63996,4,FALSE)</f>
        <v>ORTHOPEDICS - SCIE;</v>
      </c>
      <c r="I5" s="18" t="str">
        <f>VLOOKUP(N5,Revistas!$B$2:$H$63996,5,FALSE)</f>
        <v>11 DE 76</v>
      </c>
      <c r="J5" s="18" t="str">
        <f>VLOOKUP(N5,Revistas!$B$2:$H$63996,6,FALSE)</f>
        <v>NO</v>
      </c>
      <c r="K5" s="18" t="s">
        <v>5175</v>
      </c>
      <c r="L5" s="18" t="s">
        <v>5176</v>
      </c>
      <c r="M5" s="18">
        <v>0</v>
      </c>
      <c r="N5" s="18" t="s">
        <v>5177</v>
      </c>
      <c r="O5" s="18" t="s">
        <v>226</v>
      </c>
      <c r="P5" s="18">
        <v>2017</v>
      </c>
      <c r="Q5" s="18" t="s">
        <v>5178</v>
      </c>
      <c r="R5" s="18">
        <v>6</v>
      </c>
      <c r="S5" s="18">
        <v>749</v>
      </c>
      <c r="T5" s="18">
        <v>758</v>
      </c>
      <c r="U5" s="23">
        <v>28566393</v>
      </c>
    </row>
    <row r="6" spans="1:21" ht="45">
      <c r="A6" s="31" t="str">
        <f t="shared" si="0"/>
        <v>Martin-Saavedra, F; Crespo, L; Escudero-Duch, C; Saldana, L; Gomez-Barrena, E; Vilaboa, N. Substrate Microarchitecture Shapes the Paracrine Crosstalk of Stem Cells with Endothelial Cells and Osteoblasts. SCIENTIFIC REPORTS. 2017; 7():-15182.Article. IF -4,259</v>
      </c>
      <c r="B6" s="37" t="s">
        <v>5150</v>
      </c>
      <c r="C6" s="37" t="s">
        <v>5151</v>
      </c>
      <c r="D6" s="17" t="s">
        <v>181</v>
      </c>
      <c r="E6" s="18" t="s">
        <v>10</v>
      </c>
      <c r="F6" s="18">
        <f>VLOOKUP(N6,Revistas!$B$2:$H$63996,2,FALSE)</f>
        <v>4.2590000000000003</v>
      </c>
      <c r="G6" s="18" t="str">
        <f>VLOOKUP(N6,Revistas!$B$2:$H$63996,3,FALSE)</f>
        <v>Q1</v>
      </c>
      <c r="H6" s="18" t="str">
        <f>VLOOKUP(N6,Revistas!$B$2:$H$63996,4,FALSE)</f>
        <v>MULTIDISCIPLINARY SCIENCES</v>
      </c>
      <c r="I6" s="18" t="str">
        <f>VLOOKUP(N6,Revistas!$B$2:$H$63996,5,FALSE)</f>
        <v>10 DE 64</v>
      </c>
      <c r="J6" s="18" t="str">
        <f>VLOOKUP(N6,Revistas!$B$2:$H$63996,6,FALSE)</f>
        <v>NO</v>
      </c>
      <c r="K6" s="18" t="s">
        <v>5152</v>
      </c>
      <c r="L6" s="18" t="s">
        <v>5153</v>
      </c>
      <c r="M6" s="18">
        <v>0</v>
      </c>
      <c r="N6" s="18" t="s">
        <v>184</v>
      </c>
      <c r="O6" s="28">
        <v>40118</v>
      </c>
      <c r="P6" s="18">
        <v>2017</v>
      </c>
      <c r="Q6" s="18">
        <v>7</v>
      </c>
      <c r="R6" s="18"/>
      <c r="S6" s="18"/>
      <c r="T6" s="18">
        <v>15182</v>
      </c>
      <c r="U6" s="23">
        <v>29123118</v>
      </c>
    </row>
    <row r="7" spans="1:21" ht="45">
      <c r="A7" s="31" t="str">
        <f t="shared" si="0"/>
        <v>Martin-Saavedra, F; Ruiz-Hernandez, E; Escudero-Duch, C; Prieto, M; Arruebo, M; Sadeghi, N; Deckers, R; Storm, G; Hennink, WE; Santamaria, J; Vilaboa, N. Lipogels responsive to near-infrared light for the triggered release of therapeutic agents. ACTA BIOMATERIALIA. 2017; 61():54-65.Article. IF -6,319</v>
      </c>
      <c r="B7" s="37" t="s">
        <v>5158</v>
      </c>
      <c r="C7" s="37" t="s">
        <v>5159</v>
      </c>
      <c r="D7" s="17" t="s">
        <v>5160</v>
      </c>
      <c r="E7" s="18" t="s">
        <v>10</v>
      </c>
      <c r="F7" s="18">
        <f>VLOOKUP(N7,Revistas!$B$2:$H$63996,2,FALSE)</f>
        <v>6.319</v>
      </c>
      <c r="G7" s="18" t="str">
        <f>VLOOKUP(N7,Revistas!$B$2:$H$63996,3,FALSE)</f>
        <v>Q1</v>
      </c>
      <c r="H7" s="18" t="str">
        <f>VLOOKUP(N7,Revistas!$B$2:$H$63996,4,FALSE)</f>
        <v>ENGINEERING, BIOMEDICAL - SCIE;</v>
      </c>
      <c r="I7" s="18" t="str">
        <f>VLOOKUP(N7,Revistas!$B$2:$H$63996,5,FALSE)</f>
        <v>3 de 77</v>
      </c>
      <c r="J7" s="18" t="str">
        <f>VLOOKUP(N7,Revistas!$B$2:$H$63996,6,FALSE)</f>
        <v>SI</v>
      </c>
      <c r="K7" s="18" t="s">
        <v>5161</v>
      </c>
      <c r="L7" s="18" t="s">
        <v>5162</v>
      </c>
      <c r="M7" s="18">
        <v>0</v>
      </c>
      <c r="N7" s="18" t="s">
        <v>5163</v>
      </c>
      <c r="O7" s="28">
        <v>37165</v>
      </c>
      <c r="P7" s="18">
        <v>2017</v>
      </c>
      <c r="Q7" s="18">
        <v>61</v>
      </c>
      <c r="R7" s="18"/>
      <c r="S7" s="18">
        <v>54</v>
      </c>
      <c r="T7" s="18">
        <v>65</v>
      </c>
      <c r="U7" s="23">
        <v>28801266</v>
      </c>
    </row>
    <row r="8" spans="1:21" ht="60">
      <c r="A8" s="31" t="str">
        <f t="shared" si="0"/>
        <v>Palao-Suay, R; Martin-Saavedra, FM; Aguilar, MR; Escudero-Duch, C; Martin-Saldana, S; Parra-Ruiz, FJ; Rohner, NA; Thomas, SN; Vilaboa, N; Roman, JS. Photothermal and photodynamic activity of polymeric nanoparticles based on alpha-tocopheryl succinate-RAFT block copolymers conjugated to IR-780. ACTA BIOMATERIALIA. 2017; 57():70-84.Article. IF -6,319</v>
      </c>
      <c r="B8" s="37" t="s">
        <v>5164</v>
      </c>
      <c r="C8" s="37" t="s">
        <v>5165</v>
      </c>
      <c r="D8" s="17" t="s">
        <v>5160</v>
      </c>
      <c r="E8" s="18" t="s">
        <v>10</v>
      </c>
      <c r="F8" s="18">
        <f>VLOOKUP(N8,Revistas!$B$2:$H$63996,2,FALSE)</f>
        <v>6.319</v>
      </c>
      <c r="G8" s="18" t="str">
        <f>VLOOKUP(N8,Revistas!$B$2:$H$63996,3,FALSE)</f>
        <v>Q1</v>
      </c>
      <c r="H8" s="18" t="str">
        <f>VLOOKUP(N8,Revistas!$B$2:$H$63996,4,FALSE)</f>
        <v>ENGINEERING, BIOMEDICAL - SCIE;</v>
      </c>
      <c r="I8" s="18" t="str">
        <f>VLOOKUP(N8,Revistas!$B$2:$H$63996,5,FALSE)</f>
        <v>3 de 77</v>
      </c>
      <c r="J8" s="18" t="str">
        <f>VLOOKUP(N8,Revistas!$B$2:$H$63996,6,FALSE)</f>
        <v>SI</v>
      </c>
      <c r="K8" s="18" t="s">
        <v>5166</v>
      </c>
      <c r="L8" s="18" t="s">
        <v>5167</v>
      </c>
      <c r="M8" s="18">
        <v>0</v>
      </c>
      <c r="N8" s="18" t="s">
        <v>5163</v>
      </c>
      <c r="O8" s="28">
        <v>42186</v>
      </c>
      <c r="P8" s="18">
        <v>2017</v>
      </c>
      <c r="Q8" s="18">
        <v>57</v>
      </c>
      <c r="R8" s="18"/>
      <c r="S8" s="18">
        <v>70</v>
      </c>
      <c r="T8" s="18">
        <v>84</v>
      </c>
      <c r="U8" s="23">
        <v>28511874</v>
      </c>
    </row>
    <row r="9" spans="1:21" ht="45">
      <c r="A9" s="31" t="str">
        <f t="shared" si="0"/>
        <v>Saldana, L; Valles, G; Bensiamar, F; Mancebo, FJ; Garcia-Rey, E; Vilaboa, N. Paracrine interactions between mesenchymal stem cells and macrophages are regulated by 1,25-dihydroxyvitamin D3. SCIENTIFIC REPORTS. 2017; 7():-14618.Article. IF -4,259</v>
      </c>
      <c r="B9" s="37" t="s">
        <v>5154</v>
      </c>
      <c r="C9" s="37" t="s">
        <v>5155</v>
      </c>
      <c r="D9" s="17" t="s">
        <v>181</v>
      </c>
      <c r="E9" s="18" t="s">
        <v>10</v>
      </c>
      <c r="F9" s="18">
        <f>VLOOKUP(N9,Revistas!$B$2:$H$63996,2,FALSE)</f>
        <v>4.2590000000000003</v>
      </c>
      <c r="G9" s="18" t="str">
        <f>VLOOKUP(N9,Revistas!$B$2:$H$63996,3,FALSE)</f>
        <v>Q1</v>
      </c>
      <c r="H9" s="18" t="str">
        <f>VLOOKUP(N9,Revistas!$B$2:$H$63996,4,FALSE)</f>
        <v>MULTIDISCIPLINARY SCIENCES</v>
      </c>
      <c r="I9" s="18" t="str">
        <f>VLOOKUP(N9,Revistas!$B$2:$H$63996,5,FALSE)</f>
        <v>10 DE 64</v>
      </c>
      <c r="J9" s="18" t="str">
        <f>VLOOKUP(N9,Revistas!$B$2:$H$63996,6,FALSE)</f>
        <v>NO</v>
      </c>
      <c r="K9" s="18" t="s">
        <v>5156</v>
      </c>
      <c r="L9" s="18" t="s">
        <v>5157</v>
      </c>
      <c r="M9" s="18">
        <v>1</v>
      </c>
      <c r="N9" s="18" t="s">
        <v>184</v>
      </c>
      <c r="O9" s="28">
        <v>37926</v>
      </c>
      <c r="P9" s="18">
        <v>2017</v>
      </c>
      <c r="Q9" s="18">
        <v>7</v>
      </c>
      <c r="R9" s="18"/>
      <c r="S9" s="18"/>
      <c r="T9" s="18">
        <v>14618</v>
      </c>
      <c r="U9" s="23">
        <v>29097745</v>
      </c>
    </row>
    <row r="10" spans="1:21" ht="45">
      <c r="A10" s="31" t="str">
        <f t="shared" si="0"/>
        <v>Vilaboa, N; Bore, A; Martin-Saavedra, F; Bayford, M; Winfield, N; Firth-Clark, S; Kirton, SB; Voellmy, R. New inhibitor targeting human transcription factor HSF1: effects on the heat shock response and tumor cell survival. NUCLEIC ACIDS RESEARCH. 2017; 45(10):5797-5817.Article. IF -10,162</v>
      </c>
      <c r="B10" s="37" t="s">
        <v>5168</v>
      </c>
      <c r="C10" s="37" t="s">
        <v>5169</v>
      </c>
      <c r="D10" s="17" t="s">
        <v>4902</v>
      </c>
      <c r="E10" s="18" t="s">
        <v>10</v>
      </c>
      <c r="F10" s="18">
        <f>VLOOKUP(N10,Revistas!$B$2:$H$63996,2,FALSE)</f>
        <v>10.162000000000001</v>
      </c>
      <c r="G10" s="18" t="str">
        <f>VLOOKUP(N10,Revistas!$B$2:$H$63996,3,FALSE)</f>
        <v>Q1</v>
      </c>
      <c r="H10" s="18" t="str">
        <f>VLOOKUP(N10,Revistas!$B$2:$H$63996,4,FALSE)</f>
        <v>BIOCHEMISTRY &amp; MOLECULAR BIOLOGY - SCIE</v>
      </c>
      <c r="I10" s="18" t="str">
        <f>VLOOKUP(N10,Revistas!$B$2:$H$63996,5,FALSE)</f>
        <v>14/286</v>
      </c>
      <c r="J10" s="18" t="str">
        <f>VLOOKUP(N10,Revistas!$B$2:$H$63996,6,FALSE)</f>
        <v>SI</v>
      </c>
      <c r="K10" s="18" t="s">
        <v>5170</v>
      </c>
      <c r="L10" s="18" t="s">
        <v>5171</v>
      </c>
      <c r="M10" s="18">
        <v>2</v>
      </c>
      <c r="N10" s="18" t="s">
        <v>4905</v>
      </c>
      <c r="O10" s="28">
        <v>37408</v>
      </c>
      <c r="P10" s="18">
        <v>2017</v>
      </c>
      <c r="Q10" s="18">
        <v>45</v>
      </c>
      <c r="R10" s="18">
        <v>10</v>
      </c>
      <c r="S10" s="18">
        <v>5797</v>
      </c>
      <c r="T10" s="18">
        <v>5817</v>
      </c>
      <c r="U10" s="23">
        <v>28369544</v>
      </c>
    </row>
    <row r="11" spans="1:21" ht="30">
      <c r="A11" s="31" t="str">
        <f t="shared" si="0"/>
        <v>Voellmy, Richard; Bloom, David C; Vilaboa, Nuria; Feller, Joyce. Development of Recombinant HSV-Based Vaccine Vectors.. Methods in molecular biology (Clifton, N.J.). 2017; 1581():55-78-.Article. IF -NO TIENE</v>
      </c>
      <c r="B11" s="37" t="s">
        <v>5192</v>
      </c>
      <c r="C11" s="37" t="s">
        <v>5191</v>
      </c>
      <c r="D11" s="17" t="s">
        <v>4598</v>
      </c>
      <c r="E11" s="18" t="s">
        <v>10</v>
      </c>
      <c r="F11" s="18" t="str">
        <f>VLOOKUP(N11,Revistas!$B$2:$H$63996,2,FALSE)</f>
        <v>NO TIENE</v>
      </c>
      <c r="G11" s="18" t="str">
        <f>VLOOKUP(N11,Revistas!$B$2:$H$63996,3,FALSE)</f>
        <v>NO TIENE</v>
      </c>
      <c r="H11" s="18" t="str">
        <f>VLOOKUP(N11,Revistas!$B$2:$H$63996,4,FALSE)</f>
        <v>NO TIENE</v>
      </c>
      <c r="I11" s="18" t="str">
        <f>VLOOKUP(N11,Revistas!$B$2:$H$63996,5,FALSE)</f>
        <v>NO TIENE</v>
      </c>
      <c r="J11" s="18" t="str">
        <f>VLOOKUP(N11,Revistas!$B$2:$H$63996,6,FALSE)</f>
        <v>NO</v>
      </c>
      <c r="K11" s="18" t="s">
        <v>5194</v>
      </c>
      <c r="L11" s="18"/>
      <c r="M11" s="18" t="s">
        <v>586</v>
      </c>
      <c r="N11" s="18" t="s">
        <v>4601</v>
      </c>
      <c r="O11" s="18">
        <v>2017</v>
      </c>
      <c r="P11" s="18">
        <v>2017</v>
      </c>
      <c r="Q11" s="18">
        <v>1581</v>
      </c>
      <c r="R11" s="18"/>
      <c r="S11" s="18" t="s">
        <v>5193</v>
      </c>
      <c r="T11" s="18"/>
      <c r="U11" s="23">
        <v>28374243</v>
      </c>
    </row>
    <row r="12" spans="1:21">
      <c r="A12" s="31"/>
    </row>
    <row r="13" spans="1:21" hidden="1">
      <c r="A13" s="31" t="str">
        <f t="shared" si="0"/>
        <v>. . . ; ():-.. IF -</v>
      </c>
    </row>
    <row r="14" spans="1:21" hidden="1">
      <c r="A14" s="31" t="str">
        <f t="shared" si="0"/>
        <v>. . . ; ():-.. IF -</v>
      </c>
    </row>
    <row r="15" spans="1:21" hidden="1">
      <c r="A15" s="31" t="str">
        <f t="shared" si="0"/>
        <v>. . . ; ():-.. IF -</v>
      </c>
    </row>
    <row r="16" spans="1:21" hidden="1">
      <c r="A16" s="31" t="str">
        <f t="shared" si="0"/>
        <v>. . . ; ():-.. IF -</v>
      </c>
    </row>
    <row r="17" spans="1:1" hidden="1">
      <c r="A17" s="31" t="str">
        <f t="shared" si="0"/>
        <v>. . . ; ():-.. IF -</v>
      </c>
    </row>
    <row r="18" spans="1:1" hidden="1">
      <c r="A18" s="31" t="str">
        <f t="shared" si="0"/>
        <v>. . . ; ():-.. IF -</v>
      </c>
    </row>
    <row r="19" spans="1:1" hidden="1">
      <c r="A19" s="31" t="str">
        <f t="shared" si="0"/>
        <v>. . . ; ():-.. IF -</v>
      </c>
    </row>
    <row r="20" spans="1:1" hidden="1">
      <c r="A20" s="31" t="str">
        <f t="shared" si="0"/>
        <v>. . . ; ():-.. IF -</v>
      </c>
    </row>
    <row r="21" spans="1:1" hidden="1">
      <c r="A21" s="31" t="str">
        <f t="shared" si="0"/>
        <v>. . . ; ():-.. IF -</v>
      </c>
    </row>
    <row r="22" spans="1:1" hidden="1">
      <c r="A22" s="31" t="str">
        <f t="shared" si="0"/>
        <v>. . . ; ():-.. IF -</v>
      </c>
    </row>
    <row r="23" spans="1:1" hidden="1">
      <c r="A23" s="31" t="str">
        <f t="shared" si="0"/>
        <v>. . . ; ():-.. IF -</v>
      </c>
    </row>
    <row r="24" spans="1:1" hidden="1">
      <c r="A24" s="31" t="str">
        <f t="shared" si="0"/>
        <v>. . . ; ():-.. IF -</v>
      </c>
    </row>
    <row r="25" spans="1:1" hidden="1">
      <c r="A25" s="31" t="str">
        <f t="shared" si="0"/>
        <v>. . . ; ():-.. IF -</v>
      </c>
    </row>
    <row r="26" spans="1:1" hidden="1">
      <c r="A26" s="31" t="str">
        <f t="shared" si="0"/>
        <v>. . . ; ():-.. IF -</v>
      </c>
    </row>
    <row r="27" spans="1:1" hidden="1">
      <c r="A27" s="31" t="str">
        <f t="shared" si="0"/>
        <v>. . . ; ():-.. IF -</v>
      </c>
    </row>
    <row r="28" spans="1:1" hidden="1">
      <c r="A28" s="31" t="str">
        <f t="shared" si="0"/>
        <v>. . . ; ():-.. IF -</v>
      </c>
    </row>
    <row r="29" spans="1:1" hidden="1">
      <c r="A29" s="31" t="str">
        <f t="shared" si="0"/>
        <v>. . . ; ():-.. IF -</v>
      </c>
    </row>
    <row r="30" spans="1:1" hidden="1">
      <c r="A30" s="31" t="str">
        <f t="shared" si="0"/>
        <v>. . . ; ():-.. IF -</v>
      </c>
    </row>
    <row r="31" spans="1:1" hidden="1">
      <c r="A31" s="31" t="str">
        <f t="shared" si="0"/>
        <v>. . . ; ():-.. IF -</v>
      </c>
    </row>
    <row r="32" spans="1: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9</v>
      </c>
      <c r="D1092" s="20" t="s">
        <v>10</v>
      </c>
      <c r="E1092" s="23">
        <f>DSUM(B1:T1088,F1,D1091:D1092)</f>
        <v>41.575000000000003</v>
      </c>
      <c r="F1092" s="23" t="s">
        <v>10</v>
      </c>
      <c r="G1092" s="23" t="s">
        <v>5470</v>
      </c>
      <c r="H1092" s="23">
        <f>DCOUNTA(B1:T1088,G1091,F1091:G1092)</f>
        <v>7</v>
      </c>
      <c r="I1092" s="23" t="s">
        <v>10</v>
      </c>
      <c r="J1092" s="23" t="s">
        <v>2680</v>
      </c>
      <c r="K1092" s="23">
        <f>DCOUNTA(B1:T1088,J1,I1091:J1092)</f>
        <v>4</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1</v>
      </c>
      <c r="D1101" s="20" t="s">
        <v>571</v>
      </c>
      <c r="E1101" s="23">
        <f>DSUM(B1:T1088,F1,D1100:D1101)</f>
        <v>3.8969999999999998</v>
      </c>
      <c r="F1101" s="23" t="s">
        <v>571</v>
      </c>
      <c r="G1101" s="23" t="s">
        <v>5470</v>
      </c>
      <c r="H1101" s="23">
        <f>DCOUNTA(B1:T1088,G1,F1100:G1101)</f>
        <v>1</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9</v>
      </c>
      <c r="D1111" s="26" t="s">
        <v>7262</v>
      </c>
      <c r="E1111" s="21">
        <f>E1092</f>
        <v>41.575000000000003</v>
      </c>
      <c r="F1111" s="21">
        <f>H1092</f>
        <v>7</v>
      </c>
      <c r="G1111" s="21">
        <f>K1092</f>
        <v>4</v>
      </c>
      <c r="O1111" s="24"/>
    </row>
    <row r="1112" spans="2:52" ht="15.75">
      <c r="C1112" s="21">
        <f>C1101</f>
        <v>1</v>
      </c>
      <c r="D1112" s="26" t="s">
        <v>7265</v>
      </c>
      <c r="E1112" s="21">
        <f>E1101</f>
        <v>3.8969999999999998</v>
      </c>
      <c r="F1112" s="21">
        <f>H1101</f>
        <v>1</v>
      </c>
      <c r="G1112" s="21">
        <f>K1101</f>
        <v>0</v>
      </c>
      <c r="O1112" s="24"/>
    </row>
    <row r="1113" spans="2:52" ht="15.75">
      <c r="C1113" s="22"/>
      <c r="D1113" s="19" t="s">
        <v>7267</v>
      </c>
      <c r="E1113" s="19">
        <f>E1111</f>
        <v>41.575000000000003</v>
      </c>
      <c r="F1113" s="22"/>
      <c r="O1113" s="24"/>
    </row>
    <row r="1114" spans="2:52" ht="15.75">
      <c r="C1114" s="22"/>
      <c r="D1114" s="19" t="s">
        <v>7268</v>
      </c>
      <c r="E1114" s="19" t="e">
        <f>E1111+#REF!+#REF!+E1112+#REF!+#REF!</f>
        <v>#REF!</v>
      </c>
    </row>
  </sheetData>
  <sortState ref="B2:AZ11">
    <sortCondition ref="B2:B11"/>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Hoja3">
    <tabColor theme="4"/>
  </sheetPr>
  <dimension ref="A1:AZ1115"/>
  <sheetViews>
    <sheetView topLeftCell="B1" workbookViewId="0">
      <selection activeCell="B2" sqref="B2:C18"/>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11.42578125" style="23" hidden="1" customWidth="1"/>
    <col min="10" max="10" width="11.85546875" style="23" customWidth="1"/>
    <col min="11" max="15" width="11.42578125" style="23" hidden="1" customWidth="1"/>
    <col min="16" max="16" width="12" style="23" customWidth="1"/>
    <col min="17" max="18" width="11.5703125" style="23" customWidth="1"/>
    <col min="19" max="20" width="11.85546875" style="23" customWidth="1"/>
    <col min="21" max="21" width="11.42578125" style="23" customWidth="1"/>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c r="A2" s="31" t="str">
        <f>CONCATENATE(B2,". ",C2,". ",D2,". ",P2,"; ",Q2,"(",R2,"):",S2,"-",T2,".",E2,". ","IF -",F2)</f>
        <v>de Freitas, AE; Egea, J; Buendia, I; Navarro, E; Rada, P; Cuadrado, A; Rodrigues, ALS; Lopez, MG. Agmatine induces NRF2 and protects against corticosterone effects in hippocampal neuronal cell line. JOURNAL OF NEUROCHEMISTRY. 2017; 142():70-70.Meeting Abstract. IF -4,083</v>
      </c>
      <c r="B2" s="37" t="s">
        <v>462</v>
      </c>
      <c r="C2" s="37" t="s">
        <v>463</v>
      </c>
      <c r="D2" s="17" t="s">
        <v>464</v>
      </c>
      <c r="E2" s="18" t="s">
        <v>26</v>
      </c>
      <c r="F2" s="18">
        <f>VLOOKUP(N2,Revistas!$B$2:$H$63996,2,FALSE)</f>
        <v>4.0830000000000002</v>
      </c>
      <c r="G2" s="18" t="str">
        <f>VLOOKUP(N2,Revistas!$B$2:$H$63996,3,FALSE)</f>
        <v>Q2</v>
      </c>
      <c r="H2" s="18" t="str">
        <f>VLOOKUP(N2,Revistas!$B$2:$H$63996,4,FALSE)</f>
        <v>BIOCHEMISTRY &amp; MOLECULAR BIOLOGY - SCIE;</v>
      </c>
      <c r="I2" s="18" t="str">
        <f>VLOOKUP(N2,Revistas!$B$2:$H$63996,5,FALSE)</f>
        <v>77/290</v>
      </c>
      <c r="J2" s="18" t="str">
        <f>VLOOKUP(N2,Revistas!$B$2:$H$63996,6,FALSE)</f>
        <v>NO</v>
      </c>
      <c r="K2" s="18" t="s">
        <v>465</v>
      </c>
      <c r="L2" s="18"/>
      <c r="M2" s="18">
        <v>0</v>
      </c>
      <c r="N2" s="18" t="s">
        <v>466</v>
      </c>
      <c r="O2" s="18" t="s">
        <v>199</v>
      </c>
      <c r="P2" s="18">
        <v>2017</v>
      </c>
      <c r="Q2" s="18">
        <v>142</v>
      </c>
      <c r="R2" s="18"/>
      <c r="S2" s="18">
        <v>70</v>
      </c>
      <c r="T2" s="18">
        <v>70</v>
      </c>
      <c r="U2" s="34">
        <v>25084759</v>
      </c>
    </row>
    <row r="3" spans="1:21" ht="285">
      <c r="A3" s="31" t="str">
        <f t="shared" ref="A3:A59" si="0">CONCATENATE(B3,". ",C3,". ",D3,". ",P3,"; ",Q3,"(",R3,"):",S3,"-",T3,".",E3,". ","IF -",F3)</f>
        <v>Egea, J; Fabregat, I; Frapart, YM; Ghezzi, P; Gorlach, A; Kietzmann, T; Kubaichuk, K; Knaus, UG; Lopez, MG; Olaso-Gonzalez, G; Petry, A; Schulz, R; Vinal, J; Winyard, P; Abbas, K; Ademowo, OS; Afonso, CB; Andreadou, I; Antelmann, H; Antunes, F; Aslan, M; Bachschmid, MM; Barbosa, RM; Belousov, V; Berndt, C; Bernlohr, D; Bertran, E; Bindoli, A; Bottari, SP; Brito, PM; Carrara, G; Casas, AI; Chatzi, A; Chondrogianni, N; Conrad, M; Cooke, MS; Costa, JG; Cuadrado, A; Dang, PMC; De Smet, B; Butuner, BD; Dias, IHK; Dunn, JD; Edson, AJ; El Assar, M; El-Benna, J; Ferdinandy, P; Fernandes, AS; Fladmark, KE; Forstermann, U; Giniatullin, R; Giricz, Z; Gorbe, A; Griffiths, H; Hampl, V; Hanf, A; Herget, J; Hernansanz-Agustin, P; Hillion, M; Huang, JJ; Ilikay, S; Jansen-Durr, P; Jaquet, V; Joles, JA; Kalyanaraman, B; Kaminskyy, D; Karbaschi, M; Kleanthous, M; Klotz, LO; Korac, B; Korkmaz, KS; Koziel, R; Kracun, D; Krause, KH; Kren, V; Krieg, T; Laranjinha, J; Lazou, A; Li, HG; Martinez-Ruiz, A; Matsui, R; McBean, GJ; Meredith, SP; Messens, J; Miguel, V; Mikhed, Y; Milisav, I; Milkovic, L; Miranda-Vizuete, A; Mojovic, M; Monsalve, M; Mouthuy, PA; Mulvey, J; Munzel, T; Muzykantov, V; Nguyen, ITN; Oelze, M; Oliveira, NG; Palmeira, CM; Papaevgeniou, N; Pavicevic, A; Pedre, B; Peyrot, F; Phylactides, M; Pircalabioru, GG; Pitt, AR; Poulsen, HE; Prieto, I; Rigobello, MP; Robledinos-Anton, N; Rodriguez-Manas, L; Rolo, AP; Rousset, F; Ruskovska, T; Saraiva, N; Sasson, S; Schroder, K; Semen, K; Seredenina, T; Shakirzyanova, A; Smith, GL; Soldati, T; Sousa, BC; Spickett, CM; Stancic, A; Stasia, MJ; Steinbrenner, H; Stepanic, V; Steven, S; Tokatlidis, K; Tuncay, E; Turan, B; Ursini, F; Vacek, J; Vajnerova, O; Valentova, K; Van Breusegem, F; Varisli, L; Veal, EA; Yalcin, AS; Yelisyeyeva, O; Zarkovic, N; Zatloukalova, M; Zielonka, J; Touyz, RM; Papapetropoulos, A; Grune, T; Lamas, S; Schmidt, HHHW; Di Lisa, F; Daiber, A. European contribution to the study of ROS: A summary of the findings and prospects for the future from the COST action BM1203 (EU-ROS). REDOX BIOLOGY. 2017; 13():94-162.Review. IF -6,337</v>
      </c>
      <c r="B3" s="37" t="s">
        <v>444</v>
      </c>
      <c r="C3" s="37" t="s">
        <v>445</v>
      </c>
      <c r="D3" s="17" t="s">
        <v>440</v>
      </c>
      <c r="E3" s="18" t="s">
        <v>210</v>
      </c>
      <c r="F3" s="18">
        <f>VLOOKUP(N3,Revistas!$B$2:$H$63996,2,FALSE)</f>
        <v>6.3369999999999997</v>
      </c>
      <c r="G3" s="18" t="str">
        <f>VLOOKUP(N3,Revistas!$B$2:$H$63996,3,FALSE)</f>
        <v>Q1</v>
      </c>
      <c r="H3" s="18" t="str">
        <f>VLOOKUP(N3,Revistas!$B$2:$H$63996,4,FALSE)</f>
        <v>BIOCHEMISTRY &amp; MOLECULAR BIOLOGY - SCIE</v>
      </c>
      <c r="I3" s="18" t="str">
        <f>VLOOKUP(N3,Revistas!$B$2:$H$63996,5,FALSE)</f>
        <v>34/290</v>
      </c>
      <c r="J3" s="18" t="str">
        <f>VLOOKUP(N3,Revistas!$B$2:$H$63996,6,FALSE)</f>
        <v>NO</v>
      </c>
      <c r="K3" s="18" t="s">
        <v>446</v>
      </c>
      <c r="L3" s="18" t="s">
        <v>447</v>
      </c>
      <c r="M3" s="18">
        <v>7</v>
      </c>
      <c r="N3" s="18" t="s">
        <v>443</v>
      </c>
      <c r="O3" s="18" t="s">
        <v>129</v>
      </c>
      <c r="P3" s="18">
        <v>2017</v>
      </c>
      <c r="Q3" s="18">
        <v>13</v>
      </c>
      <c r="R3" s="18"/>
      <c r="S3" s="18">
        <v>94</v>
      </c>
      <c r="T3" s="18">
        <v>162</v>
      </c>
      <c r="U3" s="34">
        <v>28577489</v>
      </c>
    </row>
    <row r="4" spans="1:21" ht="30">
      <c r="A4" s="31" t="str">
        <f t="shared" si="0"/>
        <v>Escoll, M; Gargini, R; Cuadrado, A; Anton, IM; Wandosell, F. Mutant p53 oncogenic functions in cancer stem cells are regulated by WIP through YAP/TAZ. ONCOGENE. 2017; 36(25):3515-3527.Article. IF -7,519</v>
      </c>
      <c r="B4" s="37" t="s">
        <v>484</v>
      </c>
      <c r="C4" s="37" t="s">
        <v>485</v>
      </c>
      <c r="D4" s="17" t="s">
        <v>486</v>
      </c>
      <c r="E4" s="18" t="s">
        <v>10</v>
      </c>
      <c r="F4" s="18">
        <f>VLOOKUP(N4,Revistas!$B$2:$H$63996,2,FALSE)</f>
        <v>7.5190000000000001</v>
      </c>
      <c r="G4" s="18" t="str">
        <f>VLOOKUP(N4,Revistas!$B$2:$H$63996,3,FALSE)</f>
        <v>Q1</v>
      </c>
      <c r="H4" s="18" t="str">
        <f>VLOOKUP(N4,Revistas!$B$2:$H$63996,4,FALSE)</f>
        <v>ONCOLOGY</v>
      </c>
      <c r="I4" s="18" t="str">
        <f>VLOOKUP(N4,Revistas!$B$2:$H$63996,5,FALSE)</f>
        <v>21/217</v>
      </c>
      <c r="J4" s="18" t="str">
        <f>VLOOKUP(N4,Revistas!$B$2:$H$63996,6,FALSE)</f>
        <v>SI</v>
      </c>
      <c r="K4" s="18" t="s">
        <v>487</v>
      </c>
      <c r="L4" s="18" t="s">
        <v>488</v>
      </c>
      <c r="M4" s="18">
        <v>2</v>
      </c>
      <c r="N4" s="18" t="s">
        <v>489</v>
      </c>
      <c r="O4" s="28">
        <v>44713</v>
      </c>
      <c r="P4" s="18">
        <v>2017</v>
      </c>
      <c r="Q4" s="18">
        <v>36</v>
      </c>
      <c r="R4" s="18">
        <v>25</v>
      </c>
      <c r="S4" s="18">
        <v>3515</v>
      </c>
      <c r="T4" s="18">
        <v>3527</v>
      </c>
      <c r="U4" s="32">
        <v>28166194</v>
      </c>
    </row>
    <row r="5" spans="1:21" ht="60">
      <c r="A5" s="31" t="str">
        <f t="shared" si="0"/>
        <v>Fernandez-Mendivil, C; Navarro, E; Gonzalez-Lafuente, L; Perez-Liebana, I; Buendia, I; Lopez-Bernardo, E; Sanchez-Ramos, C; Luengo, E; Prieto, I; Cuadrado, A; Satrustegui, J; Cadenas, S; Monsalve, M; Lopez, MG. Heme-oxygenase I and PGC-1 alpha regulate mitochondrial biogenesis via microglial activation of alpha7 nicotinic acetylcholine receptors using PNU282987. GLIA. 2017; 65():E493-E493.Meeting Abstract. IF -6,2</v>
      </c>
      <c r="B5" s="37" t="s">
        <v>490</v>
      </c>
      <c r="C5" s="37" t="s">
        <v>491</v>
      </c>
      <c r="D5" s="17" t="s">
        <v>492</v>
      </c>
      <c r="E5" s="18" t="s">
        <v>26</v>
      </c>
      <c r="F5" s="18">
        <f>VLOOKUP(N5,Revistas!$B$2:$H$63996,2,FALSE)</f>
        <v>6.2</v>
      </c>
      <c r="G5" s="18" t="str">
        <f>VLOOKUP(N5,Revistas!$B$2:$H$63996,3,FALSE)</f>
        <v>Q1</v>
      </c>
      <c r="H5" s="18" t="str">
        <f>VLOOKUP(N5,Revistas!$B$2:$H$63996,4,FALSE)</f>
        <v>NEUROSCIENCES - SCIE</v>
      </c>
      <c r="I5" s="18" t="str">
        <f>VLOOKUP(N5,Revistas!$B$2:$H$63996,5,FALSE)</f>
        <v>24/259</v>
      </c>
      <c r="J5" s="18" t="str">
        <f>VLOOKUP(N5,Revistas!$B$2:$H$63996,6,FALSE)</f>
        <v>SI</v>
      </c>
      <c r="K5" s="18" t="s">
        <v>493</v>
      </c>
      <c r="L5" s="18"/>
      <c r="M5" s="18">
        <v>0</v>
      </c>
      <c r="N5" s="18" t="s">
        <v>494</v>
      </c>
      <c r="O5" s="18" t="s">
        <v>226</v>
      </c>
      <c r="P5" s="18">
        <v>2017</v>
      </c>
      <c r="Q5" s="18">
        <v>65</v>
      </c>
      <c r="R5" s="18"/>
      <c r="S5" s="18" t="s">
        <v>495</v>
      </c>
      <c r="T5" s="18" t="s">
        <v>495</v>
      </c>
      <c r="U5" s="32">
        <v>27554853</v>
      </c>
    </row>
    <row r="6" spans="1:21" ht="60">
      <c r="A6" s="31" t="str">
        <f t="shared" si="0"/>
        <v>Gameiro, I; Michalska, P; Tenti, G; Cores, A; Buendia, I; Rojo, AI; Georgakopoulos, ND; Hernandez-Guijo, JM; Ramos, MT; Wells, G; Lopez, MG; Cuadrado, A; Menendez, JC; Leon, R. Discovery of the first dual GSK3 beta inhibitor/Nrf2 inducer. A new multitarget therapeutic strategy for Alzheimer's disease. SCIENTIFIC REPORTS. 2017; 7():-45701.Article. IF -4,259</v>
      </c>
      <c r="B6" s="37" t="s">
        <v>504</v>
      </c>
      <c r="C6" s="37" t="s">
        <v>505</v>
      </c>
      <c r="D6" s="17" t="s">
        <v>181</v>
      </c>
      <c r="E6" s="18" t="s">
        <v>10</v>
      </c>
      <c r="F6" s="18">
        <f>VLOOKUP(N6,Revistas!$B$2:$H$63996,2,FALSE)</f>
        <v>4.2590000000000003</v>
      </c>
      <c r="G6" s="18" t="str">
        <f>VLOOKUP(N6,Revistas!$B$2:$H$63996,3,FALSE)</f>
        <v>Q1</v>
      </c>
      <c r="H6" s="18" t="str">
        <f>VLOOKUP(N6,Revistas!$B$2:$H$63996,4,FALSE)</f>
        <v>MULTIDISCIPLINARY SCIENCES</v>
      </c>
      <c r="I6" s="18" t="str">
        <f>VLOOKUP(N6,Revistas!$B$2:$H$63996,5,FALSE)</f>
        <v>10 DE 64</v>
      </c>
      <c r="J6" s="18" t="str">
        <f>VLOOKUP(N6,Revistas!$B$2:$H$63996,6,FALSE)</f>
        <v>NO</v>
      </c>
      <c r="K6" s="18" t="s">
        <v>506</v>
      </c>
      <c r="L6" s="18" t="s">
        <v>507</v>
      </c>
      <c r="M6" s="18">
        <v>1</v>
      </c>
      <c r="N6" s="18" t="s">
        <v>184</v>
      </c>
      <c r="O6" s="28">
        <v>11383</v>
      </c>
      <c r="P6" s="18">
        <v>2017</v>
      </c>
      <c r="Q6" s="18">
        <v>7</v>
      </c>
      <c r="R6" s="18"/>
      <c r="S6" s="18"/>
      <c r="T6" s="18">
        <v>45701</v>
      </c>
      <c r="U6" s="32">
        <v>28361919</v>
      </c>
    </row>
    <row r="7" spans="1:21" ht="60">
      <c r="A7" s="31" t="str">
        <f t="shared" si="0"/>
        <v>Ghezzi, Pietro; Floridi, Luciano; Boraschi, Diana; Cuadrado, Antonio; Manda, Gina; Levic, Snezana; D'Acquisto, Fulvio; Hamilton, Alice; Athersuch, Toby J; Selley, Liza. Oxidative Stress and Inflammation Induced by Environmental and Psychological Stressors: A Biomarker Perspective.. Antioxidants &amp; redox signaling. 2017; ():-.Article. IF -6,337</v>
      </c>
      <c r="B7" s="37" t="s">
        <v>517</v>
      </c>
      <c r="C7" s="37" t="s">
        <v>516</v>
      </c>
      <c r="D7" s="17" t="s">
        <v>518</v>
      </c>
      <c r="E7" s="18" t="s">
        <v>10</v>
      </c>
      <c r="F7" s="18">
        <f>VLOOKUP(N7,Revistas!$B$2:$H$63996,2,FALSE)</f>
        <v>6.3369999999999997</v>
      </c>
      <c r="G7" s="18" t="str">
        <f>VLOOKUP(N7,Revistas!$B$2:$H$63996,3,FALSE)</f>
        <v>Q1</v>
      </c>
      <c r="H7" s="18" t="str">
        <f>VLOOKUP(N7,Revistas!$B$2:$H$63996,4,FALSE)</f>
        <v>ENDOCRINOLOGY &amp; METABOLISM</v>
      </c>
      <c r="I7" s="18" t="str">
        <f>VLOOKUP(N7,Revistas!$B$2:$H$63996,5,FALSE)</f>
        <v>13/138</v>
      </c>
      <c r="J7" s="18" t="str">
        <f>VLOOKUP(N7,Revistas!$B$2:$H$63996,6,FALSE)</f>
        <v>SI</v>
      </c>
      <c r="K7" s="18" t="s">
        <v>520</v>
      </c>
      <c r="L7" s="18"/>
      <c r="M7" s="18" t="s">
        <v>587</v>
      </c>
      <c r="N7" s="18" t="s">
        <v>473</v>
      </c>
      <c r="O7" s="18" t="s">
        <v>519</v>
      </c>
      <c r="P7" s="18">
        <v>2017</v>
      </c>
      <c r="Q7" s="18"/>
      <c r="R7" s="18"/>
      <c r="S7" s="18"/>
      <c r="T7" s="18"/>
      <c r="U7" s="32">
        <v>28494612</v>
      </c>
    </row>
    <row r="8" spans="1:21" ht="45">
      <c r="A8" s="31" t="str">
        <f t="shared" si="0"/>
        <v>Gonzalez, R; Rodriguez-Hernandez, MA; Lopez-Grueso, MJ; Rojo, AI; Navarro-Villaran, E; Padillo, J; Barcena, JA; Cuadrado, A; Padilla, CA; Muntane, J. Regulation of Nrf2 signaling during the antitumoral activity of Sorafenib in hepatoma cells. FREE RADICAL BIOLOGY AND MEDICINE. 2017; 108():S94-S94.Meeting Abstract. IF -5,606</v>
      </c>
      <c r="B8" s="37" t="s">
        <v>474</v>
      </c>
      <c r="C8" s="37" t="s">
        <v>475</v>
      </c>
      <c r="D8" s="17" t="s">
        <v>476</v>
      </c>
      <c r="E8" s="18" t="s">
        <v>26</v>
      </c>
      <c r="F8" s="18">
        <f>VLOOKUP(N8,Revistas!$B$2:$H$63996,2,FALSE)</f>
        <v>5.6059999999999999</v>
      </c>
      <c r="G8" s="18" t="str">
        <f>VLOOKUP(N8,Revistas!$B$2:$H$63996,3,FALSE)</f>
        <v>Q1</v>
      </c>
      <c r="H8" s="18" t="str">
        <f>VLOOKUP(N8,Revistas!$B$2:$H$63996,4,FALSE)</f>
        <v>ENDOCRINOLOGY &amp; METABOLISM - SCIE;</v>
      </c>
      <c r="I8" s="18" t="str">
        <f>VLOOKUP(N8,Revistas!$B$2:$H$63996,5,FALSE)</f>
        <v>17/138</v>
      </c>
      <c r="J8" s="18" t="str">
        <f>VLOOKUP(N8,Revistas!$B$2:$H$63996,6,FALSE)</f>
        <v>NO</v>
      </c>
      <c r="K8" s="18" t="s">
        <v>477</v>
      </c>
      <c r="L8" s="18"/>
      <c r="M8" s="18">
        <v>0</v>
      </c>
      <c r="N8" s="18" t="s">
        <v>478</v>
      </c>
      <c r="O8" s="18" t="s">
        <v>29</v>
      </c>
      <c r="P8" s="18">
        <v>2017</v>
      </c>
      <c r="Q8" s="18">
        <v>108</v>
      </c>
      <c r="R8" s="18"/>
      <c r="S8" s="18" t="s">
        <v>479</v>
      </c>
      <c r="T8" s="18" t="s">
        <v>479</v>
      </c>
    </row>
    <row r="9" spans="1:21" ht="45">
      <c r="A9" s="31" t="str">
        <f t="shared" si="0"/>
        <v>Michalska, P; Buendia, I; Morales, JA; Perez-Castillo, A; Luengo, E; Cuadrado, A; Soares, M; Garcia-Lopez, M; Leon, R. Novel generation of Nrf2 inducers for the treatment of multiple sclerosis. GLIA. 2017; 65():E202-E202.Meeting Abstract. IF -6,2</v>
      </c>
      <c r="B9" s="37" t="s">
        <v>496</v>
      </c>
      <c r="C9" s="37" t="s">
        <v>497</v>
      </c>
      <c r="D9" s="17" t="s">
        <v>492</v>
      </c>
      <c r="E9" s="18" t="s">
        <v>26</v>
      </c>
      <c r="F9" s="18">
        <f>VLOOKUP(N9,Revistas!$B$2:$H$63996,2,FALSE)</f>
        <v>6.2</v>
      </c>
      <c r="G9" s="18" t="str">
        <f>VLOOKUP(N9,Revistas!$B$2:$H$63996,3,FALSE)</f>
        <v>Q1</v>
      </c>
      <c r="H9" s="18" t="str">
        <f>VLOOKUP(N9,Revistas!$B$2:$H$63996,4,FALSE)</f>
        <v>NEUROSCIENCES - SCIE</v>
      </c>
      <c r="I9" s="18" t="str">
        <f>VLOOKUP(N9,Revistas!$B$2:$H$63996,5,FALSE)</f>
        <v>24/259</v>
      </c>
      <c r="J9" s="18" t="str">
        <f>VLOOKUP(N9,Revistas!$B$2:$H$63996,6,FALSE)</f>
        <v>SI</v>
      </c>
      <c r="K9" s="18" t="s">
        <v>498</v>
      </c>
      <c r="L9" s="18"/>
      <c r="M9" s="18">
        <v>0</v>
      </c>
      <c r="N9" s="18" t="s">
        <v>494</v>
      </c>
      <c r="O9" s="18" t="s">
        <v>226</v>
      </c>
      <c r="P9" s="18">
        <v>2017</v>
      </c>
      <c r="Q9" s="18">
        <v>65</v>
      </c>
      <c r="R9" s="18"/>
      <c r="S9" s="18" t="s">
        <v>499</v>
      </c>
      <c r="T9" s="18" t="s">
        <v>499</v>
      </c>
    </row>
    <row r="10" spans="1:21" ht="60">
      <c r="A10" s="31" t="str">
        <f t="shared" si="0"/>
        <v>Navarro, E; Gonzalez-Lafuente, L; Perez-Liebana, I; Buendia, I; Lopez-Bernardo, E; Sanchez-Ramos, C; Prieto, I; Cuadrado, A; Satrustegui, J; Cadenas, S; Monsalve, M; Lopez, MG. Heme-Oxygenase I and PCG-1 alpha Regulate Mitochondrial Biogenesis via Microglial Activation of Alpha7 Nicotinic Acetylcholine Receptors Using PNU282987. ANTIOXIDANTS &amp; REDOX SIGNALING. 2017; 27(2):93-105.Article. IF -6,337</v>
      </c>
      <c r="B10" s="37" t="s">
        <v>467</v>
      </c>
      <c r="C10" s="37" t="s">
        <v>468</v>
      </c>
      <c r="D10" s="17" t="s">
        <v>469</v>
      </c>
      <c r="E10" s="18" t="s">
        <v>10</v>
      </c>
      <c r="F10" s="18">
        <f>VLOOKUP(N10,Revistas!$B$2:$H$63996,2,FALSE)</f>
        <v>6.3369999999999997</v>
      </c>
      <c r="G10" s="18" t="str">
        <f>VLOOKUP(N10,Revistas!$B$2:$H$63996,3,FALSE)</f>
        <v>Q1</v>
      </c>
      <c r="H10" s="18" t="str">
        <f>VLOOKUP(N10,Revistas!$B$2:$H$63996,4,FALSE)</f>
        <v>ENDOCRINOLOGY &amp; METABOLISM</v>
      </c>
      <c r="I10" s="18" t="str">
        <f>VLOOKUP(N10,Revistas!$B$2:$H$63996,5,FALSE)</f>
        <v>13/138</v>
      </c>
      <c r="J10" s="18" t="str">
        <f>VLOOKUP(N10,Revistas!$B$2:$H$63996,6,FALSE)</f>
        <v>SI</v>
      </c>
      <c r="K10" s="18" t="s">
        <v>470</v>
      </c>
      <c r="L10" s="18" t="s">
        <v>471</v>
      </c>
      <c r="M10" s="18">
        <v>0</v>
      </c>
      <c r="N10" s="18" t="s">
        <v>472</v>
      </c>
      <c r="O10" s="28">
        <v>40360</v>
      </c>
      <c r="P10" s="18">
        <v>2017</v>
      </c>
      <c r="Q10" s="18">
        <v>27</v>
      </c>
      <c r="R10" s="18">
        <v>2</v>
      </c>
      <c r="S10" s="18">
        <v>93</v>
      </c>
      <c r="T10" s="18">
        <v>105</v>
      </c>
      <c r="U10" s="32">
        <v>27554853</v>
      </c>
    </row>
    <row r="11" spans="1:21" ht="60">
      <c r="A11" s="31" t="str">
        <f t="shared" si="0"/>
        <v>Nayernia, Z; Colaianna, M; Robledinos-Anton, N; Gutzwiller, E; Sloan-Bena, F; Stathaki, E; Hibaoui, Y; Cuadrado, A; Hescheler, J; Stasia, MJ; Saric, T; Jaquet, V; Krause, KH. Decreased neural precursor cell pool in NADPH oxidase 2-deficiency: From mouse brain to neural differentiation of patient derived iPSC. REDOX BIOLOGY. 2017; 13():82-93.Article. IF -6,337</v>
      </c>
      <c r="B11" s="37" t="s">
        <v>438</v>
      </c>
      <c r="C11" s="37" t="s">
        <v>439</v>
      </c>
      <c r="D11" s="17" t="s">
        <v>440</v>
      </c>
      <c r="E11" s="18" t="s">
        <v>10</v>
      </c>
      <c r="F11" s="18">
        <f>VLOOKUP(N11,Revistas!$B$2:$H$63996,2,FALSE)</f>
        <v>6.3369999999999997</v>
      </c>
      <c r="G11" s="18" t="str">
        <f>VLOOKUP(N11,Revistas!$B$2:$H$63996,3,FALSE)</f>
        <v>Q1</v>
      </c>
      <c r="H11" s="18" t="str">
        <f>VLOOKUP(N11,Revistas!$B$2:$H$63996,4,FALSE)</f>
        <v>BIOCHEMISTRY &amp; MOLECULAR BIOLOGY - SCIE</v>
      </c>
      <c r="I11" s="18" t="str">
        <f>VLOOKUP(N11,Revistas!$B$2:$H$63996,5,FALSE)</f>
        <v>34/290</v>
      </c>
      <c r="J11" s="18" t="str">
        <f>VLOOKUP(N11,Revistas!$B$2:$H$63996,6,FALSE)</f>
        <v>NO</v>
      </c>
      <c r="K11" s="18" t="s">
        <v>441</v>
      </c>
      <c r="L11" s="18" t="s">
        <v>442</v>
      </c>
      <c r="M11" s="18">
        <v>1</v>
      </c>
      <c r="N11" s="18" t="s">
        <v>443</v>
      </c>
      <c r="O11" s="18" t="s">
        <v>129</v>
      </c>
      <c r="P11" s="18">
        <v>2017</v>
      </c>
      <c r="Q11" s="18">
        <v>13</v>
      </c>
      <c r="R11" s="18"/>
      <c r="S11" s="18">
        <v>82</v>
      </c>
      <c r="T11" s="18">
        <v>93</v>
      </c>
      <c r="U11" s="32">
        <v>28575744</v>
      </c>
    </row>
    <row r="12" spans="1:21" ht="30">
      <c r="A12" s="31" t="str">
        <f t="shared" si="0"/>
        <v>Pajares, M; Cuadrado, A; Rojo, AI. Modulation of proteostasis by transcription factor NRF2 and impact in neurodegenerative diseases. REDOX BIOLOGY. 2017; 11():543-553.Review. IF -6,337</v>
      </c>
      <c r="B12" s="37" t="s">
        <v>500</v>
      </c>
      <c r="C12" s="37" t="s">
        <v>501</v>
      </c>
      <c r="D12" s="17" t="s">
        <v>440</v>
      </c>
      <c r="E12" s="18" t="s">
        <v>210</v>
      </c>
      <c r="F12" s="18">
        <f>VLOOKUP(N12,Revistas!$B$2:$H$63996,2,FALSE)</f>
        <v>6.3369999999999997</v>
      </c>
      <c r="G12" s="18" t="str">
        <f>VLOOKUP(N12,Revistas!$B$2:$H$63996,3,FALSE)</f>
        <v>Q1</v>
      </c>
      <c r="H12" s="18" t="str">
        <f>VLOOKUP(N12,Revistas!$B$2:$H$63996,4,FALSE)</f>
        <v>BIOCHEMISTRY &amp; MOLECULAR BIOLOGY - SCIE</v>
      </c>
      <c r="I12" s="18" t="str">
        <f>VLOOKUP(N12,Revistas!$B$2:$H$63996,5,FALSE)</f>
        <v>34/290</v>
      </c>
      <c r="J12" s="18" t="str">
        <f>VLOOKUP(N12,Revistas!$B$2:$H$63996,6,FALSE)</f>
        <v>NO</v>
      </c>
      <c r="K12" s="18" t="s">
        <v>502</v>
      </c>
      <c r="L12" s="18" t="s">
        <v>503</v>
      </c>
      <c r="M12" s="18">
        <v>5</v>
      </c>
      <c r="N12" s="18" t="s">
        <v>443</v>
      </c>
      <c r="O12" s="18" t="s">
        <v>35</v>
      </c>
      <c r="P12" s="18">
        <v>2017</v>
      </c>
      <c r="Q12" s="18">
        <v>11</v>
      </c>
      <c r="R12" s="18"/>
      <c r="S12" s="18">
        <v>543</v>
      </c>
      <c r="T12" s="18">
        <v>553</v>
      </c>
      <c r="U12" s="32">
        <v>28104575</v>
      </c>
    </row>
    <row r="13" spans="1:21" ht="30">
      <c r="A13" s="31" t="str">
        <f t="shared" si="0"/>
        <v>Pajares, M; Rojo, AI; Cuadrado, A. NRF2 controls proteostasis through the transcriptional regulation of autophagy. FREE RADICAL BIOLOGY AND MEDICINE. 2017; 108():S47-S47.Meeting Abstract. IF -5,606</v>
      </c>
      <c r="B13" s="37" t="s">
        <v>480</v>
      </c>
      <c r="C13" s="37" t="s">
        <v>481</v>
      </c>
      <c r="D13" s="17" t="s">
        <v>476</v>
      </c>
      <c r="E13" s="18" t="s">
        <v>26</v>
      </c>
      <c r="F13" s="18">
        <f>VLOOKUP(N13,Revistas!$B$2:$H$63996,2,FALSE)</f>
        <v>5.6059999999999999</v>
      </c>
      <c r="G13" s="18" t="str">
        <f>VLOOKUP(N13,Revistas!$B$2:$H$63996,3,FALSE)</f>
        <v>Q1</v>
      </c>
      <c r="H13" s="18" t="str">
        <f>VLOOKUP(N13,Revistas!$B$2:$H$63996,4,FALSE)</f>
        <v>ENDOCRINOLOGY &amp; METABOLISM - SCIE;</v>
      </c>
      <c r="I13" s="18" t="str">
        <f>VLOOKUP(N13,Revistas!$B$2:$H$63996,5,FALSE)</f>
        <v>17/138</v>
      </c>
      <c r="J13" s="18" t="str">
        <f>VLOOKUP(N13,Revistas!$B$2:$H$63996,6,FALSE)</f>
        <v>NO</v>
      </c>
      <c r="K13" s="18" t="s">
        <v>482</v>
      </c>
      <c r="L13" s="18"/>
      <c r="M13" s="18">
        <v>0</v>
      </c>
      <c r="N13" s="18" t="s">
        <v>478</v>
      </c>
      <c r="O13" s="18" t="s">
        <v>29</v>
      </c>
      <c r="P13" s="18">
        <v>2017</v>
      </c>
      <c r="Q13" s="18">
        <v>108</v>
      </c>
      <c r="R13" s="18"/>
      <c r="S13" s="18" t="s">
        <v>483</v>
      </c>
      <c r="T13" s="18" t="s">
        <v>483</v>
      </c>
    </row>
    <row r="14" spans="1:21" ht="45">
      <c r="A14" s="31" t="str">
        <f t="shared" si="0"/>
        <v>Robledinos-Anton, N; Rojo, AI; Ferreiro, E; Nunez, A; Krause, KH; Jaquet, V; Cuadrado, A. Transcription factor NRF2 controls the fate of neural stem cells in the subgranular zone of the hippocampus. REDOX BIOLOGY. 2017; 13():393-401.Article. IF -6,337</v>
      </c>
      <c r="B14" s="37" t="s">
        <v>448</v>
      </c>
      <c r="C14" s="37" t="s">
        <v>449</v>
      </c>
      <c r="D14" s="17" t="s">
        <v>440</v>
      </c>
      <c r="E14" s="18" t="s">
        <v>10</v>
      </c>
      <c r="F14" s="18">
        <f>VLOOKUP(N14,Revistas!$B$2:$H$63996,2,FALSE)</f>
        <v>6.3369999999999997</v>
      </c>
      <c r="G14" s="18" t="str">
        <f>VLOOKUP(N14,Revistas!$B$2:$H$63996,3,FALSE)</f>
        <v>Q1</v>
      </c>
      <c r="H14" s="18" t="str">
        <f>VLOOKUP(N14,Revistas!$B$2:$H$63996,4,FALSE)</f>
        <v>BIOCHEMISTRY &amp; MOLECULAR BIOLOGY - SCIE</v>
      </c>
      <c r="I14" s="18" t="str">
        <f>VLOOKUP(N14,Revistas!$B$2:$H$63996,5,FALSE)</f>
        <v>34/290</v>
      </c>
      <c r="J14" s="18" t="str">
        <f>VLOOKUP(N14,Revistas!$B$2:$H$63996,6,FALSE)</f>
        <v>NO</v>
      </c>
      <c r="K14" s="18" t="s">
        <v>450</v>
      </c>
      <c r="L14" s="18" t="s">
        <v>451</v>
      </c>
      <c r="M14" s="18">
        <v>0</v>
      </c>
      <c r="N14" s="18" t="s">
        <v>443</v>
      </c>
      <c r="O14" s="18" t="s">
        <v>129</v>
      </c>
      <c r="P14" s="18">
        <v>2017</v>
      </c>
      <c r="Q14" s="18">
        <v>13</v>
      </c>
      <c r="R14" s="18"/>
      <c r="S14" s="18">
        <v>393</v>
      </c>
      <c r="T14" s="18">
        <v>401</v>
      </c>
      <c r="U14" s="32">
        <v>28667908</v>
      </c>
    </row>
    <row r="15" spans="1:21" ht="45">
      <c r="A15" s="31" t="str">
        <f t="shared" si="0"/>
        <v>Rojo, AI; Pajares, M; Rada, P; Nunez, A; Nevado-Holgado, AJ; Killik, R; Van Leuven, F; Ribe, E; Lovestone, S; Yamamoto, M; Cuadrado, A. NRF2 deficiency replicates transcriptomic changes in Alzheimer's patients and worsens APP and TAU pathology. REDOX BIOLOGY. 2017; 13():444-451.Article. IF -6,337</v>
      </c>
      <c r="B15" s="37" t="s">
        <v>452</v>
      </c>
      <c r="C15" s="37" t="s">
        <v>453</v>
      </c>
      <c r="D15" s="17" t="s">
        <v>440</v>
      </c>
      <c r="E15" s="18" t="s">
        <v>10</v>
      </c>
      <c r="F15" s="18">
        <f>VLOOKUP(N15,Revistas!$B$2:$H$63996,2,FALSE)</f>
        <v>6.3369999999999997</v>
      </c>
      <c r="G15" s="18" t="str">
        <f>VLOOKUP(N15,Revistas!$B$2:$H$63996,3,FALSE)</f>
        <v>Q1</v>
      </c>
      <c r="H15" s="18" t="str">
        <f>VLOOKUP(N15,Revistas!$B$2:$H$63996,4,FALSE)</f>
        <v>BIOCHEMISTRY &amp; MOLECULAR BIOLOGY - SCIE</v>
      </c>
      <c r="I15" s="18" t="str">
        <f>VLOOKUP(N15,Revistas!$B$2:$H$63996,5,FALSE)</f>
        <v>34/290</v>
      </c>
      <c r="J15" s="18" t="str">
        <f>VLOOKUP(N15,Revistas!$B$2:$H$63996,6,FALSE)</f>
        <v>NO</v>
      </c>
      <c r="K15" s="18" t="s">
        <v>454</v>
      </c>
      <c r="L15" s="18" t="s">
        <v>455</v>
      </c>
      <c r="M15" s="18">
        <v>1</v>
      </c>
      <c r="N15" s="18" t="s">
        <v>443</v>
      </c>
      <c r="O15" s="18" t="s">
        <v>129</v>
      </c>
      <c r="P15" s="18">
        <v>2017</v>
      </c>
      <c r="Q15" s="18">
        <v>13</v>
      </c>
      <c r="R15" s="18"/>
      <c r="S15" s="18">
        <v>444</v>
      </c>
      <c r="T15" s="18">
        <v>451</v>
      </c>
      <c r="U15" s="32">
        <v>28704727</v>
      </c>
    </row>
    <row r="16" spans="1:21" ht="105">
      <c r="A16" s="31" t="str">
        <f t="shared" si="0"/>
        <v>Sellers, Katherine J; Elliott, Christina; Jackson, Joshua; Ghosh, Anshua; Ribe, Elena; Rojo, Ana I; Jarosz-Griffiths, Heledd H; Watson, Iain A; Xia, Weiming; Semenov, Mikhail; Morin, Peter; Hooper, Nigel M; Porter, Rod; Preston, Jane; Al-Shawi, Raya; Baillie, George; Lovestone, Simon; Cuadrado, Antonio; Harte, Michael; Simons, Paul; Srivastava, Deepak P; Killick, Richard. Amyloid beta synaptotoxicity is Wnt-PCP dependent and blocked by fasudil.. Alzheimer's &amp; dementia : the journal of the Alzheimer's Association. 2017; ():-.Article. IF -9,478</v>
      </c>
      <c r="B16" s="37" t="s">
        <v>512</v>
      </c>
      <c r="C16" s="37" t="s">
        <v>511</v>
      </c>
      <c r="D16" s="17" t="s">
        <v>513</v>
      </c>
      <c r="E16" s="18" t="s">
        <v>10</v>
      </c>
      <c r="F16" s="18">
        <f>VLOOKUP(N16,Revistas!$B$2:$H$63996,2,FALSE)</f>
        <v>9.4779999999999998</v>
      </c>
      <c r="G16" s="18" t="str">
        <f>VLOOKUP(N16,Revistas!$B$2:$H$63996,3,FALSE)</f>
        <v>Q1</v>
      </c>
      <c r="H16" s="18" t="str">
        <f>VLOOKUP(N16,Revistas!$B$2:$H$63996,4,FALSE)</f>
        <v>CLINICAL NEUROLOGY - SCIE</v>
      </c>
      <c r="I16" s="18" t="str">
        <f>VLOOKUP(N16,Revistas!$B$2:$H$63996,5,FALSE)</f>
        <v>7/194</v>
      </c>
      <c r="J16" s="18" t="str">
        <f>VLOOKUP(N16,Revistas!$B$2:$H$63996,6,FALSE)</f>
        <v>SI</v>
      </c>
      <c r="K16" s="18" t="s">
        <v>514</v>
      </c>
      <c r="L16" s="18"/>
      <c r="M16" s="18" t="s">
        <v>587</v>
      </c>
      <c r="N16" s="18" t="s">
        <v>515</v>
      </c>
      <c r="O16" s="18" t="s">
        <v>380</v>
      </c>
      <c r="P16" s="18">
        <v>2017</v>
      </c>
      <c r="Q16" s="18"/>
      <c r="R16" s="18"/>
      <c r="S16" s="18"/>
      <c r="T16" s="18"/>
      <c r="U16" s="32">
        <v>29055813</v>
      </c>
    </row>
    <row r="17" spans="1:21" ht="60">
      <c r="A17" s="31" t="str">
        <f t="shared" si="0"/>
        <v>Tobon-Velasco, JC; Limon-Pacheco, JH; Orozco-Ibarra, M; Macias-Silva, M; Vazquez-Victorio, G; Cuevas, E; Ali, SF; Cuadrado, A; Pedraza-Chaverri, J; Santamaria, A. 6-OHDA-induced apoptosis and mitochondrial dysfunction are mediated by early modulation of intracellular signals and interaction of Nrf2 and NF-kappa B factors (vol 304, pg 109, 2013) (Retraction of Vol 304, Pg 109, 2013). TOXICOLOGY. 2017; 390():167-167.Article. IF -3,582</v>
      </c>
      <c r="B17" s="37" t="s">
        <v>456</v>
      </c>
      <c r="C17" s="37" t="s">
        <v>457</v>
      </c>
      <c r="D17" s="17" t="s">
        <v>458</v>
      </c>
      <c r="E17" s="18" t="s">
        <v>10</v>
      </c>
      <c r="F17" s="18">
        <f>VLOOKUP(N17,Revistas!$B$2:$H$63996,2,FALSE)</f>
        <v>3.5819999999999999</v>
      </c>
      <c r="G17" s="18" t="str">
        <f>VLOOKUP(N17,Revistas!$B$2:$H$63996,3,FALSE)</f>
        <v>Q1</v>
      </c>
      <c r="H17" s="18" t="str">
        <f>VLOOKUP(N17,Revistas!$B$2:$H$63996,4,FALSE)</f>
        <v>PHARMACOLOGY &amp; PHARMACY - SCIE;</v>
      </c>
      <c r="I17" s="18" t="str">
        <f>VLOOKUP(N17,Revistas!$B$2:$H$63996,5,FALSE)</f>
        <v>58/257</v>
      </c>
      <c r="J17" s="18" t="str">
        <f>VLOOKUP(N17,Revistas!$B$2:$H$63996,6,FALSE)</f>
        <v>NO</v>
      </c>
      <c r="K17" s="18" t="s">
        <v>459</v>
      </c>
      <c r="L17" s="18" t="s">
        <v>460</v>
      </c>
      <c r="M17" s="18">
        <v>0</v>
      </c>
      <c r="N17" s="18" t="s">
        <v>461</v>
      </c>
      <c r="O17" s="28">
        <v>37135</v>
      </c>
      <c r="P17" s="18">
        <v>2017</v>
      </c>
      <c r="Q17" s="18">
        <v>390</v>
      </c>
      <c r="R17" s="18"/>
      <c r="S17" s="18">
        <v>167</v>
      </c>
      <c r="T17" s="18">
        <v>167</v>
      </c>
      <c r="U17" s="32">
        <v>28991642</v>
      </c>
    </row>
    <row r="18" spans="1:21" ht="75">
      <c r="A18" s="31" t="str">
        <f t="shared" si="0"/>
        <v>Tobon-Velasco, JC; Vazquez-Victorio, G; Macias-Silva, M; Cuevas, E; Ali, SF; Maldonado, PD; Gonzalez-Trujano, ME; Cuadrado, A; Pedraza-Chaverri, J; Santamaria, A. S-Allyl cysteine protects against 6-hydroxydopamineinduced neurotoxicity in the rat striatum: involvement of Nrf2 transcription factor activation and modulation of signaling kinase cascades (Retraction of Vol 53, Pg 1024, 2012). FREE RADICAL BIOLOGY AND MEDICINE. 2017; 104():382-382.Article. IF -5,606</v>
      </c>
      <c r="B18" s="37" t="s">
        <v>508</v>
      </c>
      <c r="C18" s="37" t="s">
        <v>509</v>
      </c>
      <c r="D18" s="17" t="s">
        <v>476</v>
      </c>
      <c r="E18" s="18" t="s">
        <v>10</v>
      </c>
      <c r="F18" s="18">
        <f>VLOOKUP(N18,Revistas!$B$2:$H$63996,2,FALSE)</f>
        <v>5.6059999999999999</v>
      </c>
      <c r="G18" s="18" t="str">
        <f>VLOOKUP(N18,Revistas!$B$2:$H$63996,3,FALSE)</f>
        <v>Q1</v>
      </c>
      <c r="H18" s="18" t="str">
        <f>VLOOKUP(N18,Revistas!$B$2:$H$63996,4,FALSE)</f>
        <v>ENDOCRINOLOGY &amp; METABOLISM - SCIE;</v>
      </c>
      <c r="I18" s="18" t="str">
        <f>VLOOKUP(N18,Revistas!$B$2:$H$63996,5,FALSE)</f>
        <v>17/138</v>
      </c>
      <c r="J18" s="18" t="str">
        <f>VLOOKUP(N18,Revistas!$B$2:$H$63996,6,FALSE)</f>
        <v>NO</v>
      </c>
      <c r="K18" s="18" t="s">
        <v>510</v>
      </c>
      <c r="L18" s="18" t="s">
        <v>460</v>
      </c>
      <c r="M18" s="18">
        <v>0</v>
      </c>
      <c r="N18" s="18" t="s">
        <v>478</v>
      </c>
      <c r="O18" s="18" t="s">
        <v>300</v>
      </c>
      <c r="P18" s="18">
        <v>2017</v>
      </c>
      <c r="Q18" s="18">
        <v>104</v>
      </c>
      <c r="R18" s="18"/>
      <c r="S18" s="18">
        <v>382</v>
      </c>
      <c r="T18" s="18">
        <v>382</v>
      </c>
      <c r="U18" s="32">
        <v>28237391</v>
      </c>
    </row>
    <row r="19" spans="1:21">
      <c r="A19" s="31"/>
    </row>
    <row r="20" spans="1:21" hidden="1">
      <c r="A20" s="31" t="str">
        <f t="shared" si="0"/>
        <v>. . . ; ():-.. IF -</v>
      </c>
    </row>
    <row r="21" spans="1:21" hidden="1">
      <c r="A21" s="31" t="str">
        <f t="shared" si="0"/>
        <v>. . . ; ():-.. IF -</v>
      </c>
    </row>
    <row r="22" spans="1:21" hidden="1">
      <c r="A22" s="31" t="str">
        <f t="shared" si="0"/>
        <v>. . . ; ():-.. IF -</v>
      </c>
    </row>
    <row r="23" spans="1:21" hidden="1">
      <c r="A23" s="31" t="str">
        <f t="shared" si="0"/>
        <v>. . . ; ():-.. IF -</v>
      </c>
    </row>
    <row r="24" spans="1:21" hidden="1">
      <c r="A24" s="31" t="str">
        <f t="shared" si="0"/>
        <v>. . . ; ():-.. IF -</v>
      </c>
    </row>
    <row r="25" spans="1:21" hidden="1">
      <c r="A25" s="31" t="str">
        <f t="shared" si="0"/>
        <v>. . . ; ():-.. IF -</v>
      </c>
    </row>
    <row r="26" spans="1:21" hidden="1">
      <c r="A26" s="31" t="str">
        <f t="shared" si="0"/>
        <v>. . . ; ():-.. IF -</v>
      </c>
    </row>
    <row r="27" spans="1:21" hidden="1">
      <c r="A27" s="31" t="str">
        <f t="shared" si="0"/>
        <v>. . . ; ():-.. IF -</v>
      </c>
    </row>
    <row r="28" spans="1:21" hidden="1">
      <c r="A28" s="31" t="str">
        <f t="shared" si="0"/>
        <v>. . . ; ():-.. IF -</v>
      </c>
    </row>
    <row r="29" spans="1:21" hidden="1">
      <c r="A29" s="31" t="str">
        <f t="shared" si="0"/>
        <v>. . . ; ():-.. IF -</v>
      </c>
    </row>
    <row r="30" spans="1:21" hidden="1">
      <c r="A30" s="31" t="str">
        <f t="shared" si="0"/>
        <v>. . . ; ():-.. IF -</v>
      </c>
    </row>
    <row r="31" spans="1:21" hidden="1">
      <c r="A31" s="31" t="str">
        <f t="shared" si="0"/>
        <v>. . . ; ():-.. IF -</v>
      </c>
    </row>
    <row r="32" spans="1:2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10</v>
      </c>
      <c r="D1092" s="20" t="s">
        <v>10</v>
      </c>
      <c r="E1092" s="23">
        <f>DSUM(B1:T1088,F1,D1091:D1092)</f>
        <v>62.129000000000012</v>
      </c>
      <c r="F1092" s="23" t="s">
        <v>10</v>
      </c>
      <c r="G1092" s="23" t="s">
        <v>5470</v>
      </c>
      <c r="H1092" s="23">
        <f>DCOUNTA(B1:T1088,G1091,F1091:G1092)</f>
        <v>10</v>
      </c>
      <c r="I1092" s="23" t="s">
        <v>10</v>
      </c>
      <c r="J1092" s="23" t="s">
        <v>2680</v>
      </c>
      <c r="K1092" s="23">
        <f>DCOUNTA(B1:T1088,J1,I1091:J1092)</f>
        <v>4</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5</v>
      </c>
      <c r="D1105" s="20" t="s">
        <v>26</v>
      </c>
      <c r="E1105" s="23">
        <f>DSUM(B1:T1088,F1,D1104:D1105)</f>
        <v>27.695</v>
      </c>
      <c r="F1105" s="23" t="s">
        <v>26</v>
      </c>
      <c r="G1105" s="23" t="s">
        <v>5470</v>
      </c>
      <c r="H1105" s="23">
        <f>DCOUNTA(B1:T1088,G1,F1104:G1105)</f>
        <v>4</v>
      </c>
      <c r="I1105" s="23" t="s">
        <v>26</v>
      </c>
      <c r="J1105" s="23" t="s">
        <v>2680</v>
      </c>
      <c r="K1105" s="23">
        <f>DCOUNTA(B1:T1088,J1,I1104:J1105)</f>
        <v>2</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2</v>
      </c>
      <c r="D1108" s="20" t="s">
        <v>210</v>
      </c>
      <c r="E1108" s="23">
        <f>DSUM(B1:T1088,F1,D1107:D1108)</f>
        <v>12.673999999999999</v>
      </c>
      <c r="F1108" s="23" t="s">
        <v>210</v>
      </c>
      <c r="G1108" s="23" t="s">
        <v>5470</v>
      </c>
      <c r="H1108" s="23">
        <f>DCOUNTA(B1:T1088,G1,F1107:G1108)</f>
        <v>2</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10</v>
      </c>
      <c r="D1111" s="26" t="s">
        <v>7262</v>
      </c>
      <c r="E1111" s="21">
        <f>E1092</f>
        <v>62.129000000000012</v>
      </c>
      <c r="F1111" s="21">
        <f>H1092</f>
        <v>10</v>
      </c>
      <c r="G1111" s="21">
        <f>K1092</f>
        <v>4</v>
      </c>
      <c r="O1111" s="24"/>
    </row>
    <row r="1112" spans="2:52" ht="15.75">
      <c r="C1112" s="21">
        <f>C1105</f>
        <v>5</v>
      </c>
      <c r="D1112" s="26" t="s">
        <v>26</v>
      </c>
      <c r="E1112" s="21">
        <f>E1105</f>
        <v>27.695</v>
      </c>
      <c r="F1112" s="21">
        <f>H1105</f>
        <v>4</v>
      </c>
      <c r="G1112" s="21">
        <f>K1105</f>
        <v>2</v>
      </c>
      <c r="O1112" s="24"/>
    </row>
    <row r="1113" spans="2:52" ht="15.75">
      <c r="C1113" s="21">
        <f>C1108</f>
        <v>2</v>
      </c>
      <c r="D1113" s="26" t="s">
        <v>7266</v>
      </c>
      <c r="E1113" s="21">
        <f>E1108</f>
        <v>12.673999999999999</v>
      </c>
      <c r="F1113" s="21">
        <f>H1108</f>
        <v>2</v>
      </c>
      <c r="G1113" s="21">
        <f>K1108</f>
        <v>0</v>
      </c>
      <c r="O1113" s="24"/>
    </row>
    <row r="1114" spans="2:52" ht="15.75">
      <c r="C1114" s="22"/>
      <c r="D1114" s="19" t="s">
        <v>7267</v>
      </c>
      <c r="E1114" s="19">
        <f>E1111</f>
        <v>62.129000000000012</v>
      </c>
      <c r="F1114" s="22"/>
      <c r="O1114" s="24"/>
    </row>
    <row r="1115" spans="2:52" ht="15.75">
      <c r="C1115" s="22"/>
      <c r="D1115" s="19" t="s">
        <v>7268</v>
      </c>
      <c r="E1115" s="19">
        <f>E1111+E1112+E1113</f>
        <v>102.49800000000002</v>
      </c>
    </row>
  </sheetData>
  <sortState ref="B2:AZ18">
    <sortCondition ref="B2:B18"/>
  </sortState>
  <pageMargins left="0.7" right="0.7" top="0.75" bottom="0.75" header="0.3" footer="0.3"/>
</worksheet>
</file>

<file path=xl/worksheets/sheet50.xml><?xml version="1.0" encoding="utf-8"?>
<worksheet xmlns="http://schemas.openxmlformats.org/spreadsheetml/2006/main" xmlns:r="http://schemas.openxmlformats.org/officeDocument/2006/relationships">
  <sheetPr>
    <tabColor rgb="FFFFC000"/>
  </sheetPr>
  <dimension ref="A1:AZ1114"/>
  <sheetViews>
    <sheetView topLeftCell="B1" workbookViewId="0">
      <selection activeCell="B2" sqref="B2:C16"/>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75">
      <c r="A2" s="31" t="str">
        <f>CONCATENATE(B2,". ",C2,". ",D2,". ",P2,"; ",Q2,"(",R2,"):",S2,"-",T2,".",E2,". ","IF -",F2)</f>
        <v>Assaf-Balut, C; de la Torre, NG; Duran, A; Fuentes, M; Bordiu, E; del Valle, L; Familiar, C; Ortola, A; Jimenez, I; Herraiz, MA; Izquierdo, N; Perez, N; Torrejon, MJ; Ortega, MI; Illana, FJ; Runkle, I; de Miguel, MP; Montanez, C; Barabash, A; Cuesta, M; Rubio, MA; Calle-Pascual, AL. A Mediterranean diet with additional extra virgin olive oil and pistachios reduces the incidence of gestational diabetes mellitus (GDM): A randomized controlled trial: The St. Carlos GDM prevention study. PLOS ONE. 2017; 12(10):-185873.Article. IF -2,806</v>
      </c>
      <c r="B2" s="37" t="s">
        <v>5195</v>
      </c>
      <c r="C2" s="37" t="s">
        <v>5196</v>
      </c>
      <c r="D2" s="17" t="s">
        <v>217</v>
      </c>
      <c r="E2" s="18" t="s">
        <v>10</v>
      </c>
      <c r="F2" s="18">
        <f>VLOOKUP(N2,Revistas!$B$2:$H$63996,2,FALSE)</f>
        <v>2.806</v>
      </c>
      <c r="G2" s="18" t="str">
        <f>VLOOKUP(N2,Revistas!$B$2:$H$63996,3,FALSE)</f>
        <v>Q1</v>
      </c>
      <c r="H2" s="18" t="str">
        <f>VLOOKUP(N2,Revistas!$B$2:$H$63996,4,FALSE)</f>
        <v>MULTIDISCIPLINARY SCIENCES</v>
      </c>
      <c r="I2" s="18" t="str">
        <f>VLOOKUP(N2,Revistas!$B$2:$H$63996,5,FALSE)</f>
        <v>15/64</v>
      </c>
      <c r="J2" s="18" t="str">
        <f>VLOOKUP(N2,Revistas!$B$2:$H$63996,6,FALSE)</f>
        <v>NO</v>
      </c>
      <c r="K2" s="18" t="s">
        <v>5197</v>
      </c>
      <c r="L2" s="18" t="s">
        <v>5198</v>
      </c>
      <c r="M2" s="18">
        <v>0</v>
      </c>
      <c r="N2" s="18" t="s">
        <v>220</v>
      </c>
      <c r="O2" s="28">
        <v>43739</v>
      </c>
      <c r="P2" s="18">
        <v>2017</v>
      </c>
      <c r="Q2" s="18">
        <v>12</v>
      </c>
      <c r="R2" s="18">
        <v>10</v>
      </c>
      <c r="S2" s="18"/>
      <c r="T2" s="18">
        <v>185873</v>
      </c>
      <c r="U2" s="23">
        <v>29049303</v>
      </c>
    </row>
    <row r="3" spans="1:21" ht="45">
      <c r="A3" s="31" t="str">
        <f t="shared" ref="A3:A59" si="0">CONCATENATE(B3,". ",C3,". ",D3,". ",P3,"; ",Q3,"(",R3,"):",S3,"-",T3,".",E3,". ","IF -",F3)</f>
        <v>Carrion, Diego M; Alvarez-Maestro, Mario; Gomez Rivas, Juan; Gonzalez-Peramato, Pilar; Cisneros Ledo, Jesus. Extramedullary plasmacytoma of the testicle.. Archivos espanoles de urologia. 2017; 70(10):845-847-.Article. IF -0,323</v>
      </c>
      <c r="B3" s="37" t="s">
        <v>4034</v>
      </c>
      <c r="C3" s="37" t="s">
        <v>4033</v>
      </c>
      <c r="D3" s="17" t="s">
        <v>4035</v>
      </c>
      <c r="E3" s="18" t="s">
        <v>10</v>
      </c>
      <c r="F3" s="18">
        <f>VLOOKUP(N3,Revistas!$B$2:$H$63996,2,FALSE)</f>
        <v>0.32300000000000001</v>
      </c>
      <c r="G3" s="18" t="str">
        <f>VLOOKUP(N3,Revistas!$B$2:$H$63996,3,FALSE)</f>
        <v>Q4</v>
      </c>
      <c r="H3" s="18" t="str">
        <f>VLOOKUP(N3,Revistas!$B$2:$H$63996,4,FALSE)</f>
        <v>UROLOGY &amp; NEPHROLOGY - SCIE</v>
      </c>
      <c r="I3" s="18" t="str">
        <f>VLOOKUP(N3,Revistas!$B$2:$H$63996,5,FALSE)</f>
        <v>73/76</v>
      </c>
      <c r="J3" s="18" t="str">
        <f>VLOOKUP(N3,Revistas!$B$2:$H$63996,6,FALSE)</f>
        <v>NO</v>
      </c>
      <c r="K3" s="18" t="s">
        <v>4037</v>
      </c>
      <c r="L3" s="18"/>
      <c r="M3" s="18" t="s">
        <v>586</v>
      </c>
      <c r="N3" s="18" t="s">
        <v>3902</v>
      </c>
      <c r="O3" s="18" t="s">
        <v>2677</v>
      </c>
      <c r="P3" s="18">
        <v>2017</v>
      </c>
      <c r="Q3" s="18">
        <v>70</v>
      </c>
      <c r="R3" s="18">
        <v>10</v>
      </c>
      <c r="S3" s="18" t="s">
        <v>4036</v>
      </c>
      <c r="T3" s="18"/>
      <c r="U3" s="23">
        <v>29205163</v>
      </c>
    </row>
    <row r="4" spans="1:21" ht="45">
      <c r="A4" s="31" t="str">
        <f t="shared" si="0"/>
        <v>Corvillo, F; Aparicio, V; Garrido, S; de Miguel, MP; Lopez-Trascasa, M. Complement profile and autoantibodies against adipocytes on acquired lipodystrophies. MOLECULAR IMMUNOLOGY. 2017; 89():120-120.Meeting Abstract. IF -3,326</v>
      </c>
      <c r="B4" s="37" t="s">
        <v>2137</v>
      </c>
      <c r="C4" s="37" t="s">
        <v>2138</v>
      </c>
      <c r="D4" s="17" t="s">
        <v>2139</v>
      </c>
      <c r="E4" s="18" t="s">
        <v>26</v>
      </c>
      <c r="F4" s="18">
        <f>VLOOKUP(N4,Revistas!$B$2:$H$63996,2,FALSE)</f>
        <v>3.3260000000000001</v>
      </c>
      <c r="G4" s="18" t="str">
        <f>VLOOKUP(N4,Revistas!$B$2:$H$63996,3,FALSE)</f>
        <v>Q2</v>
      </c>
      <c r="H4" s="18" t="str">
        <f>VLOOKUP(N4,Revistas!$B$2:$H$63996,4,FALSE)</f>
        <v>IMMUNOLOGY - SCIE</v>
      </c>
      <c r="I4" s="18" t="str">
        <f>VLOOKUP(N4,Revistas!$B$2:$H$63996,5,FALSE)</f>
        <v>65/150</v>
      </c>
      <c r="J4" s="18" t="str">
        <f>VLOOKUP(N4,Revistas!$B$2:$H$63996,6,FALSE)</f>
        <v>NO</v>
      </c>
      <c r="K4" s="18" t="s">
        <v>2140</v>
      </c>
      <c r="L4" s="18"/>
      <c r="M4" s="18">
        <v>0</v>
      </c>
      <c r="N4" s="18" t="s">
        <v>2141</v>
      </c>
      <c r="O4" s="18" t="s">
        <v>154</v>
      </c>
      <c r="P4" s="18">
        <v>2017</v>
      </c>
      <c r="Q4" s="18">
        <v>89</v>
      </c>
      <c r="R4" s="18"/>
      <c r="S4" s="18">
        <v>120</v>
      </c>
      <c r="T4" s="18">
        <v>120</v>
      </c>
    </row>
    <row r="5" spans="1:21" ht="45">
      <c r="A5" s="31" t="str">
        <f t="shared" si="0"/>
        <v>de la Maza, DS; Moratilla, A; Aparicio, V; Lorca, C; Alcaina, Y; Martin, D; De Miguel, MP. Metabolic Reprogramming, Autophagy, and Reactive Oxygen Species Are Necessary for Primordial Germ Cell Reprogramming into Pluripotency. OXIDATIVE MEDICINE AND CELLULAR LONGEVITY. 2017; ():-4745252.Article. IF -4,593</v>
      </c>
      <c r="B5" s="37" t="s">
        <v>5217</v>
      </c>
      <c r="C5" s="37" t="s">
        <v>5218</v>
      </c>
      <c r="D5" s="17" t="s">
        <v>5219</v>
      </c>
      <c r="E5" s="18" t="s">
        <v>10</v>
      </c>
      <c r="F5" s="18">
        <f>VLOOKUP(N5,Revistas!$B$2:$H$63996,2,FALSE)</f>
        <v>4.593</v>
      </c>
      <c r="G5" s="18" t="str">
        <f>VLOOKUP(N5,Revistas!$B$2:$H$63996,3,FALSE)</f>
        <v>Q2</v>
      </c>
      <c r="H5" s="18" t="str">
        <f>VLOOKUP(N5,Revistas!$B$2:$H$63996,4,FALSE)</f>
        <v>CELL BIOLOGY - SCIE</v>
      </c>
      <c r="I5" s="18" t="str">
        <f>VLOOKUP(N5,Revistas!$B$2:$H$63996,5,FALSE)</f>
        <v>56/190</v>
      </c>
      <c r="J5" s="18" t="str">
        <f>VLOOKUP(N5,Revistas!$B$2:$H$63996,6,FALSE)</f>
        <v>NO</v>
      </c>
      <c r="K5" s="18" t="s">
        <v>5220</v>
      </c>
      <c r="L5" s="18" t="s">
        <v>5221</v>
      </c>
      <c r="M5" s="18">
        <v>0</v>
      </c>
      <c r="N5" s="18" t="s">
        <v>5222</v>
      </c>
      <c r="O5" s="18"/>
      <c r="P5" s="18">
        <v>2017</v>
      </c>
      <c r="Q5" s="18"/>
      <c r="R5" s="18"/>
      <c r="S5" s="18"/>
      <c r="T5" s="18">
        <v>4745252</v>
      </c>
      <c r="U5" s="23">
        <v>28757909</v>
      </c>
    </row>
    <row r="6" spans="1:21" ht="45">
      <c r="A6" s="31" t="str">
        <f t="shared" si="0"/>
        <v>del Barrio, JLA; El Zarif, M; de Miguel, MP; Azaar, A; Makdissy, N; Harb, W; El Achkar, I; Arnalich-Montiel, F; Alio, JL. Cellular Therapy With Human Autologous Adipose-Derived Adult Stem Cells for Advanced Keratoconus. CORNEA. 2017; 36(8):952-960.Article. IF -2,01</v>
      </c>
      <c r="B6" s="37" t="s">
        <v>5203</v>
      </c>
      <c r="C6" s="37" t="s">
        <v>5204</v>
      </c>
      <c r="D6" s="17" t="s">
        <v>5205</v>
      </c>
      <c r="E6" s="18" t="s">
        <v>10</v>
      </c>
      <c r="F6" s="18">
        <f>VLOOKUP(N6,Revistas!$B$2:$H$63996,2,FALSE)</f>
        <v>2.0099999999999998</v>
      </c>
      <c r="G6" s="18" t="str">
        <f>VLOOKUP(N6,Revistas!$B$2:$H$63996,3,FALSE)</f>
        <v>Q2</v>
      </c>
      <c r="H6" s="18" t="str">
        <f>VLOOKUP(N6,Revistas!$B$2:$H$63996,4,FALSE)</f>
        <v>OPHTHALMOLOGY - SCIE</v>
      </c>
      <c r="I6" s="18" t="str">
        <f>VLOOKUP(N6,Revistas!$B$2:$H$63996,5,FALSE)</f>
        <v>26/59</v>
      </c>
      <c r="J6" s="18" t="str">
        <f>VLOOKUP(N6,Revistas!$B$2:$H$63996,6,FALSE)</f>
        <v>NO</v>
      </c>
      <c r="K6" s="18" t="s">
        <v>5206</v>
      </c>
      <c r="L6" s="18" t="s">
        <v>5207</v>
      </c>
      <c r="M6" s="18">
        <v>0</v>
      </c>
      <c r="N6" s="18" t="s">
        <v>5208</v>
      </c>
      <c r="O6" s="18" t="s">
        <v>199</v>
      </c>
      <c r="P6" s="18">
        <v>2017</v>
      </c>
      <c r="Q6" s="18">
        <v>36</v>
      </c>
      <c r="R6" s="18">
        <v>8</v>
      </c>
      <c r="S6" s="18">
        <v>952</v>
      </c>
      <c r="T6" s="18">
        <v>960</v>
      </c>
      <c r="U6" s="23">
        <v>28486314</v>
      </c>
    </row>
    <row r="7" spans="1:21" ht="45">
      <c r="A7" s="31" t="str">
        <f t="shared" si="0"/>
        <v>Fernandez, EG; Popescu, OB; Quesada-Olarte, J; Maestro, MA; Gonzalez-Peramato, P. Squamous cell carcinoma (SCC) of the penis: A retrospective study of 55 penectomies. VIRCHOWS ARCHIV. 2017; 471():S274-S274.Meeting Abstract. IF -2,848</v>
      </c>
      <c r="B7" s="37" t="s">
        <v>3921</v>
      </c>
      <c r="C7" s="37" t="s">
        <v>3922</v>
      </c>
      <c r="D7" s="17" t="s">
        <v>3923</v>
      </c>
      <c r="E7" s="18" t="s">
        <v>26</v>
      </c>
      <c r="F7" s="18">
        <f>VLOOKUP(N7,Revistas!$B$2:$H$63996,2,FALSE)</f>
        <v>2.8479999999999999</v>
      </c>
      <c r="G7" s="18" t="str">
        <f>VLOOKUP(N7,Revistas!$B$2:$H$63996,3,FALSE)</f>
        <v>Q2</v>
      </c>
      <c r="H7" s="18" t="str">
        <f>VLOOKUP(N7,Revistas!$B$2:$H$63996,4,FALSE)</f>
        <v>PATHOLOGY - SCIE</v>
      </c>
      <c r="I7" s="18" t="str">
        <f>VLOOKUP(N7,Revistas!$B$2:$H$63996,5,FALSE)</f>
        <v>20/79</v>
      </c>
      <c r="J7" s="18" t="str">
        <f>VLOOKUP(N7,Revistas!$B$2:$H$63996,6,FALSE)</f>
        <v>NO</v>
      </c>
      <c r="K7" s="18" t="s">
        <v>3924</v>
      </c>
      <c r="L7" s="18"/>
      <c r="M7" s="18">
        <v>0</v>
      </c>
      <c r="N7" s="18" t="s">
        <v>3925</v>
      </c>
      <c r="O7" s="18" t="s">
        <v>154</v>
      </c>
      <c r="P7" s="18">
        <v>2017</v>
      </c>
      <c r="Q7" s="18">
        <v>471</v>
      </c>
      <c r="R7" s="18"/>
      <c r="S7" s="18" t="s">
        <v>3926</v>
      </c>
      <c r="T7" s="18" t="s">
        <v>3926</v>
      </c>
    </row>
    <row r="8" spans="1:21" ht="90">
      <c r="A8" s="31" t="str">
        <f t="shared" si="0"/>
        <v>Garcia, M; Barrio, R; Garcia-Lavandeira, M; Garcia-Rendueles, AR; Escudero, A; Diaz-Rodriguez, E; Del Blanco, DG; Fernandez, A; de Rijke, YB; Vallespin, E; Nevado, J; Lapunzina, P; Matre, V; Hinkle, PM; Hokken-Koelega, ACS; de Miguel, MP; Cameselle-Teijeiro, JM; Nistal, M; Alvarez, CV; Moreno, JC. The syndrome of central hypothyroidism and macroorchidism: IGSF1 controls TRHR and FSHB expression by differential modulation of pituitary TGF beta and Activin pathways. SCIENTIFIC REPORTS. 2017; 7():-42937.Article. IF -4,259</v>
      </c>
      <c r="B8" s="37" t="s">
        <v>4260</v>
      </c>
      <c r="C8" s="37" t="s">
        <v>4261</v>
      </c>
      <c r="D8" s="17" t="s">
        <v>181</v>
      </c>
      <c r="E8" s="18" t="s">
        <v>10</v>
      </c>
      <c r="F8" s="18">
        <f>VLOOKUP(N8,Revistas!$B$2:$H$63996,2,FALSE)</f>
        <v>4.2590000000000003</v>
      </c>
      <c r="G8" s="18" t="str">
        <f>VLOOKUP(N8,Revistas!$B$2:$H$63996,3,FALSE)</f>
        <v>Q1</v>
      </c>
      <c r="H8" s="18" t="str">
        <f>VLOOKUP(N8,Revistas!$B$2:$H$63996,4,FALSE)</f>
        <v>MULTIDISCIPLINARY SCIENCES</v>
      </c>
      <c r="I8" s="18" t="str">
        <f>VLOOKUP(N8,Revistas!$B$2:$H$63996,5,FALSE)</f>
        <v>10 DE 64</v>
      </c>
      <c r="J8" s="18" t="str">
        <f>VLOOKUP(N8,Revistas!$B$2:$H$63996,6,FALSE)</f>
        <v>NO</v>
      </c>
      <c r="K8" s="18" t="s">
        <v>4262</v>
      </c>
      <c r="L8" s="18" t="s">
        <v>4263</v>
      </c>
      <c r="M8" s="18">
        <v>0</v>
      </c>
      <c r="N8" s="18" t="s">
        <v>184</v>
      </c>
      <c r="O8" s="28">
        <v>38777</v>
      </c>
      <c r="P8" s="18">
        <v>2017</v>
      </c>
      <c r="Q8" s="18">
        <v>7</v>
      </c>
      <c r="R8" s="18"/>
      <c r="S8" s="18"/>
      <c r="T8" s="18">
        <v>42937</v>
      </c>
      <c r="U8" s="23">
        <v>28262687</v>
      </c>
    </row>
    <row r="9" spans="1:21" ht="45">
      <c r="A9" s="31" t="str">
        <f t="shared" si="0"/>
        <v>Gilsanz, C; Aller, MA; Fuentes-Julian, S; Prieto, I; Blazquez-Martinez, A; Argudo, S; Fernandez-Delgado, J; Belena, J; Arias, J; De Miguel, MP. Adipose-derived mesenchymal stem cells slow disease progression of acute-on-chronic liver failure. BIOMEDICINE &amp; PHARMACOTHERAPY. 2017; 91():776-787.Article. IF -2,759</v>
      </c>
      <c r="B9" s="37" t="s">
        <v>5213</v>
      </c>
      <c r="C9" s="37" t="s">
        <v>5214</v>
      </c>
      <c r="D9" s="17" t="s">
        <v>4840</v>
      </c>
      <c r="E9" s="18" t="s">
        <v>10</v>
      </c>
      <c r="F9" s="18">
        <f>VLOOKUP(N9,Revistas!$B$2:$H$63996,2,FALSE)</f>
        <v>2.7589999999999999</v>
      </c>
      <c r="G9" s="18" t="str">
        <f>VLOOKUP(N9,Revistas!$B$2:$H$63996,3,FALSE)</f>
        <v>Q2</v>
      </c>
      <c r="H9" s="18" t="str">
        <f>VLOOKUP(N9,Revistas!$B$2:$H$63996,4,FALSE)</f>
        <v>MEDICINE, RESEARCH &amp; EXPERIMENTAL - SCIE;</v>
      </c>
      <c r="I9" s="18" t="str">
        <f>VLOOKUP(N9,Revistas!$B$2:$H$63996,5,FALSE)</f>
        <v>52/128</v>
      </c>
      <c r="J9" s="18" t="str">
        <f>VLOOKUP(N9,Revistas!$B$2:$H$63996,6,FALSE)</f>
        <v>NO</v>
      </c>
      <c r="K9" s="18" t="s">
        <v>5215</v>
      </c>
      <c r="L9" s="18" t="s">
        <v>5216</v>
      </c>
      <c r="M9" s="18">
        <v>1</v>
      </c>
      <c r="N9" s="18" t="s">
        <v>4843</v>
      </c>
      <c r="O9" s="18" t="s">
        <v>29</v>
      </c>
      <c r="P9" s="18">
        <v>2017</v>
      </c>
      <c r="Q9" s="18">
        <v>91</v>
      </c>
      <c r="R9" s="18"/>
      <c r="S9" s="18">
        <v>776</v>
      </c>
      <c r="T9" s="18">
        <v>787</v>
      </c>
      <c r="U9" s="23">
        <v>28501004</v>
      </c>
    </row>
    <row r="10" spans="1:21" ht="75">
      <c r="A10" s="31" t="str">
        <f t="shared" si="0"/>
        <v>Hernandez-Jimenez, E; Cubillos-Zapata, C; Toledano, V; de Diego, RP; Fernandez-Navarro, I; Casitas, R; Carpio, C; Casas-Martin, J; Valentin, J; Varela-Serrano, A; Avendano-Ortiz, J; Alvarez, E; Aguirre, LA; Perez-Martinez, A; De Miguel, MP; Belda-Iniesta, C; Garcia-Rio, F; Lopez-Collazo, E. Monocytes inhibit NK activity via TGF-beta in patients with obstructive sleep apnoea. EUROPEAN RESPIRATORY JOURNAL. 2017; 49(6):-1602456.Article. IF -10,569</v>
      </c>
      <c r="B10" s="37" t="s">
        <v>2034</v>
      </c>
      <c r="C10" s="37" t="s">
        <v>2035</v>
      </c>
      <c r="D10" s="17" t="s">
        <v>1983</v>
      </c>
      <c r="E10" s="18" t="s">
        <v>10</v>
      </c>
      <c r="F10" s="18">
        <f>VLOOKUP(N10,Revistas!$B$2:$H$63996,2,FALSE)</f>
        <v>10.569000000000001</v>
      </c>
      <c r="G10" s="18" t="str">
        <f>VLOOKUP(N10,Revistas!$B$2:$H$63996,3,FALSE)</f>
        <v>Q1</v>
      </c>
      <c r="H10" s="18" t="str">
        <f>VLOOKUP(N10,Revistas!$B$2:$H$63996,4,FALSE)</f>
        <v>RESPIRATORY SYSTEM - SCIE</v>
      </c>
      <c r="I10" s="18" t="str">
        <f>VLOOKUP(N10,Revistas!$B$2:$H$63996,5,FALSE)</f>
        <v>3 DE 59</v>
      </c>
      <c r="J10" s="18" t="str">
        <f>VLOOKUP(N10,Revistas!$B$2:$H$63996,6,FALSE)</f>
        <v>SI</v>
      </c>
      <c r="K10" s="18" t="s">
        <v>2036</v>
      </c>
      <c r="L10" s="18" t="s">
        <v>2037</v>
      </c>
      <c r="M10" s="18">
        <v>1</v>
      </c>
      <c r="N10" s="18" t="s">
        <v>1986</v>
      </c>
      <c r="O10" s="18" t="s">
        <v>226</v>
      </c>
      <c r="P10" s="18">
        <v>2017</v>
      </c>
      <c r="Q10" s="18">
        <v>49</v>
      </c>
      <c r="R10" s="18">
        <v>6</v>
      </c>
      <c r="S10" s="18"/>
      <c r="T10" s="18">
        <v>1602456</v>
      </c>
      <c r="U10" s="23">
        <v>28619958</v>
      </c>
    </row>
    <row r="11" spans="1:21" ht="45">
      <c r="A11" s="31" t="str">
        <f t="shared" si="0"/>
        <v>Martinez-Hidalgo, M Nieves; Lorenzo-Sanchez, Elena; Lopez Garcia, Juan Jose; Regadera, Juan Jose. Social contact as a strategy for self-stigma reduction in young adults and adolescents with mental health problems.. Psychiatry research. 2017; 260():443-450-.Article. IF -2,528</v>
      </c>
      <c r="B11" s="37" t="s">
        <v>5225</v>
      </c>
      <c r="C11" s="37" t="s">
        <v>5224</v>
      </c>
      <c r="D11" s="17" t="s">
        <v>5226</v>
      </c>
      <c r="E11" s="18" t="s">
        <v>10</v>
      </c>
      <c r="F11" s="18">
        <f>VLOOKUP(N11,Revistas!$B$2:$H$63996,2,FALSE)</f>
        <v>2.528</v>
      </c>
      <c r="G11" s="18" t="str">
        <f>VLOOKUP(N11,Revistas!$B$2:$H$63996,3,FALSE)</f>
        <v>Q2</v>
      </c>
      <c r="H11" s="18" t="str">
        <f>VLOOKUP(N11,Revistas!$B$2:$H$63996,4,FALSE)</f>
        <v>PSYCHIATRY - SCIE</v>
      </c>
      <c r="I11" s="18" t="str">
        <f>VLOOKUP(N11,Revistas!$B$2:$H$63996,5,FALSE)</f>
        <v>65/142</v>
      </c>
      <c r="J11" s="18" t="str">
        <f>VLOOKUP(N11,Revistas!$B$2:$H$63996,6,FALSE)</f>
        <v>NO</v>
      </c>
      <c r="K11" s="18" t="s">
        <v>5229</v>
      </c>
      <c r="L11" s="18"/>
      <c r="M11" s="18" t="s">
        <v>586</v>
      </c>
      <c r="N11" s="18" t="s">
        <v>5230</v>
      </c>
      <c r="O11" s="18" t="s">
        <v>5228</v>
      </c>
      <c r="P11" s="18">
        <v>2017</v>
      </c>
      <c r="Q11" s="18">
        <v>260</v>
      </c>
      <c r="R11" s="18"/>
      <c r="S11" s="18" t="s">
        <v>5227</v>
      </c>
      <c r="T11" s="18"/>
      <c r="U11" s="32">
        <v>29272729</v>
      </c>
    </row>
    <row r="12" spans="1:21" ht="45">
      <c r="A12" s="31" t="str">
        <f t="shared" si="0"/>
        <v>Mendez-Lopez, I; Bomfim, GHS; Musial, DC; Arranz-Tagarro, JA; Velasco-Martin, JP; Regadera, J; Jurkiewicz, NH; Jurkiewicz, A; Garcia, AG; Padin, JF. Altered mitochondrial function, capacitative calcium entry and contractions in the aorta of hypertensive rats. JOURNAL OF HYPERTENSION. 2017; 35(8):1594-1608.Article. IF -4,085</v>
      </c>
      <c r="B12" s="37" t="s">
        <v>5209</v>
      </c>
      <c r="C12" s="37" t="s">
        <v>5210</v>
      </c>
      <c r="D12" s="17" t="s">
        <v>959</v>
      </c>
      <c r="E12" s="18" t="s">
        <v>10</v>
      </c>
      <c r="F12" s="18">
        <f>VLOOKUP(N12,Revistas!$B$2:$H$63996,2,FALSE)</f>
        <v>4.085</v>
      </c>
      <c r="G12" s="18" t="str">
        <f>VLOOKUP(N12,Revistas!$B$2:$H$63996,3,FALSE)</f>
        <v>Q1</v>
      </c>
      <c r="H12" s="18" t="str">
        <f>VLOOKUP(N12,Revistas!$B$2:$H$63996,4,FALSE)</f>
        <v>PERIPHERAL VASCULAR DISEASE</v>
      </c>
      <c r="I12" s="18" t="str">
        <f>VLOOKUP(N12,Revistas!$B$2:$H$63996,5,FALSE)</f>
        <v>12 DE 63</v>
      </c>
      <c r="J12" s="18" t="str">
        <f>VLOOKUP(N12,Revistas!$B$2:$H$63996,6,FALSE)</f>
        <v>NO</v>
      </c>
      <c r="K12" s="18" t="s">
        <v>5211</v>
      </c>
      <c r="L12" s="18" t="s">
        <v>5212</v>
      </c>
      <c r="M12" s="18">
        <v>0</v>
      </c>
      <c r="N12" s="18" t="s">
        <v>962</v>
      </c>
      <c r="O12" s="18" t="s">
        <v>199</v>
      </c>
      <c r="P12" s="18">
        <v>2017</v>
      </c>
      <c r="Q12" s="18">
        <v>35</v>
      </c>
      <c r="R12" s="18">
        <v>8</v>
      </c>
      <c r="S12" s="18">
        <v>1594</v>
      </c>
      <c r="T12" s="18">
        <v>1608</v>
      </c>
      <c r="U12" s="23">
        <v>28403042</v>
      </c>
    </row>
    <row r="13" spans="1:21" ht="60">
      <c r="A13" s="31" t="str">
        <f t="shared" si="0"/>
        <v>Peramato, PG; Caracul, IR; Garcia-Fernandez, E; Canovas, SC; Galan, NS; Hervas, CM. Comparative analysis of prostate cancer detection on 3-Tesla multiparametric magnetic resonance imaging (3-T-mp-MRI) with histopathology on whole mount radical prostatectomies. VIRCHOWS ARCHIV. 2017; 471():S270-S270.Meeting Abstract. IF -2,848</v>
      </c>
      <c r="B13" s="37" t="s">
        <v>5199</v>
      </c>
      <c r="C13" s="37" t="s">
        <v>5200</v>
      </c>
      <c r="D13" s="17" t="s">
        <v>3923</v>
      </c>
      <c r="E13" s="18" t="s">
        <v>26</v>
      </c>
      <c r="F13" s="18">
        <f>VLOOKUP(N13,Revistas!$B$2:$H$63996,2,FALSE)</f>
        <v>2.8479999999999999</v>
      </c>
      <c r="G13" s="18" t="str">
        <f>VLOOKUP(N13,Revistas!$B$2:$H$63996,3,FALSE)</f>
        <v>Q2</v>
      </c>
      <c r="H13" s="18" t="str">
        <f>VLOOKUP(N13,Revistas!$B$2:$H$63996,4,FALSE)</f>
        <v>PATHOLOGY - SCIE</v>
      </c>
      <c r="I13" s="18" t="str">
        <f>VLOOKUP(N13,Revistas!$B$2:$H$63996,5,FALSE)</f>
        <v>20/79</v>
      </c>
      <c r="J13" s="18" t="str">
        <f>VLOOKUP(N13,Revistas!$B$2:$H$63996,6,FALSE)</f>
        <v>NO</v>
      </c>
      <c r="K13" s="18" t="s">
        <v>5201</v>
      </c>
      <c r="L13" s="18"/>
      <c r="M13" s="18">
        <v>0</v>
      </c>
      <c r="N13" s="18" t="s">
        <v>3925</v>
      </c>
      <c r="O13" s="18" t="s">
        <v>154</v>
      </c>
      <c r="P13" s="18">
        <v>2017</v>
      </c>
      <c r="Q13" s="18">
        <v>471</v>
      </c>
      <c r="R13" s="18"/>
      <c r="S13" s="18" t="s">
        <v>5202</v>
      </c>
      <c r="T13" s="18" t="s">
        <v>5202</v>
      </c>
    </row>
    <row r="14" spans="1:21" ht="60">
      <c r="A14" s="31" t="str">
        <f t="shared" si="0"/>
        <v>Romo Munoz, Martha Isabel; Nunez Cerezo, Vanesa; Dore Reyes, Mariela; Vilanova Sanchez, Alejandra; Gonzalez-Peramato, Pilar; Lopez Pereira, Pedro; Martinez Urrutia, Maria Jose. Testicular tumours in children: Indications for testis-sparing surgery. Anales de pediatria (Barcelona, Spain : 2003). 2017; ():-.Article. IF -1,14</v>
      </c>
      <c r="B14" s="37" t="s">
        <v>5231</v>
      </c>
      <c r="C14" s="37" t="s">
        <v>5235</v>
      </c>
      <c r="D14" s="17" t="s">
        <v>2512</v>
      </c>
      <c r="E14" s="18" t="s">
        <v>10</v>
      </c>
      <c r="F14" s="18">
        <f>VLOOKUP(N14,Revistas!$B$2:$H$63996,2,FALSE)</f>
        <v>1.1399999999999999</v>
      </c>
      <c r="G14" s="18" t="str">
        <f>VLOOKUP(N14,Revistas!$B$2:$H$63996,3,FALSE)</f>
        <v>Q3</v>
      </c>
      <c r="H14" s="18" t="str">
        <f>VLOOKUP(N14,Revistas!$B$2:$H$63996,4,FALSE)</f>
        <v>PEDIATRICS - SCIE</v>
      </c>
      <c r="I14" s="18" t="str">
        <f>VLOOKUP(N14,Revistas!$B$2:$H$63996,5,FALSE)</f>
        <v>88/121/</v>
      </c>
      <c r="J14" s="18" t="str">
        <f>VLOOKUP(N14,Revistas!$B$2:$H$63996,6,FALSE)</f>
        <v>NO</v>
      </c>
      <c r="K14" s="18" t="s">
        <v>5233</v>
      </c>
      <c r="L14" s="18"/>
      <c r="M14" s="18" t="s">
        <v>586</v>
      </c>
      <c r="N14" s="18" t="s">
        <v>2515</v>
      </c>
      <c r="O14" s="18" t="s">
        <v>5232</v>
      </c>
      <c r="P14" s="18">
        <v>2017</v>
      </c>
      <c r="Q14" s="18"/>
      <c r="R14" s="18"/>
      <c r="S14" s="18"/>
      <c r="T14" s="18"/>
      <c r="U14" s="23">
        <v>28729185</v>
      </c>
    </row>
    <row r="15" spans="1:21" ht="60">
      <c r="A15" s="31" t="str">
        <f t="shared" si="0"/>
        <v>Ruiz-Hurtado, G; Garcia-Prieto, CF; Pulido-Olmo, H; Velasco-Martin, JP; Villa-Valverde, P; Fernandez-Valle, ME; Bosca, L; Fernandez-Velasco, M; Regadera, J; Somoza, B; Fernandez-Alfonso, MS. Mild and Short-Term Caloric Restriction Prevents Obesity-Induced Cardiomyopathy in Young Zucker Rats without Changing in Metabolites and Fatty Acids Cardiac Profile. FRONTIERS IN PHYSIOLOGY. 2017; 8():-42.Article. IF -4,134</v>
      </c>
      <c r="B15" s="37" t="s">
        <v>2084</v>
      </c>
      <c r="C15" s="37" t="s">
        <v>2085</v>
      </c>
      <c r="D15" s="17" t="s">
        <v>2086</v>
      </c>
      <c r="E15" s="18" t="s">
        <v>10</v>
      </c>
      <c r="F15" s="18">
        <f>VLOOKUP(N15,Revistas!$B$2:$H$63996,2,FALSE)</f>
        <v>4.1340000000000003</v>
      </c>
      <c r="G15" s="18" t="str">
        <f>VLOOKUP(N15,Revistas!$B$2:$H$63996,3,FALSE)</f>
        <v>Q1</v>
      </c>
      <c r="H15" s="18" t="str">
        <f>VLOOKUP(N15,Revistas!$B$2:$H$63996,4,FALSE)</f>
        <v>PHYSIOLOGY - SCIE</v>
      </c>
      <c r="I15" s="18" t="str">
        <f>VLOOKUP(N15,Revistas!$B$2:$H$63996,5,FALSE)</f>
        <v>15 DE 84</v>
      </c>
      <c r="J15" s="18" t="str">
        <f>VLOOKUP(N15,Revistas!$B$2:$H$63996,6,FALSE)</f>
        <v>NO</v>
      </c>
      <c r="K15" s="18" t="s">
        <v>2087</v>
      </c>
      <c r="L15" s="18" t="s">
        <v>2088</v>
      </c>
      <c r="M15" s="18">
        <v>1</v>
      </c>
      <c r="N15" s="18" t="s">
        <v>2089</v>
      </c>
      <c r="O15" s="28">
        <v>36923</v>
      </c>
      <c r="P15" s="18">
        <v>2017</v>
      </c>
      <c r="Q15" s="18">
        <v>8</v>
      </c>
      <c r="R15" s="18"/>
      <c r="S15" s="18"/>
      <c r="T15" s="18">
        <v>42</v>
      </c>
      <c r="U15" s="23">
        <v>28203206</v>
      </c>
    </row>
    <row r="16" spans="1:21" ht="60">
      <c r="A16" s="31" t="str">
        <f t="shared" si="0"/>
        <v>Val-Blasco, A; Prieto, P; Gonzalez-Ramos, S; Benito, G; Vallejo-Cremades, MT; Pacheco, I; Gonzalez-Peramato, P; Agra, N; Terron, V; Delgado, C; Martin-Sanz, P; Bosca, L; Fernandez-Velasco, M. NOD1 activation in cardiac fibroblasts induces myocardial fibrosis in a murine model of type 2 diabetes. BIOCHEMICAL JOURNAL. 2017; 474():399-410.Article. IF -3,797</v>
      </c>
      <c r="B16" s="37" t="s">
        <v>2078</v>
      </c>
      <c r="C16" s="37" t="s">
        <v>2079</v>
      </c>
      <c r="D16" s="17" t="s">
        <v>2080</v>
      </c>
      <c r="E16" s="18" t="s">
        <v>10</v>
      </c>
      <c r="F16" s="18">
        <f>VLOOKUP(N16,Revistas!$B$2:$H$63996,2,FALSE)</f>
        <v>3.7970000000000002</v>
      </c>
      <c r="G16" s="18" t="str">
        <f>VLOOKUP(N16,Revistas!$B$2:$H$63996,3,FALSE)</f>
        <v>Q2</v>
      </c>
      <c r="H16" s="18" t="str">
        <f>VLOOKUP(N16,Revistas!$B$2:$H$63996,4,FALSE)</f>
        <v>BIOCHEMISTRY &amp; MOLECULAR BIOLOGY - SCIE</v>
      </c>
      <c r="I16" s="18" t="str">
        <f>VLOOKUP(N16,Revistas!$B$2:$H$63996,5,FALSE)</f>
        <v>90/290</v>
      </c>
      <c r="J16" s="18" t="str">
        <f>VLOOKUP(N16,Revistas!$B$2:$H$63996,6,FALSE)</f>
        <v>NO</v>
      </c>
      <c r="K16" s="18" t="s">
        <v>2081</v>
      </c>
      <c r="L16" s="18" t="s">
        <v>2082</v>
      </c>
      <c r="M16" s="18">
        <v>1</v>
      </c>
      <c r="N16" s="18" t="s">
        <v>2083</v>
      </c>
      <c r="O16" s="28">
        <v>36923</v>
      </c>
      <c r="P16" s="18">
        <v>2017</v>
      </c>
      <c r="Q16" s="18">
        <v>474</v>
      </c>
      <c r="R16" s="18"/>
      <c r="S16" s="18">
        <v>399</v>
      </c>
      <c r="T16" s="18">
        <v>410</v>
      </c>
      <c r="U16" s="23">
        <v>27803247</v>
      </c>
    </row>
    <row r="17" spans="1:1">
      <c r="A17" s="31"/>
    </row>
    <row r="18" spans="1:1" hidden="1">
      <c r="A18" s="31" t="str">
        <f t="shared" si="0"/>
        <v>. . . ; ():-.. IF -</v>
      </c>
    </row>
    <row r="19" spans="1:1" hidden="1">
      <c r="A19" s="31" t="str">
        <f t="shared" si="0"/>
        <v>. . . ; ():-.. IF -</v>
      </c>
    </row>
    <row r="20" spans="1:1" hidden="1">
      <c r="A20" s="31" t="str">
        <f t="shared" si="0"/>
        <v>. . . ; ():-.. IF -</v>
      </c>
    </row>
    <row r="21" spans="1:1" hidden="1">
      <c r="A21" s="31" t="str">
        <f t="shared" si="0"/>
        <v>. . . ; ():-.. IF -</v>
      </c>
    </row>
    <row r="22" spans="1:1" hidden="1">
      <c r="A22" s="31" t="str">
        <f t="shared" si="0"/>
        <v>. . . ; ():-.. IF -</v>
      </c>
    </row>
    <row r="23" spans="1:1" hidden="1">
      <c r="A23" s="31" t="str">
        <f t="shared" si="0"/>
        <v>. . . ; ():-.. IF -</v>
      </c>
    </row>
    <row r="24" spans="1:1" hidden="1">
      <c r="A24" s="31" t="str">
        <f t="shared" si="0"/>
        <v>. . . ; ():-.. IF -</v>
      </c>
    </row>
    <row r="25" spans="1:1" hidden="1">
      <c r="A25" s="31" t="str">
        <f t="shared" si="0"/>
        <v>. . . ; ():-.. IF -</v>
      </c>
    </row>
    <row r="26" spans="1:1" hidden="1">
      <c r="A26" s="31" t="str">
        <f t="shared" si="0"/>
        <v>. . . ; ():-.. IF -</v>
      </c>
    </row>
    <row r="27" spans="1:1" hidden="1">
      <c r="A27" s="31" t="str">
        <f t="shared" si="0"/>
        <v>. . . ; ():-.. IF -</v>
      </c>
    </row>
    <row r="28" spans="1:1" hidden="1">
      <c r="A28" s="31" t="str">
        <f t="shared" si="0"/>
        <v>. . . ; ():-.. IF -</v>
      </c>
    </row>
    <row r="29" spans="1:1" hidden="1">
      <c r="A29" s="31" t="str">
        <f t="shared" si="0"/>
        <v>. . . ; ():-.. IF -</v>
      </c>
    </row>
    <row r="30" spans="1:1" hidden="1">
      <c r="A30" s="31" t="str">
        <f t="shared" si="0"/>
        <v>. . . ; ():-.. IF -</v>
      </c>
    </row>
    <row r="31" spans="1:1" hidden="1">
      <c r="A31" s="31" t="str">
        <f t="shared" si="0"/>
        <v>. . . ; ():-.. IF -</v>
      </c>
    </row>
    <row r="32" spans="1: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12</v>
      </c>
      <c r="D1092" s="20" t="s">
        <v>10</v>
      </c>
      <c r="E1092" s="23">
        <f>DSUM(B1:T1088,F1,D1091:D1092)</f>
        <v>43.003</v>
      </c>
      <c r="F1092" s="23" t="s">
        <v>10</v>
      </c>
      <c r="G1092" s="23" t="s">
        <v>5470</v>
      </c>
      <c r="H1092" s="23">
        <f>DCOUNTA(B1:T1088,G1091,F1091:G1092)</f>
        <v>5</v>
      </c>
      <c r="I1092" s="23" t="s">
        <v>10</v>
      </c>
      <c r="J1092" s="23" t="s">
        <v>2680</v>
      </c>
      <c r="K1092" s="23">
        <f>DCOUNTA(B1:T1088,J1,I1091:J1092)</f>
        <v>1</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3</v>
      </c>
      <c r="D1105" s="20" t="s">
        <v>26</v>
      </c>
      <c r="E1105" s="23">
        <f>DSUM(B1:T1088,F1,D1104:D1105)</f>
        <v>9.0219999999999985</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12</v>
      </c>
      <c r="D1111" s="26" t="s">
        <v>7262</v>
      </c>
      <c r="E1111" s="21">
        <f>E1092</f>
        <v>43.003</v>
      </c>
      <c r="F1111" s="21">
        <f>H1092</f>
        <v>5</v>
      </c>
      <c r="G1111" s="21">
        <f>K1092</f>
        <v>1</v>
      </c>
      <c r="O1111" s="24"/>
    </row>
    <row r="1112" spans="2:52" ht="15.75">
      <c r="C1112" s="21">
        <f>C1105</f>
        <v>3</v>
      </c>
      <c r="D1112" s="26" t="s">
        <v>26</v>
      </c>
      <c r="E1112" s="21">
        <f>E1105</f>
        <v>9.0219999999999985</v>
      </c>
      <c r="F1112" s="21">
        <f>H1105</f>
        <v>0</v>
      </c>
      <c r="G1112" s="21">
        <f>K1105</f>
        <v>0</v>
      </c>
      <c r="O1112" s="24"/>
    </row>
    <row r="1113" spans="2:52" ht="15.75">
      <c r="C1113" s="22"/>
      <c r="D1113" s="19" t="s">
        <v>7267</v>
      </c>
      <c r="E1113" s="19">
        <f>E1111</f>
        <v>43.003</v>
      </c>
      <c r="F1113" s="22"/>
      <c r="O1113" s="24"/>
    </row>
    <row r="1114" spans="2:52" ht="15.75">
      <c r="C1114" s="22"/>
      <c r="D1114" s="19" t="s">
        <v>7268</v>
      </c>
      <c r="E1114" s="19" t="e">
        <f>E1111+#REF!+#REF!+#REF!+E1112+#REF!</f>
        <v>#REF!</v>
      </c>
    </row>
  </sheetData>
  <autoFilter ref="A1:AZ16"/>
  <sortState ref="B2:AZ16">
    <sortCondition ref="B2:B16"/>
  </sortState>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sheetPr>
    <tabColor rgb="FFFFC000"/>
  </sheetPr>
  <dimension ref="A1:AZ1115"/>
  <sheetViews>
    <sheetView topLeftCell="B1" workbookViewId="0">
      <selection activeCell="B2" sqref="B2:C16"/>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5"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45" ht="45">
      <c r="A2" s="31" t="str">
        <f>CONCATENATE(B2,". ",C2,". ",D2,". ",P2,"; ",Q2,"(",R2,"):",S2,"-",T2,".",E2,". ","IF -",F2)</f>
        <v>Almeida-Paulo, G N; Dapia Garcia, I; Lubomirov, R; Borobia, A M; Alonso-Sanchez, N L; Espinosa, L; Carcas-Sansuan, A J. Weight of ABCB1 and POR genes on oral tacrolimus exposure in CYP3A5 nonexpressor pediatric patients with stable kidney transplant.. Pharmacogenomics journal. 2017; ():-.Article. IF -3,815</v>
      </c>
      <c r="B2" s="37" t="s">
        <v>5264</v>
      </c>
      <c r="C2" s="37" t="s">
        <v>5263</v>
      </c>
      <c r="D2" s="17" t="s">
        <v>5267</v>
      </c>
      <c r="E2" s="18" t="s">
        <v>10</v>
      </c>
      <c r="F2" s="18">
        <f>VLOOKUP(N2,Revistas!$B$2:$H$63996,2,FALSE)</f>
        <v>3.8149999999999999</v>
      </c>
      <c r="G2" s="18" t="str">
        <f>VLOOKUP(N2,Revistas!$B$2:$H$63996,3,FALSE)</f>
        <v>Q1</v>
      </c>
      <c r="H2" s="18" t="str">
        <f>VLOOKUP(N2,Revistas!$B$2:$H$63996,4,FALSE)</f>
        <v>PHARMACOLOGY &amp; PHARMACY - SCIE;</v>
      </c>
      <c r="I2" s="18" t="str">
        <f>VLOOKUP(N2,Revistas!$B$2:$H$63996,5,FALSE)</f>
        <v>51/256</v>
      </c>
      <c r="J2" s="18" t="str">
        <f>VLOOKUP(N2,Revistas!$B$2:$H$63996,6,FALSE)</f>
        <v>NO</v>
      </c>
      <c r="K2" s="18" t="s">
        <v>5265</v>
      </c>
      <c r="L2" s="18"/>
      <c r="M2" s="18" t="s">
        <v>586</v>
      </c>
      <c r="N2" s="18" t="s">
        <v>5266</v>
      </c>
      <c r="O2" s="18" t="s">
        <v>1167</v>
      </c>
      <c r="P2" s="18">
        <v>2017</v>
      </c>
      <c r="Q2" s="18"/>
      <c r="R2" s="18"/>
      <c r="S2" s="18"/>
      <c r="T2" s="18"/>
      <c r="U2" s="23">
        <v>28094348</v>
      </c>
    </row>
    <row r="3" spans="1:45" ht="60">
      <c r="A3" s="31" t="str">
        <f t="shared" ref="A3:A59" si="0">CONCATENATE(B3,". ",C3,". ",D3,". ",P3,"; ",Q3,"(",R3,"):",S3,"-",T3,".",E3,". ","IF -",F3)</f>
        <v>Borobia, Alberto M; Dapia, Irene; Tong, Hoi Y; Arias, Pedro; Munoz, Mario; Tenorio, Jair; Hernandez, Rafael; Garcia Garcia, Irene; Gordo, Gema; Ramirez, Elena; Frias, Jesus; Lapunzina, Pablo; Carcas, Antonio J. Clinical Implementation of Pharmacogenetic Testing in a Hospital of the Spanish National Health System: Strategy and Experience Over 3 Years.. Clinical and translational science. 2017; ():-.Article. IF -0,86</v>
      </c>
      <c r="B3" s="37" t="s">
        <v>4321</v>
      </c>
      <c r="C3" s="37" t="s">
        <v>4320</v>
      </c>
      <c r="D3" s="17" t="s">
        <v>4322</v>
      </c>
      <c r="E3" s="18" t="s">
        <v>10</v>
      </c>
      <c r="F3" s="18">
        <f>VLOOKUP(N3,Revistas!$B$2:$H$63996,2,FALSE)</f>
        <v>0.86</v>
      </c>
      <c r="G3" s="18" t="str">
        <f>VLOOKUP(N3,Revistas!$B$2:$H$63996,3,FALSE)</f>
        <v>Q4</v>
      </c>
      <c r="H3" s="18" t="str">
        <f>VLOOKUP(N3,Revistas!$B$2:$H$63996,4,FALSE)</f>
        <v>MEDICINE, RESEARCH &amp; EXPERIMENTAL - SCIE</v>
      </c>
      <c r="I3" s="18" t="str">
        <f>VLOOKUP(N3,Revistas!$B$2:$H$63996,5,FALSE)</f>
        <v>114/128</v>
      </c>
      <c r="J3" s="18" t="str">
        <f>VLOOKUP(N3,Revistas!$B$2:$H$63996,6,FALSE)</f>
        <v>NO</v>
      </c>
      <c r="K3" s="18" t="s">
        <v>4324</v>
      </c>
      <c r="L3" s="18"/>
      <c r="M3" s="18" t="s">
        <v>586</v>
      </c>
      <c r="N3" s="18" t="s">
        <v>4325</v>
      </c>
      <c r="O3" s="18" t="s">
        <v>4323</v>
      </c>
      <c r="P3" s="18">
        <v>2017</v>
      </c>
      <c r="Q3" s="18"/>
      <c r="R3" s="18"/>
      <c r="S3" s="18"/>
      <c r="T3" s="18"/>
      <c r="U3" s="23">
        <v>29193749</v>
      </c>
      <c r="AS3" s="25"/>
    </row>
    <row r="4" spans="1:45" ht="60">
      <c r="A4" s="31" t="str">
        <f t="shared" si="0"/>
        <v>Cabanas, Rosario; Calderon, Oscar; Ramirez, Elena; Fiandor, Ana; Caballero, Teresa; Heredia, Rocio; Herranz, Pedro; Madero, Rosario; Quirce, Santiago; Bellon, Teresa. Sensitivity and specificity of the lymphocyte transformation test in drug reaction with eosinophilia and systemic symptoms causality assessment.. Clinical and experimental allergy . 2017; ():-.Article. IF -5,264</v>
      </c>
      <c r="B4" s="37" t="s">
        <v>3664</v>
      </c>
      <c r="C4" s="37" t="s">
        <v>3663</v>
      </c>
      <c r="D4" s="17" t="s">
        <v>5268</v>
      </c>
      <c r="E4" s="18" t="s">
        <v>10</v>
      </c>
      <c r="F4" s="18">
        <f>VLOOKUP(N4,Revistas!$B$2:$H$63996,2,FALSE)</f>
        <v>5.2640000000000002</v>
      </c>
      <c r="G4" s="18" t="str">
        <f>VLOOKUP(N4,Revistas!$B$2:$H$63996,3,FALSE)</f>
        <v>Q1</v>
      </c>
      <c r="H4" s="18" t="str">
        <f>VLOOKUP(N4,Revistas!$B$2:$H$63996,4,FALSE)</f>
        <v>ALLERGY - SCIE;</v>
      </c>
      <c r="I4" s="18" t="str">
        <f>VLOOKUP(N4,Revistas!$B$2:$H$63996,5,FALSE)</f>
        <v>4 DE 26</v>
      </c>
      <c r="J4" s="18" t="str">
        <f>VLOOKUP(N4,Revistas!$B$2:$H$63996,6,FALSE)</f>
        <v>NO</v>
      </c>
      <c r="K4" s="18" t="s">
        <v>3667</v>
      </c>
      <c r="L4" s="18"/>
      <c r="M4" s="18" t="s">
        <v>586</v>
      </c>
      <c r="N4" s="18" t="s">
        <v>3668</v>
      </c>
      <c r="O4" s="18" t="s">
        <v>3666</v>
      </c>
      <c r="P4" s="18">
        <v>2017</v>
      </c>
      <c r="Q4" s="18"/>
      <c r="R4" s="18"/>
      <c r="S4" s="18"/>
      <c r="T4" s="18"/>
      <c r="U4" s="23">
        <v>29265576</v>
      </c>
    </row>
    <row r="5" spans="1:45" ht="30">
      <c r="A5" s="31" t="str">
        <f t="shared" si="0"/>
        <v>Dal-Re, R; Carcas, AJ. Comparative effectiveness medicines research cannot assess efficacy. JOURNAL OF CLINICAL EPIDEMIOLOGY. 2017; 92():129-129.Letter. IF -4,978</v>
      </c>
      <c r="B5" s="37" t="s">
        <v>5236</v>
      </c>
      <c r="C5" s="37" t="s">
        <v>5237</v>
      </c>
      <c r="D5" s="17" t="s">
        <v>5238</v>
      </c>
      <c r="E5" s="18" t="s">
        <v>274</v>
      </c>
      <c r="F5" s="18">
        <f>VLOOKUP(N5,Revistas!$B$2:$H$63996,2,FALSE)</f>
        <v>4.9779999999999998</v>
      </c>
      <c r="G5" s="18" t="str">
        <f>VLOOKUP(N5,Revistas!$B$2:$H$63996,3,FALSE)</f>
        <v>Q1</v>
      </c>
      <c r="H5" s="18" t="str">
        <f>VLOOKUP(N5,Revistas!$B$2:$H$63996,4,FALSE)</f>
        <v>HEALTH CARE SCIENCES &amp; SERVICES - SCIE;</v>
      </c>
      <c r="I5" s="18" t="str">
        <f>VLOOKUP(N5,Revistas!$B$2:$H$63996,5,FALSE)</f>
        <v>6 DE 90</v>
      </c>
      <c r="J5" s="18" t="str">
        <f>VLOOKUP(N5,Revistas!$B$2:$H$63996,6,FALSE)</f>
        <v>SI</v>
      </c>
      <c r="K5" s="18" t="s">
        <v>5239</v>
      </c>
      <c r="L5" s="18" t="s">
        <v>5240</v>
      </c>
      <c r="M5" s="18">
        <v>0</v>
      </c>
      <c r="N5" s="18" t="s">
        <v>5241</v>
      </c>
      <c r="O5" s="18" t="s">
        <v>14</v>
      </c>
      <c r="P5" s="18">
        <v>2017</v>
      </c>
      <c r="Q5" s="18">
        <v>92</v>
      </c>
      <c r="R5" s="18"/>
      <c r="S5" s="18">
        <v>129</v>
      </c>
      <c r="T5" s="18">
        <v>129</v>
      </c>
      <c r="U5" s="23">
        <v>28919461</v>
      </c>
    </row>
    <row r="6" spans="1:45" ht="30">
      <c r="A6" s="31" t="str">
        <f t="shared" si="0"/>
        <v>Dal-Re, R; Carcas, AJ; Carne, X. Who is willing to participate in low-risk pragmatic clinical trials without consent?. EUROPEAN JOURNAL OF CLINICAL PHARMACOLOGY. 2017; 73(12):1557-1563.Article. IF -2,902</v>
      </c>
      <c r="B6" s="37" t="s">
        <v>5242</v>
      </c>
      <c r="C6" s="37" t="s">
        <v>5243</v>
      </c>
      <c r="D6" s="17" t="s">
        <v>5244</v>
      </c>
      <c r="E6" s="18" t="s">
        <v>10</v>
      </c>
      <c r="F6" s="18">
        <f>VLOOKUP(N6,Revistas!$B$2:$H$63996,2,FALSE)</f>
        <v>2.9020000000000001</v>
      </c>
      <c r="G6" s="18" t="str">
        <f>VLOOKUP(N6,Revistas!$B$2:$H$63996,3,FALSE)</f>
        <v>Q2</v>
      </c>
      <c r="H6" s="18" t="str">
        <f>VLOOKUP(N6,Revistas!$B$2:$H$63996,4,FALSE)</f>
        <v>PHARMACOLOGY &amp; PHARMACY - SCIE</v>
      </c>
      <c r="I6" s="18" t="str">
        <f>VLOOKUP(N6,Revistas!$B$2:$H$63996,5,FALSE)</f>
        <v>97/256</v>
      </c>
      <c r="J6" s="18" t="str">
        <f>VLOOKUP(N6,Revistas!$B$2:$H$63996,6,FALSE)</f>
        <v>NO</v>
      </c>
      <c r="K6" s="18" t="s">
        <v>5245</v>
      </c>
      <c r="L6" s="18" t="s">
        <v>5246</v>
      </c>
      <c r="M6" s="18">
        <v>0</v>
      </c>
      <c r="N6" s="18" t="s">
        <v>5247</v>
      </c>
      <c r="O6" s="18" t="s">
        <v>14</v>
      </c>
      <c r="P6" s="18">
        <v>2017</v>
      </c>
      <c r="Q6" s="18">
        <v>73</v>
      </c>
      <c r="R6" s="18">
        <v>12</v>
      </c>
      <c r="S6" s="18">
        <v>1557</v>
      </c>
      <c r="T6" s="18">
        <v>1563</v>
      </c>
      <c r="U6" s="23">
        <v>28900674</v>
      </c>
    </row>
    <row r="7" spans="1:45" ht="30">
      <c r="A7" s="31" t="str">
        <f t="shared" si="0"/>
        <v>Dal-Re, R; Carcas, AJ; Carne, X; Wendler, D. Patients' beliefs regarding informed consent for low-risk pragmatic trials. BMC MEDICAL RESEARCH METHODOLOGY. 2017; 17():-145.Article. IF -3,295</v>
      </c>
      <c r="B7" s="37" t="s">
        <v>5248</v>
      </c>
      <c r="C7" s="37" t="s">
        <v>5249</v>
      </c>
      <c r="D7" s="17" t="s">
        <v>5250</v>
      </c>
      <c r="E7" s="18" t="s">
        <v>10</v>
      </c>
      <c r="F7" s="18">
        <f>VLOOKUP(N7,Revistas!$B$2:$H$63996,2,FALSE)</f>
        <v>3.2949999999999999</v>
      </c>
      <c r="G7" s="18" t="str">
        <f>VLOOKUP(N7,Revistas!$B$2:$H$63996,3,FALSE)</f>
        <v>Q1</v>
      </c>
      <c r="H7" s="18" t="str">
        <f>VLOOKUP(N7,Revistas!$B$2:$H$63996,4,FALSE)</f>
        <v>HEALTH CARE SCIENCES &amp; SERVICES - SCIE</v>
      </c>
      <c r="I7" s="18" t="str">
        <f>VLOOKUP(N7,Revistas!$B$2:$H$63996,5,FALSE)</f>
        <v>17/90</v>
      </c>
      <c r="J7" s="18" t="str">
        <f>VLOOKUP(N7,Revistas!$B$2:$H$63996,6,FALSE)</f>
        <v>NO</v>
      </c>
      <c r="K7" s="18" t="s">
        <v>5251</v>
      </c>
      <c r="L7" s="18" t="s">
        <v>5252</v>
      </c>
      <c r="M7" s="18">
        <v>0</v>
      </c>
      <c r="N7" s="18" t="s">
        <v>5253</v>
      </c>
      <c r="O7" s="28">
        <v>43344</v>
      </c>
      <c r="P7" s="18">
        <v>2017</v>
      </c>
      <c r="Q7" s="18">
        <v>17</v>
      </c>
      <c r="R7" s="18"/>
      <c r="S7" s="18"/>
      <c r="T7" s="18">
        <v>145</v>
      </c>
      <c r="U7" s="23">
        <v>28923007</v>
      </c>
    </row>
    <row r="8" spans="1:45" ht="30">
      <c r="A8" s="31" t="str">
        <f t="shared" si="0"/>
        <v>Dal-Re, R; Carcas, AJ; Carne, X; Wendler, D. Public preferences on written informed consent for low-risk pragmatic clinical trials in Spain. BRITISH JOURNAL OF CLINICAL PHARMACOLOGY. 2017; 83(9):1921-1931.Article. IF -3,493</v>
      </c>
      <c r="B8" s="37" t="s">
        <v>5248</v>
      </c>
      <c r="C8" s="37" t="s">
        <v>5254</v>
      </c>
      <c r="D8" s="17" t="s">
        <v>2359</v>
      </c>
      <c r="E8" s="18" t="s">
        <v>10</v>
      </c>
      <c r="F8" s="18">
        <f>VLOOKUP(N8,Revistas!$B$2:$H$63996,2,FALSE)</f>
        <v>3.4929999999999999</v>
      </c>
      <c r="G8" s="18" t="str">
        <f>VLOOKUP(N8,Revistas!$B$2:$H$63996,3,FALSE)</f>
        <v>Q1</v>
      </c>
      <c r="H8" s="18" t="str">
        <f>VLOOKUP(N8,Revistas!$B$2:$H$63996,4,FALSE)</f>
        <v>PHARMACOLOGY &amp; PHARMACY - SCIE</v>
      </c>
      <c r="I8" s="18" t="str">
        <f>VLOOKUP(N8,Revistas!$B$2:$H$63996,5,FALSE)</f>
        <v>60/257</v>
      </c>
      <c r="J8" s="18" t="str">
        <f>VLOOKUP(N8,Revistas!$B$2:$H$63996,6,FALSE)</f>
        <v>NO</v>
      </c>
      <c r="K8" s="18" t="s">
        <v>5255</v>
      </c>
      <c r="L8" s="18" t="s">
        <v>5256</v>
      </c>
      <c r="M8" s="18">
        <v>2</v>
      </c>
      <c r="N8" s="18" t="s">
        <v>2362</v>
      </c>
      <c r="O8" s="18" t="s">
        <v>154</v>
      </c>
      <c r="P8" s="18">
        <v>2017</v>
      </c>
      <c r="Q8" s="18">
        <v>83</v>
      </c>
      <c r="R8" s="18">
        <v>9</v>
      </c>
      <c r="S8" s="18">
        <v>1921</v>
      </c>
      <c r="T8" s="18">
        <v>1931</v>
      </c>
      <c r="U8" s="23">
        <v>28419518</v>
      </c>
    </row>
    <row r="9" spans="1:45" ht="45">
      <c r="A9" s="31" t="str">
        <f t="shared" si="0"/>
        <v>Diaz, MQ; Borobia, AM; Erce, JAG; Maroun-Eid, C; Fabra, S; Carcas, A; Frias, J; Munoz, M. Appropriate use of red blood cell transfusion in emergency departments: a study in five emergency departments. BLOOD TRANSFUSION. 2017; 15(3):199-206.Article. IF -1,607</v>
      </c>
      <c r="B9" s="37" t="s">
        <v>3813</v>
      </c>
      <c r="C9" s="37" t="s">
        <v>3814</v>
      </c>
      <c r="D9" s="17" t="s">
        <v>1219</v>
      </c>
      <c r="E9" s="18" t="s">
        <v>10</v>
      </c>
      <c r="F9" s="18">
        <f>VLOOKUP(N9,Revistas!$B$2:$H$63996,2,FALSE)</f>
        <v>1.607</v>
      </c>
      <c r="G9" s="18" t="str">
        <f>VLOOKUP(N9,Revistas!$B$2:$H$63996,3,FALSE)</f>
        <v>Q4</v>
      </c>
      <c r="H9" s="18" t="str">
        <f>VLOOKUP(N9,Revistas!$B$2:$H$63996,4,FALSE)</f>
        <v>HEMATOLOGY - SCIE</v>
      </c>
      <c r="I9" s="18" t="str">
        <f>VLOOKUP(N9,Revistas!$B$2:$H$63996,5,FALSE)</f>
        <v>54/70</v>
      </c>
      <c r="J9" s="18" t="str">
        <f>VLOOKUP(N9,Revistas!$B$2:$H$63996,6,FALSE)</f>
        <v>NO</v>
      </c>
      <c r="K9" s="18" t="s">
        <v>3815</v>
      </c>
      <c r="L9" s="18" t="s">
        <v>3816</v>
      </c>
      <c r="M9" s="18">
        <v>0</v>
      </c>
      <c r="N9" s="18" t="s">
        <v>1222</v>
      </c>
      <c r="O9" s="18"/>
      <c r="P9" s="18">
        <v>2017</v>
      </c>
      <c r="Q9" s="18">
        <v>15</v>
      </c>
      <c r="R9" s="18">
        <v>3</v>
      </c>
      <c r="S9" s="18">
        <v>199</v>
      </c>
      <c r="T9" s="18">
        <v>206</v>
      </c>
      <c r="U9" s="23">
        <v>27416566</v>
      </c>
    </row>
    <row r="10" spans="1:45" ht="60">
      <c r="A10" s="31" t="str">
        <f t="shared" si="0"/>
        <v>Gonzalez-Herrada, C; Rodriguez-Martin, S; Cachafeiro, L; Lerma, V; Gonzalez, O; Lorente, JA; Rodriguez-Miguel, A; Gonzalez-Ramos, J; Roustan, G; Ramirez, E; Bellon, T; de Abajo, FJ. Cyclosporine Use in Epidermal Necrolysis Is Associated with an Important Mortality Reduction: Evidence from Three Different Approaches. JOURNAL OF INVESTIGATIVE DERMATOLOGY. 2017; 137(10):2092-2100.Article. IF -6,287</v>
      </c>
      <c r="B10" s="37" t="s">
        <v>2308</v>
      </c>
      <c r="C10" s="37" t="s">
        <v>2309</v>
      </c>
      <c r="D10" s="17" t="s">
        <v>2310</v>
      </c>
      <c r="E10" s="18" t="s">
        <v>10</v>
      </c>
      <c r="F10" s="18">
        <f>VLOOKUP(N10,Revistas!$B$2:$H$63996,2,FALSE)</f>
        <v>6.2869999999999999</v>
      </c>
      <c r="G10" s="18" t="str">
        <f>VLOOKUP(N10,Revistas!$B$2:$H$63996,3,FALSE)</f>
        <v>Q1</v>
      </c>
      <c r="H10" s="18" t="str">
        <f>VLOOKUP(N10,Revistas!$B$2:$H$63996,4,FALSE)</f>
        <v>DERMATOLOGY - SCIE</v>
      </c>
      <c r="I10" s="18" t="str">
        <f>VLOOKUP(N10,Revistas!$B$2:$H$63996,5,FALSE)</f>
        <v>2 DE 63</v>
      </c>
      <c r="J10" s="18" t="str">
        <f>VLOOKUP(N10,Revistas!$B$2:$H$63996,6,FALSE)</f>
        <v>SI</v>
      </c>
      <c r="K10" s="18" t="s">
        <v>2311</v>
      </c>
      <c r="L10" s="18" t="s">
        <v>2312</v>
      </c>
      <c r="M10" s="18">
        <v>2</v>
      </c>
      <c r="N10" s="18" t="s">
        <v>2313</v>
      </c>
      <c r="O10" s="18" t="s">
        <v>129</v>
      </c>
      <c r="P10" s="18">
        <v>2017</v>
      </c>
      <c r="Q10" s="18">
        <v>137</v>
      </c>
      <c r="R10" s="18">
        <v>10</v>
      </c>
      <c r="S10" s="18">
        <v>2092</v>
      </c>
      <c r="T10" s="18">
        <v>2100</v>
      </c>
      <c r="U10" s="23">
        <v>28634032</v>
      </c>
    </row>
    <row r="11" spans="1:45" ht="45">
      <c r="A11" s="31" t="str">
        <f t="shared" si="0"/>
        <v>Quintana-Diaz, M; Munoz-Romo, R; Gomez-Ramirez, S; Pavia, J; Borobia, AM; Garcia-Erce, JA; Munoz, M. A fast-track anaemia clinic in the Emergency Department: cost-analysis of intravenous iron administration for treating iron-deficiency anaemia. BLOOD TRANSFUSION. 2017; 15(5):438-446.Article. IF -1,607</v>
      </c>
      <c r="B11" s="37" t="s">
        <v>3798</v>
      </c>
      <c r="C11" s="37" t="s">
        <v>3799</v>
      </c>
      <c r="D11" s="17" t="s">
        <v>1219</v>
      </c>
      <c r="E11" s="18" t="s">
        <v>10</v>
      </c>
      <c r="F11" s="18">
        <f>VLOOKUP(N11,Revistas!$B$2:$H$63996,2,FALSE)</f>
        <v>1.607</v>
      </c>
      <c r="G11" s="18" t="str">
        <f>VLOOKUP(N11,Revistas!$B$2:$H$63996,3,FALSE)</f>
        <v>Q4</v>
      </c>
      <c r="H11" s="18" t="str">
        <f>VLOOKUP(N11,Revistas!$B$2:$H$63996,4,FALSE)</f>
        <v>HEMATOLOGY - SCIE</v>
      </c>
      <c r="I11" s="18" t="str">
        <f>VLOOKUP(N11,Revistas!$B$2:$H$63996,5,FALSE)</f>
        <v>54/70</v>
      </c>
      <c r="J11" s="18" t="str">
        <f>VLOOKUP(N11,Revistas!$B$2:$H$63996,6,FALSE)</f>
        <v>NO</v>
      </c>
      <c r="K11" s="18" t="s">
        <v>3800</v>
      </c>
      <c r="L11" s="18" t="s">
        <v>3801</v>
      </c>
      <c r="M11" s="18">
        <v>2</v>
      </c>
      <c r="N11" s="18" t="s">
        <v>1222</v>
      </c>
      <c r="O11" s="18"/>
      <c r="P11" s="18">
        <v>2017</v>
      </c>
      <c r="Q11" s="18">
        <v>15</v>
      </c>
      <c r="R11" s="18">
        <v>5</v>
      </c>
      <c r="S11" s="18">
        <v>438</v>
      </c>
      <c r="T11" s="18">
        <v>446</v>
      </c>
      <c r="U11" s="23">
        <v>28151394</v>
      </c>
    </row>
    <row r="12" spans="1:45" ht="75">
      <c r="A12" s="31" t="str">
        <f t="shared" si="0"/>
        <v>Ramirez, E; Bellon, T; Tong, HY; Borobia, AM; de Abajo, FJ; Lerma, V; Hidalgo, MAM; Castaner, JL; Cabanas, R; Fiandor, A; Gonzalez-Ramos, J; Herranz, P; Cachafeiro, L; Gonzalez-Herrada, C; Gonzalez, O; Aramburu, JA; Laosa, O; Hernandez, R; Carcas, AJ; Frias, J. Significant HLA class I type associations with aromatic antiepileptic drug (AED)-induced SJS/TEN are different from those found for the same AED-induced DRESS in the Spanish population. PHARMACOLOGICAL RESEARCH. 2017; 115():168-178.Article. IF -4,48</v>
      </c>
      <c r="B12" s="37" t="s">
        <v>2367</v>
      </c>
      <c r="C12" s="37" t="s">
        <v>2368</v>
      </c>
      <c r="D12" s="17" t="s">
        <v>2369</v>
      </c>
      <c r="E12" s="18" t="s">
        <v>10</v>
      </c>
      <c r="F12" s="18">
        <f>VLOOKUP(N12,Revistas!$B$2:$H$63996,2,FALSE)</f>
        <v>4.4800000000000004</v>
      </c>
      <c r="G12" s="18" t="str">
        <f>VLOOKUP(N12,Revistas!$B$2:$H$63996,3,FALSE)</f>
        <v>Q1</v>
      </c>
      <c r="H12" s="18" t="str">
        <f>VLOOKUP(N12,Revistas!$B$2:$H$63996,4,FALSE)</f>
        <v>PHARMACOLOGY &amp;PHARMACY</v>
      </c>
      <c r="I12" s="18" t="str">
        <f>VLOOKUP(N12,Revistas!$B$2:$H$63996,5,FALSE)</f>
        <v>31/256</v>
      </c>
      <c r="J12" s="18" t="str">
        <f>VLOOKUP(N12,Revistas!$B$2:$H$63996,6,FALSE)</f>
        <v>NO</v>
      </c>
      <c r="K12" s="18" t="s">
        <v>2370</v>
      </c>
      <c r="L12" s="18" t="s">
        <v>2371</v>
      </c>
      <c r="M12" s="18">
        <v>1</v>
      </c>
      <c r="N12" s="18" t="s">
        <v>2372</v>
      </c>
      <c r="O12" s="18" t="s">
        <v>344</v>
      </c>
      <c r="P12" s="18">
        <v>2017</v>
      </c>
      <c r="Q12" s="18">
        <v>115</v>
      </c>
      <c r="R12" s="18"/>
      <c r="S12" s="18">
        <v>168</v>
      </c>
      <c r="T12" s="18">
        <v>178</v>
      </c>
      <c r="U12" s="23">
        <v>27888155</v>
      </c>
    </row>
    <row r="13" spans="1:45" ht="60">
      <c r="A13" s="31" t="str">
        <f t="shared" si="0"/>
        <v>Ramirez, E; Medrano-Casique, N; Tong, HY; Bellon, T; Cabanas, R; Fiandor, A; Gonzalez-Ramos, J; Herranz, P; Trigo, E; Munoz, M; Borobia, AM; Carcas, AJ; Frias, J. Eosinophilic drug reactions detected by a prospective pharmacovigilance programme in a tertiary hospital. BRITISH JOURNAL OF CLINICAL PHARMACOLOGY. 2017; 83(2):400-415.Article. IF -3,493</v>
      </c>
      <c r="B13" s="37" t="s">
        <v>2357</v>
      </c>
      <c r="C13" s="37" t="s">
        <v>2358</v>
      </c>
      <c r="D13" s="17" t="s">
        <v>2359</v>
      </c>
      <c r="E13" s="18" t="s">
        <v>10</v>
      </c>
      <c r="F13" s="18">
        <f>VLOOKUP(N13,Revistas!$B$2:$H$63996,2,FALSE)</f>
        <v>3.4929999999999999</v>
      </c>
      <c r="G13" s="18" t="str">
        <f>VLOOKUP(N13,Revistas!$B$2:$H$63996,3,FALSE)</f>
        <v>Q1</v>
      </c>
      <c r="H13" s="18" t="str">
        <f>VLOOKUP(N13,Revistas!$B$2:$H$63996,4,FALSE)</f>
        <v>PHARMACOLOGY &amp; PHARMACY - SCIE</v>
      </c>
      <c r="I13" s="18" t="str">
        <f>VLOOKUP(N13,Revistas!$B$2:$H$63996,5,FALSE)</f>
        <v>60/257</v>
      </c>
      <c r="J13" s="18" t="str">
        <f>VLOOKUP(N13,Revistas!$B$2:$H$63996,6,FALSE)</f>
        <v>NO</v>
      </c>
      <c r="K13" s="18" t="s">
        <v>2360</v>
      </c>
      <c r="L13" s="18" t="s">
        <v>2361</v>
      </c>
      <c r="M13" s="18">
        <v>1</v>
      </c>
      <c r="N13" s="18" t="s">
        <v>2362</v>
      </c>
      <c r="O13" s="18" t="s">
        <v>62</v>
      </c>
      <c r="P13" s="18">
        <v>2017</v>
      </c>
      <c r="Q13" s="18">
        <v>83</v>
      </c>
      <c r="R13" s="18">
        <v>2</v>
      </c>
      <c r="S13" s="18">
        <v>400</v>
      </c>
      <c r="T13" s="18">
        <v>415</v>
      </c>
      <c r="U13" s="23">
        <v>27543764</v>
      </c>
    </row>
    <row r="14" spans="1:45" ht="60">
      <c r="A14" s="31" t="str">
        <f t="shared" si="0"/>
        <v>Rodriguez-Valero, N; Borobia, AM; Lago, M; Sanchez-Seco, MP; de Ory, F; Vazquez, A; Perez-Arellano, JL; Rodriguez, CC; Martinez, MJ; Capon, A; Canas, E; Salas-Coronas, J; Galparsoro, AA; Munoz, J. Zika Virus Screening among Spanish Team Members After 2016 Rio de Janeiro, Brazil, Olympic Games. EMERGING INFECTIOUS DISEASES. 2017; 23(8):1426-1428.Editorial Material. IF -8,222</v>
      </c>
      <c r="B14" s="37" t="s">
        <v>5257</v>
      </c>
      <c r="C14" s="37" t="s">
        <v>5258</v>
      </c>
      <c r="D14" s="17" t="s">
        <v>5259</v>
      </c>
      <c r="E14" s="18" t="s">
        <v>571</v>
      </c>
      <c r="F14" s="18">
        <f>VLOOKUP(N14,Revistas!$B$2:$H$63996,2,FALSE)</f>
        <v>8.2219999999999995</v>
      </c>
      <c r="G14" s="18" t="str">
        <f>VLOOKUP(N14,Revistas!$B$2:$H$63996,3,FALSE)</f>
        <v>Q1</v>
      </c>
      <c r="H14" s="18" t="str">
        <f>VLOOKUP(N14,Revistas!$B$2:$H$63996,4,FALSE)</f>
        <v>IMMUNOLOGY - SCIE;</v>
      </c>
      <c r="I14" s="18" t="str">
        <f>VLOOKUP(N14,Revistas!$B$2:$H$63996,5,FALSE)</f>
        <v>14/150</v>
      </c>
      <c r="J14" s="18" t="str">
        <f>VLOOKUP(N14,Revistas!$B$2:$H$63996,6,FALSE)</f>
        <v>SI</v>
      </c>
      <c r="K14" s="18" t="s">
        <v>5260</v>
      </c>
      <c r="L14" s="18" t="s">
        <v>5261</v>
      </c>
      <c r="M14" s="18">
        <v>0</v>
      </c>
      <c r="N14" s="18" t="s">
        <v>5262</v>
      </c>
      <c r="O14" s="18" t="s">
        <v>199</v>
      </c>
      <c r="P14" s="18">
        <v>2017</v>
      </c>
      <c r="Q14" s="18">
        <v>23</v>
      </c>
      <c r="R14" s="18">
        <v>8</v>
      </c>
      <c r="S14" s="18">
        <v>1426</v>
      </c>
      <c r="T14" s="18">
        <v>1428</v>
      </c>
      <c r="U14" s="23">
        <v>28628450</v>
      </c>
    </row>
    <row r="15" spans="1:45" ht="45">
      <c r="A15" s="31" t="str">
        <f t="shared" si="0"/>
        <v>Tong, HY; Borobia, AM; Avila, JCM; Lubomirov, R; Munoz, M; Banares, MJB; Hernandez, R; Capitan, CF; Ramirez, E; Frias, J; Carcas, AJ. Influence of two variants of CYP450 oxidoreductase on the stable dose of acenocoumarol in a Spanish population. PHARMACOGENOMICS. 2017; 18(8):797-805.Article. IF -2,35</v>
      </c>
      <c r="B15" s="37" t="s">
        <v>2722</v>
      </c>
      <c r="C15" s="37" t="s">
        <v>2723</v>
      </c>
      <c r="D15" s="17" t="s">
        <v>2724</v>
      </c>
      <c r="E15" s="18" t="s">
        <v>10</v>
      </c>
      <c r="F15" s="18">
        <f>VLOOKUP(N15,Revistas!$B$2:$H$63996,2,FALSE)</f>
        <v>2.35</v>
      </c>
      <c r="G15" s="18" t="str">
        <f>VLOOKUP(N15,Revistas!$B$2:$H$63996,3,FALSE)</f>
        <v>Q3</v>
      </c>
      <c r="H15" s="18" t="str">
        <f>VLOOKUP(N15,Revistas!$B$2:$H$63996,4,FALSE)</f>
        <v>PHARMACOLOGY &amp;PHARMACY</v>
      </c>
      <c r="I15" s="18" t="str">
        <f>VLOOKUP(N15,Revistas!$B$2:$H$63996,5,FALSE)</f>
        <v>132/256</v>
      </c>
      <c r="J15" s="18" t="str">
        <f>VLOOKUP(N15,Revistas!$B$2:$H$63996,6,FALSE)</f>
        <v>NO</v>
      </c>
      <c r="K15" s="18" t="s">
        <v>2725</v>
      </c>
      <c r="L15" s="18" t="s">
        <v>2726</v>
      </c>
      <c r="M15" s="18">
        <v>1</v>
      </c>
      <c r="N15" s="18" t="s">
        <v>2727</v>
      </c>
      <c r="O15" s="18" t="s">
        <v>226</v>
      </c>
      <c r="P15" s="18">
        <v>2017</v>
      </c>
      <c r="Q15" s="18">
        <v>18</v>
      </c>
      <c r="R15" s="18">
        <v>8</v>
      </c>
      <c r="S15" s="18">
        <v>797</v>
      </c>
      <c r="T15" s="18">
        <v>805</v>
      </c>
      <c r="U15" s="23">
        <v>28592191</v>
      </c>
    </row>
    <row r="16" spans="1:45" ht="45">
      <c r="A16" s="31" t="str">
        <f t="shared" si="0"/>
        <v>Tong, HY; Medrano, N; Borobia, AM; Ruiz, JA; Martinez, AM; Martin, J; Quintana, M; Garcia, S; Carcas, AJ; Ramirez, E. Hepatotoxicity induced by acute and chronic paracetamol overdose in children: Where do we stand?. WORLD JOURNAL OF PEDIATRICS. 2017; 13(1):76-83.Article. IF -1,164</v>
      </c>
      <c r="B16" s="37" t="s">
        <v>3792</v>
      </c>
      <c r="C16" s="37" t="s">
        <v>3793</v>
      </c>
      <c r="D16" s="17" t="s">
        <v>3794</v>
      </c>
      <c r="E16" s="18" t="s">
        <v>10</v>
      </c>
      <c r="F16" s="18">
        <f>VLOOKUP(N16,Revistas!$B$2:$H$63996,2,FALSE)</f>
        <v>1.1639999999999999</v>
      </c>
      <c r="G16" s="18" t="str">
        <f>VLOOKUP(N16,Revistas!$B$2:$H$63996,3,FALSE)</f>
        <v>Q3</v>
      </c>
      <c r="H16" s="18" t="str">
        <f>VLOOKUP(N16,Revistas!$B$2:$H$63996,4,FALSE)</f>
        <v>PEDIATRICS</v>
      </c>
      <c r="I16" s="18" t="str">
        <f>VLOOKUP(N16,Revistas!$B$2:$H$63996,5,FALSE)</f>
        <v>84/121</v>
      </c>
      <c r="J16" s="18" t="str">
        <f>VLOOKUP(N16,Revistas!$B$2:$H$63996,6,FALSE)</f>
        <v>NO</v>
      </c>
      <c r="K16" s="18" t="s">
        <v>3795</v>
      </c>
      <c r="L16" s="18" t="s">
        <v>3796</v>
      </c>
      <c r="M16" s="18">
        <v>0</v>
      </c>
      <c r="N16" s="18" t="s">
        <v>3797</v>
      </c>
      <c r="O16" s="18" t="s">
        <v>62</v>
      </c>
      <c r="P16" s="18">
        <v>2017</v>
      </c>
      <c r="Q16" s="18">
        <v>13</v>
      </c>
      <c r="R16" s="18">
        <v>1</v>
      </c>
      <c r="S16" s="18">
        <v>76</v>
      </c>
      <c r="T16" s="18">
        <v>83</v>
      </c>
      <c r="U16" s="23">
        <v>27457792</v>
      </c>
    </row>
    <row r="17" spans="1:1">
      <c r="A17" s="31"/>
    </row>
    <row r="18" spans="1:1" hidden="1">
      <c r="A18" s="31" t="str">
        <f t="shared" si="0"/>
        <v>. . . ; ():-.. IF -</v>
      </c>
    </row>
    <row r="19" spans="1:1" hidden="1">
      <c r="A19" s="31" t="str">
        <f t="shared" si="0"/>
        <v>. . . ; ():-.. IF -</v>
      </c>
    </row>
    <row r="20" spans="1:1" hidden="1">
      <c r="A20" s="31" t="str">
        <f t="shared" si="0"/>
        <v>. . . ; ():-.. IF -</v>
      </c>
    </row>
    <row r="21" spans="1:1" hidden="1">
      <c r="A21" s="31" t="str">
        <f t="shared" si="0"/>
        <v>. . . ; ():-.. IF -</v>
      </c>
    </row>
    <row r="22" spans="1:1" hidden="1">
      <c r="A22" s="31" t="str">
        <f t="shared" si="0"/>
        <v>. . . ; ():-.. IF -</v>
      </c>
    </row>
    <row r="23" spans="1:1" hidden="1">
      <c r="A23" s="31" t="str">
        <f t="shared" si="0"/>
        <v>. . . ; ():-.. IF -</v>
      </c>
    </row>
    <row r="24" spans="1:1" hidden="1">
      <c r="A24" s="31" t="str">
        <f t="shared" si="0"/>
        <v>. . . ; ():-.. IF -</v>
      </c>
    </row>
    <row r="25" spans="1:1" hidden="1">
      <c r="A25" s="31" t="str">
        <f t="shared" si="0"/>
        <v>. . . ; ():-.. IF -</v>
      </c>
    </row>
    <row r="26" spans="1:1" hidden="1">
      <c r="A26" s="31" t="str">
        <f t="shared" si="0"/>
        <v>. . . ; ():-.. IF -</v>
      </c>
    </row>
    <row r="27" spans="1:1" hidden="1">
      <c r="A27" s="31" t="str">
        <f t="shared" si="0"/>
        <v>. . . ; ():-.. IF -</v>
      </c>
    </row>
    <row r="28" spans="1:1" hidden="1">
      <c r="A28" s="31" t="str">
        <f t="shared" si="0"/>
        <v>. . . ; ():-.. IF -</v>
      </c>
    </row>
    <row r="29" spans="1:1" hidden="1">
      <c r="A29" s="31" t="str">
        <f t="shared" si="0"/>
        <v>. . . ; ():-.. IF -</v>
      </c>
    </row>
    <row r="30" spans="1:1" hidden="1">
      <c r="A30" s="31" t="str">
        <f t="shared" si="0"/>
        <v>. . . ; ():-.. IF -</v>
      </c>
    </row>
    <row r="31" spans="1:1" hidden="1">
      <c r="A31" s="31" t="str">
        <f t="shared" si="0"/>
        <v>. . . ; ():-.. IF -</v>
      </c>
    </row>
    <row r="32" spans="1: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13</v>
      </c>
      <c r="D1092" s="20" t="s">
        <v>10</v>
      </c>
      <c r="E1092" s="23">
        <f>DSUM(B1:T1088,F1,D1091:D1092)</f>
        <v>40.617000000000004</v>
      </c>
      <c r="F1092" s="23" t="s">
        <v>10</v>
      </c>
      <c r="G1092" s="23" t="s">
        <v>5470</v>
      </c>
      <c r="H1092" s="23">
        <f>DCOUNTA(B1:T1088,G1091,F1091:G1092)</f>
        <v>7</v>
      </c>
      <c r="I1092" s="23" t="s">
        <v>10</v>
      </c>
      <c r="J1092" s="23" t="s">
        <v>2680</v>
      </c>
      <c r="K1092" s="23">
        <f>DCOUNTA(B1:T1088,J1,I1091:J1092)</f>
        <v>1</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1</v>
      </c>
      <c r="D1095" s="20" t="s">
        <v>274</v>
      </c>
      <c r="E1095" s="23">
        <f>DSUM(B1:T1088,F1,D1094:D1095)</f>
        <v>4.9779999999999998</v>
      </c>
      <c r="F1095" s="23" t="s">
        <v>274</v>
      </c>
      <c r="G1095" s="23" t="s">
        <v>5470</v>
      </c>
      <c r="H1095" s="23">
        <f>DCOUNTA(B1:T1088,G1,F1094:G1095)</f>
        <v>1</v>
      </c>
      <c r="I1095" s="23" t="s">
        <v>274</v>
      </c>
      <c r="J1095" s="23" t="s">
        <v>2680</v>
      </c>
      <c r="K1095" s="23">
        <f>DCOUNTA(B1:T1088,J1,I1094:J1095)</f>
        <v>1</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1</v>
      </c>
      <c r="D1101" s="20" t="s">
        <v>571</v>
      </c>
      <c r="E1101" s="23">
        <f>DSUM(B1:T1088,F1,D1100:D1101)</f>
        <v>8.2219999999999995</v>
      </c>
      <c r="F1101" s="23" t="s">
        <v>571</v>
      </c>
      <c r="G1101" s="23" t="s">
        <v>5470</v>
      </c>
      <c r="H1101" s="23">
        <f>DCOUNTA(B1:T1088,G1,F1100:G1101)</f>
        <v>1</v>
      </c>
      <c r="I1101" s="23" t="s">
        <v>571</v>
      </c>
      <c r="J1101" s="23" t="s">
        <v>2680</v>
      </c>
      <c r="K1101" s="23">
        <f>DCOUNTA(B1:T1088,J1,I1100:J1101)</f>
        <v>1</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13</v>
      </c>
      <c r="D1111" s="26" t="s">
        <v>7262</v>
      </c>
      <c r="E1111" s="21">
        <f>E1092</f>
        <v>40.617000000000004</v>
      </c>
      <c r="F1111" s="21">
        <f>H1092</f>
        <v>7</v>
      </c>
      <c r="G1111" s="21">
        <f>K1092</f>
        <v>1</v>
      </c>
      <c r="O1111" s="24"/>
    </row>
    <row r="1112" spans="2:52" ht="15.75">
      <c r="C1112" s="21">
        <f>C1095</f>
        <v>1</v>
      </c>
      <c r="D1112" s="26" t="s">
        <v>7263</v>
      </c>
      <c r="E1112" s="21">
        <f>E1095</f>
        <v>4.9779999999999998</v>
      </c>
      <c r="F1112" s="21">
        <f>H1095</f>
        <v>1</v>
      </c>
      <c r="G1112" s="21">
        <f>K1095</f>
        <v>1</v>
      </c>
      <c r="O1112" s="24"/>
    </row>
    <row r="1113" spans="2:52" ht="15.75">
      <c r="C1113" s="21">
        <f>C1101</f>
        <v>1</v>
      </c>
      <c r="D1113" s="26" t="s">
        <v>7265</v>
      </c>
      <c r="E1113" s="21">
        <f>E1101</f>
        <v>8.2219999999999995</v>
      </c>
      <c r="F1113" s="21">
        <f>H1101</f>
        <v>1</v>
      </c>
      <c r="G1113" s="21">
        <f>K1101</f>
        <v>1</v>
      </c>
      <c r="O1113" s="24"/>
    </row>
    <row r="1114" spans="2:52" ht="15.75">
      <c r="C1114" s="22"/>
      <c r="D1114" s="19" t="s">
        <v>7267</v>
      </c>
      <c r="E1114" s="19">
        <f>E1111</f>
        <v>40.617000000000004</v>
      </c>
      <c r="F1114" s="22"/>
      <c r="O1114" s="24"/>
    </row>
    <row r="1115" spans="2:52" ht="15.75">
      <c r="C1115" s="22"/>
      <c r="D1115" s="19" t="s">
        <v>7268</v>
      </c>
      <c r="E1115" s="19">
        <f>E1111+E1112++E1113</f>
        <v>53.817000000000007</v>
      </c>
    </row>
  </sheetData>
  <sortState ref="B2:AZ16">
    <sortCondition ref="B2:B16"/>
  </sortState>
  <pageMargins left="0.7" right="0.7" top="0.75" bottom="0.75" header="0.3" footer="0.3"/>
</worksheet>
</file>

<file path=xl/worksheets/sheet52.xml><?xml version="1.0" encoding="utf-8"?>
<worksheet xmlns="http://schemas.openxmlformats.org/spreadsheetml/2006/main" xmlns:r="http://schemas.openxmlformats.org/officeDocument/2006/relationships">
  <sheetPr>
    <tabColor rgb="FFFFC000"/>
  </sheetPr>
  <dimension ref="A1:AZ1117"/>
  <sheetViews>
    <sheetView topLeftCell="B1" workbookViewId="0">
      <selection activeCell="B2" sqref="B2:C33"/>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60">
      <c r="A2" s="31" t="str">
        <f>CONCATENATE(B2,". ",C2,". ",D2,". ",P2,"; ",Q2,"(",R2,"):",S2,"-",T2,".",E2,". ","IF -",F2)</f>
        <v>Alvarez-Roman, MT; Fernandez-Bello, I; de la Corte-Rodriguez, H; Hernandez-Moreno, AL; Martin-Salces, M; Butta-Coll, N; Rivas-Pollmar, MI; Rivas-Munoz, S; Jimenez-Yuste, V. Experience of tailoring prophylaxis using factor VIII pharmacokinetic parameters estimated with myPKFiT (R) in patients with severe haemophilia A without inhibitors. HAEMOPHILIA. 2017; 23(1):E50-E54.Letter. IF -3,569</v>
      </c>
      <c r="B2" s="37" t="s">
        <v>1231</v>
      </c>
      <c r="C2" s="37" t="s">
        <v>1232</v>
      </c>
      <c r="D2" s="17" t="s">
        <v>1177</v>
      </c>
      <c r="E2" s="18" t="s">
        <v>274</v>
      </c>
      <c r="F2" s="18">
        <f>VLOOKUP(N2,Revistas!$B$2:$H$63996,2,FALSE)</f>
        <v>3.569</v>
      </c>
      <c r="G2" s="18" t="str">
        <f>VLOOKUP(N2,Revistas!$B$2:$H$63996,3,FALSE)</f>
        <v>Q2</v>
      </c>
      <c r="H2" s="18" t="str">
        <f>VLOOKUP(N2,Revistas!$B$2:$H$63996,4,FALSE)</f>
        <v>HEMATOLOGY</v>
      </c>
      <c r="I2" s="18" t="str">
        <f>VLOOKUP(N2,Revistas!$B$2:$H$63996,5,FALSE)</f>
        <v>22/70</v>
      </c>
      <c r="J2" s="18" t="str">
        <f>VLOOKUP(N2,Revistas!$B$2:$H$63996,6,FALSE)</f>
        <v>NO</v>
      </c>
      <c r="K2" s="18" t="s">
        <v>1233</v>
      </c>
      <c r="L2" s="18" t="s">
        <v>1234</v>
      </c>
      <c r="M2" s="18">
        <v>3</v>
      </c>
      <c r="N2" s="18" t="s">
        <v>1180</v>
      </c>
      <c r="O2" s="18" t="s">
        <v>344</v>
      </c>
      <c r="P2" s="18">
        <v>2017</v>
      </c>
      <c r="Q2" s="18">
        <v>23</v>
      </c>
      <c r="R2" s="18">
        <v>1</v>
      </c>
      <c r="S2" s="18" t="s">
        <v>1235</v>
      </c>
      <c r="T2" s="18" t="s">
        <v>1236</v>
      </c>
      <c r="U2" s="23">
        <v>28074560</v>
      </c>
    </row>
    <row r="3" spans="1:21" ht="45">
      <c r="A3" s="31" t="str">
        <f t="shared" ref="A3:A59" si="0">CONCATENATE(B3,". ",C3,". ",D3,". ",P3,"; ",Q3,"(",R3,"):",S3,"-",T3,".",E3,". ","IF -",F3)</f>
        <v>Barco, R; Streubel, PN; Morrey, BF; Sanchez-Sotelo, J. Total Elbow Arthroplasty for Distal Humeral Fractures A Ten-Year-Minimum Follow-up Study. JOURNAL OF BONE AND JOINT SURGERY-AMERICAN VOLUME. 2017; 99(18):1524-1531.Article. IF -4,84</v>
      </c>
      <c r="B3" s="37" t="s">
        <v>5276</v>
      </c>
      <c r="C3" s="37" t="s">
        <v>5277</v>
      </c>
      <c r="D3" s="17" t="s">
        <v>5145</v>
      </c>
      <c r="E3" s="18" t="s">
        <v>10</v>
      </c>
      <c r="F3" s="18">
        <f>VLOOKUP(N3,Revistas!$B$2:$H$63996,2,FALSE)</f>
        <v>4.84</v>
      </c>
      <c r="G3" s="18" t="str">
        <f>VLOOKUP(N3,Revistas!$B$2:$H$63996,3,FALSE)</f>
        <v>Q1</v>
      </c>
      <c r="H3" s="18" t="str">
        <f>VLOOKUP(N3,Revistas!$B$2:$H$63996,4,FALSE)</f>
        <v>SURGERY - SCIE;</v>
      </c>
      <c r="I3" s="18" t="str">
        <f>VLOOKUP(N3,Revistas!$B$2:$H$63996,5,FALSE)</f>
        <v>2 DE 76</v>
      </c>
      <c r="J3" s="18" t="str">
        <f>VLOOKUP(N3,Revistas!$B$2:$H$63996,6,FALSE)</f>
        <v>SI</v>
      </c>
      <c r="K3" s="18" t="s">
        <v>5278</v>
      </c>
      <c r="L3" s="18" t="s">
        <v>5279</v>
      </c>
      <c r="M3" s="18">
        <v>0</v>
      </c>
      <c r="N3" s="18" t="s">
        <v>5148</v>
      </c>
      <c r="O3" s="28">
        <v>44075</v>
      </c>
      <c r="P3" s="18">
        <v>2017</v>
      </c>
      <c r="Q3" s="18">
        <v>99</v>
      </c>
      <c r="R3" s="18">
        <v>18</v>
      </c>
      <c r="S3" s="18">
        <v>1524</v>
      </c>
      <c r="T3" s="18">
        <v>1531</v>
      </c>
      <c r="U3" s="23">
        <v>28926381</v>
      </c>
    </row>
    <row r="4" spans="1:21">
      <c r="A4" s="31" t="str">
        <f t="shared" si="0"/>
        <v>Barco, Raul; Antuna, Samuel A. Medial elbow pain.. EFORT open reviews. 2017; 2(8):362-371-.Review. IF -NO TIENE</v>
      </c>
      <c r="B4" s="37" t="s">
        <v>5378</v>
      </c>
      <c r="C4" s="37" t="s">
        <v>5377</v>
      </c>
      <c r="D4" s="17" t="s">
        <v>5379</v>
      </c>
      <c r="E4" s="18" t="s">
        <v>210</v>
      </c>
      <c r="F4" s="18" t="str">
        <f>VLOOKUP(N4,Revistas!$B$2:$H$63996,2,FALSE)</f>
        <v>NO TIENE</v>
      </c>
      <c r="G4" s="18" t="str">
        <f>VLOOKUP(N4,Revistas!$B$2:$H$63996,3,FALSE)</f>
        <v>NO TIENE</v>
      </c>
      <c r="H4" s="18" t="str">
        <f>VLOOKUP(N4,Revistas!$B$2:$H$63996,4,FALSE)</f>
        <v>NO TIENE</v>
      </c>
      <c r="I4" s="18" t="str">
        <f>VLOOKUP(N4,Revistas!$B$2:$H$63996,5,FALSE)</f>
        <v>NO TIENE</v>
      </c>
      <c r="J4" s="18" t="str">
        <f>VLOOKUP(N4,Revistas!$B$2:$H$63996,6,FALSE)</f>
        <v>NO</v>
      </c>
      <c r="K4" s="18" t="s">
        <v>5382</v>
      </c>
      <c r="L4" s="18"/>
      <c r="M4" s="18" t="s">
        <v>586</v>
      </c>
      <c r="N4" s="18" t="s">
        <v>5383</v>
      </c>
      <c r="O4" s="18" t="s">
        <v>5381</v>
      </c>
      <c r="P4" s="18">
        <v>2017</v>
      </c>
      <c r="Q4" s="18">
        <v>2</v>
      </c>
      <c r="R4" s="18">
        <v>8</v>
      </c>
      <c r="S4" s="18" t="s">
        <v>5380</v>
      </c>
      <c r="T4" s="18"/>
      <c r="U4" s="23">
        <v>28932488</v>
      </c>
    </row>
    <row r="5" spans="1:21" ht="45">
      <c r="A5" s="31" t="str">
        <f t="shared" si="0"/>
        <v>Carbonell-Escobar, Rafael; Rubio-Suarez, Juan C; Ibarzabal-Gil, Aitor; Rodriguez-Merchan, E Carlos. Analysis of the variables affecting outcome in fractures of the tibial pilon treated by open reduction and internal fixation.. Journal of clinical orthopaedics and trauma. 2017; 8(4):332-338-.Article. IF -NO TIENE</v>
      </c>
      <c r="B5" s="37" t="s">
        <v>5369</v>
      </c>
      <c r="C5" s="37" t="s">
        <v>5368</v>
      </c>
      <c r="D5" s="17" t="s">
        <v>5370</v>
      </c>
      <c r="E5" s="18" t="s">
        <v>10</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5372</v>
      </c>
      <c r="L5" s="18"/>
      <c r="M5" s="18" t="s">
        <v>586</v>
      </c>
      <c r="N5" s="18" t="s">
        <v>5373</v>
      </c>
      <c r="O5" s="18" t="s">
        <v>3341</v>
      </c>
      <c r="P5" s="18">
        <v>2017</v>
      </c>
      <c r="Q5" s="18">
        <v>8</v>
      </c>
      <c r="R5" s="18">
        <v>4</v>
      </c>
      <c r="S5" s="18" t="s">
        <v>5371</v>
      </c>
      <c r="T5" s="18"/>
      <c r="U5" s="23">
        <v>29062214</v>
      </c>
    </row>
    <row r="6" spans="1:21" ht="45">
      <c r="A6" s="31" t="str">
        <f t="shared" si="0"/>
        <v>Cruz-Pardos, A; Garcia-Rey, E; Garcia-Cimbrelo, E. Total Hip Arthroplasty with Use of the Cementless Zweymuller Alloclassic System A Concise Follow-up, at a Minimum of 25 Years, of a Previous Report. JOURNAL OF BONE AND JOINT SURGERY-AMERICAN VOLUME. 2017; 99(22):1927-1931.Article. IF -4,84</v>
      </c>
      <c r="B6" s="37" t="s">
        <v>5143</v>
      </c>
      <c r="C6" s="37" t="s">
        <v>5144</v>
      </c>
      <c r="D6" s="17" t="s">
        <v>5145</v>
      </c>
      <c r="E6" s="18" t="s">
        <v>10</v>
      </c>
      <c r="F6" s="18">
        <f>VLOOKUP(N6,Revistas!$B$2:$H$63996,2,FALSE)</f>
        <v>4.84</v>
      </c>
      <c r="G6" s="18" t="str">
        <f>VLOOKUP(N6,Revistas!$B$2:$H$63996,3,FALSE)</f>
        <v>Q1</v>
      </c>
      <c r="H6" s="18" t="str">
        <f>VLOOKUP(N6,Revistas!$B$2:$H$63996,4,FALSE)</f>
        <v>SURGERY - SCIE;</v>
      </c>
      <c r="I6" s="18" t="str">
        <f>VLOOKUP(N6,Revistas!$B$2:$H$63996,5,FALSE)</f>
        <v>2 DE 76</v>
      </c>
      <c r="J6" s="18" t="str">
        <f>VLOOKUP(N6,Revistas!$B$2:$H$63996,6,FALSE)</f>
        <v>SI</v>
      </c>
      <c r="K6" s="18" t="s">
        <v>5146</v>
      </c>
      <c r="L6" s="18" t="s">
        <v>5147</v>
      </c>
      <c r="M6" s="18">
        <v>0</v>
      </c>
      <c r="N6" s="18" t="s">
        <v>5148</v>
      </c>
      <c r="O6" s="28">
        <v>42309</v>
      </c>
      <c r="P6" s="18">
        <v>2017</v>
      </c>
      <c r="Q6" s="18">
        <v>99</v>
      </c>
      <c r="R6" s="18">
        <v>22</v>
      </c>
      <c r="S6" s="18">
        <v>1927</v>
      </c>
      <c r="T6" s="18">
        <v>1931</v>
      </c>
      <c r="U6" s="23">
        <v>29135666</v>
      </c>
    </row>
    <row r="7" spans="1:21" ht="45">
      <c r="A7" s="31" t="str">
        <f t="shared" si="0"/>
        <v>De la Corte-Rodriguez, H; Rodriguez-Merchan, EC. The Health Assessment Questionnaire Disability Index (HAQ-DI) as a valid alternative for measuring the functional capacity of people with haemophilia. THROMBOSIS RESEARCH. 2017; 153():51-56.Article. IF -2,65</v>
      </c>
      <c r="B7" s="37" t="s">
        <v>5300</v>
      </c>
      <c r="C7" s="37" t="s">
        <v>5301</v>
      </c>
      <c r="D7" s="17" t="s">
        <v>2683</v>
      </c>
      <c r="E7" s="18" t="s">
        <v>10</v>
      </c>
      <c r="F7" s="18">
        <f>VLOOKUP(N7,Revistas!$B$2:$H$63996,2,FALSE)</f>
        <v>2.65</v>
      </c>
      <c r="G7" s="18" t="str">
        <f>VLOOKUP(N7,Revistas!$B$2:$H$63996,3,FALSE)</f>
        <v>Q2</v>
      </c>
      <c r="H7" s="18" t="str">
        <f>VLOOKUP(N7,Revistas!$B$2:$H$63996,4,FALSE)</f>
        <v>HEMATOLOGY</v>
      </c>
      <c r="I7" s="18" t="str">
        <f>VLOOKUP(N7,Revistas!$B$2:$H$63996,5,FALSE)</f>
        <v>34/70</v>
      </c>
      <c r="J7" s="18" t="str">
        <f>VLOOKUP(N7,Revistas!$B$2:$H$63996,6,FALSE)</f>
        <v>NO</v>
      </c>
      <c r="K7" s="18" t="s">
        <v>5302</v>
      </c>
      <c r="L7" s="18" t="s">
        <v>5303</v>
      </c>
      <c r="M7" s="18">
        <v>0</v>
      </c>
      <c r="N7" s="18" t="s">
        <v>2686</v>
      </c>
      <c r="O7" s="18" t="s">
        <v>250</v>
      </c>
      <c r="P7" s="18">
        <v>2017</v>
      </c>
      <c r="Q7" s="18">
        <v>153</v>
      </c>
      <c r="R7" s="18"/>
      <c r="S7" s="18">
        <v>51</v>
      </c>
      <c r="T7" s="18">
        <v>56</v>
      </c>
      <c r="U7" s="23">
        <v>28324767</v>
      </c>
    </row>
    <row r="8" spans="1:21" ht="45">
      <c r="A8" s="31" t="str">
        <f t="shared" si="0"/>
        <v>Garcia-Rey, E. Screws are not needed when secure interference fit of uncemented acetabular components is adequate: a 5-to 15-year follow-up with clinical and radiological analysis. HIP INTERNATIONAL. 2017; 27(3):267-272.Article. IF -1,055</v>
      </c>
      <c r="B8" s="37" t="s">
        <v>5310</v>
      </c>
      <c r="C8" s="37" t="s">
        <v>5311</v>
      </c>
      <c r="D8" s="17" t="s">
        <v>5312</v>
      </c>
      <c r="E8" s="18" t="s">
        <v>10</v>
      </c>
      <c r="F8" s="18">
        <f>VLOOKUP(N8,Revistas!$B$2:$H$63996,2,FALSE)</f>
        <v>1.0549999999999999</v>
      </c>
      <c r="G8" s="18" t="str">
        <f>VLOOKUP(N8,Revistas!$B$2:$H$63996,3,FALSE)</f>
        <v>Q3</v>
      </c>
      <c r="H8" s="18" t="str">
        <f>VLOOKUP(N8,Revistas!$B$2:$H$63996,4,FALSE)</f>
        <v>ORTHOPEDICS - SCIE</v>
      </c>
      <c r="I8" s="18" t="str">
        <f>VLOOKUP(N8,Revistas!$B$2:$H$63996,5,FALSE)</f>
        <v>52/76</v>
      </c>
      <c r="J8" s="18" t="str">
        <f>VLOOKUP(N8,Revistas!$B$2:$H$63996,6,FALSE)</f>
        <v>NO</v>
      </c>
      <c r="K8" s="18" t="s">
        <v>5313</v>
      </c>
      <c r="L8" s="18" t="s">
        <v>5314</v>
      </c>
      <c r="M8" s="18">
        <v>0</v>
      </c>
      <c r="N8" s="18" t="s">
        <v>5315</v>
      </c>
      <c r="O8" s="18" t="s">
        <v>768</v>
      </c>
      <c r="P8" s="18">
        <v>2017</v>
      </c>
      <c r="Q8" s="18">
        <v>27</v>
      </c>
      <c r="R8" s="18">
        <v>3</v>
      </c>
      <c r="S8" s="18">
        <v>267</v>
      </c>
      <c r="T8" s="18">
        <v>272</v>
      </c>
      <c r="U8" s="23">
        <v>28165596</v>
      </c>
    </row>
    <row r="9" spans="1:21" ht="45">
      <c r="A9" s="31" t="str">
        <f t="shared" si="0"/>
        <v>Garcia-Rey, E; Cruz-Pardos, A; Garcia-Cimbrelo, E. The evolution of an uncemented acetabular component in alumina-on-alumina total hip arthroplasty has improved clinical outcome A PROSPECTIVE, COMPARATIVE FIVE- TO 15-YEAR FOLLOW-UP STUDY. BONE &amp; JOINT JOURNAL. 2017; 99B(6):749-758.Article. IF -2,948</v>
      </c>
      <c r="B9" s="37" t="s">
        <v>5172</v>
      </c>
      <c r="C9" s="37" t="s">
        <v>5173</v>
      </c>
      <c r="D9" s="17" t="s">
        <v>5174</v>
      </c>
      <c r="E9" s="18" t="s">
        <v>10</v>
      </c>
      <c r="F9" s="18">
        <f>VLOOKUP(N9,Revistas!$B$2:$H$63996,2,FALSE)</f>
        <v>2.948</v>
      </c>
      <c r="G9" s="18" t="str">
        <f>VLOOKUP(N9,Revistas!$B$2:$H$63996,3,FALSE)</f>
        <v>Q1</v>
      </c>
      <c r="H9" s="18" t="str">
        <f>VLOOKUP(N9,Revistas!$B$2:$H$63996,4,FALSE)</f>
        <v>ORTHOPEDICS - SCIE;</v>
      </c>
      <c r="I9" s="18" t="str">
        <f>VLOOKUP(N9,Revistas!$B$2:$H$63996,5,FALSE)</f>
        <v>11 DE 76</v>
      </c>
      <c r="J9" s="18" t="str">
        <f>VLOOKUP(N9,Revistas!$B$2:$H$63996,6,FALSE)</f>
        <v>NO</v>
      </c>
      <c r="K9" s="18" t="s">
        <v>5175</v>
      </c>
      <c r="L9" s="18" t="s">
        <v>5176</v>
      </c>
      <c r="M9" s="18">
        <v>0</v>
      </c>
      <c r="N9" s="18" t="s">
        <v>5177</v>
      </c>
      <c r="O9" s="18" t="s">
        <v>226</v>
      </c>
      <c r="P9" s="18">
        <v>2017</v>
      </c>
      <c r="Q9" s="18" t="s">
        <v>5178</v>
      </c>
      <c r="R9" s="18">
        <v>6</v>
      </c>
      <c r="S9" s="18">
        <v>749</v>
      </c>
      <c r="T9" s="18">
        <v>758</v>
      </c>
      <c r="U9" s="23">
        <v>28566393</v>
      </c>
    </row>
    <row r="10" spans="1:21" ht="45">
      <c r="A10" s="31" t="str">
        <f t="shared" si="0"/>
        <v>Gomez-Barrena, E. CORR Insights(A (R)): Periprosthetic Occult Fractures of the Acetabulum Occur Frequently During Primary THA. CLINICAL ORTHOPAEDICS AND RELATED RESEARCH. 2017; 475(2):495-497.Editorial Material. IF -3,897</v>
      </c>
      <c r="B10" s="37" t="s">
        <v>5320</v>
      </c>
      <c r="C10" s="37" t="s">
        <v>5321</v>
      </c>
      <c r="D10" s="17" t="s">
        <v>5181</v>
      </c>
      <c r="E10" s="18" t="s">
        <v>571</v>
      </c>
      <c r="F10" s="18">
        <f>VLOOKUP(N10,Revistas!$B$2:$H$63996,2,FALSE)</f>
        <v>3.8969999999999998</v>
      </c>
      <c r="G10" s="18" t="str">
        <f>VLOOKUP(N10,Revistas!$B$2:$H$63996,3,FALSE)</f>
        <v>Q1</v>
      </c>
      <c r="H10" s="18" t="str">
        <f>VLOOKUP(N10,Revistas!$B$2:$H$63996,4,FALSE)</f>
        <v>ORTHOPEDICS - SCIE;</v>
      </c>
      <c r="I10" s="18" t="str">
        <f>VLOOKUP(N10,Revistas!$B$2:$H$63996,5,FALSE)</f>
        <v>6 DE 76</v>
      </c>
      <c r="J10" s="18" t="str">
        <f>VLOOKUP(N10,Revistas!$B$2:$H$63996,6,FALSE)</f>
        <v>NO</v>
      </c>
      <c r="K10" s="18" t="s">
        <v>5322</v>
      </c>
      <c r="L10" s="18" t="s">
        <v>5323</v>
      </c>
      <c r="M10" s="18">
        <v>0</v>
      </c>
      <c r="N10" s="18" t="s">
        <v>5184</v>
      </c>
      <c r="O10" s="18" t="s">
        <v>62</v>
      </c>
      <c r="P10" s="18">
        <v>2017</v>
      </c>
      <c r="Q10" s="18">
        <v>475</v>
      </c>
      <c r="R10" s="18">
        <v>2</v>
      </c>
      <c r="S10" s="18">
        <v>495</v>
      </c>
      <c r="T10" s="18">
        <v>497</v>
      </c>
      <c r="U10" s="23">
        <v>28004292</v>
      </c>
    </row>
    <row r="11" spans="1:21" ht="45">
      <c r="A11" s="31" t="str">
        <f t="shared" si="0"/>
        <v>Granchi, D; Gomez-Barrena, E; Rojewski, M; Rosset, P; Layrolle, P; Spazzoli, B; Donati, DM; Ciapetti, G. Changes of Bone Turnover Markers in Long Bone Nonunions Treated with a Regenerative Approach. STEM CELLS INTERNATIONAL. 2017; ():-3674045.Article. IF -3,54</v>
      </c>
      <c r="B11" s="37" t="s">
        <v>5333</v>
      </c>
      <c r="C11" s="37" t="s">
        <v>5334</v>
      </c>
      <c r="D11" s="17" t="s">
        <v>5335</v>
      </c>
      <c r="E11" s="18" t="s">
        <v>10</v>
      </c>
      <c r="F11" s="18">
        <f>VLOOKUP(N11,Revistas!$B$2:$H$63996,2,FALSE)</f>
        <v>3.54</v>
      </c>
      <c r="G11" s="18" t="str">
        <f>VLOOKUP(N11,Revistas!$B$2:$H$63996,3,FALSE)</f>
        <v>Q2</v>
      </c>
      <c r="H11" s="18" t="str">
        <f>VLOOKUP(N11,Revistas!$B$2:$H$63996,4,FALSE)</f>
        <v>CELL &amp; TISSUE ENGINEERING - SCIE</v>
      </c>
      <c r="I11" s="18" t="str">
        <f>VLOOKUP(N11,Revistas!$B$2:$H$63996,5,FALSE)</f>
        <v>8 DE 21</v>
      </c>
      <c r="J11" s="18" t="str">
        <f>VLOOKUP(N11,Revistas!$B$2:$H$63996,6,FALSE)</f>
        <v>NO</v>
      </c>
      <c r="K11" s="18" t="s">
        <v>5336</v>
      </c>
      <c r="L11" s="18" t="s">
        <v>5337</v>
      </c>
      <c r="M11" s="18">
        <v>0</v>
      </c>
      <c r="N11" s="18" t="s">
        <v>5338</v>
      </c>
      <c r="O11" s="18"/>
      <c r="P11" s="18">
        <v>2017</v>
      </c>
      <c r="Q11" s="18"/>
      <c r="R11" s="18"/>
      <c r="S11" s="18"/>
      <c r="T11" s="18">
        <v>3674045</v>
      </c>
      <c r="U11" s="32">
        <v>28744314</v>
      </c>
    </row>
    <row r="12" spans="1:21" ht="60">
      <c r="A12" s="31" t="str">
        <f t="shared" si="0"/>
        <v>Iorio, A; Iserman, E; Blanchette, V; Dolan, G; Ettingshausen, CE; Hermans, C; Negrier, C; Oldenburg, J; Reininger, A; Rodriguez-Merchan, C; Spannagl, M; Valentino, LA; Young, G; Steinitz-Trost, KN; Gringeri, A. Target plasma factor levels for personalized treatment in haemophilia: a Delphi consensus statement. HAEMOPHILIA. 2017; 23(3):E170-E179.Article. IF -3,569</v>
      </c>
      <c r="B12" s="37" t="s">
        <v>5294</v>
      </c>
      <c r="C12" s="37" t="s">
        <v>5295</v>
      </c>
      <c r="D12" s="17" t="s">
        <v>1177</v>
      </c>
      <c r="E12" s="18" t="s">
        <v>10</v>
      </c>
      <c r="F12" s="18">
        <f>VLOOKUP(N12,Revistas!$B$2:$H$63996,2,FALSE)</f>
        <v>3.569</v>
      </c>
      <c r="G12" s="18" t="str">
        <f>VLOOKUP(N12,Revistas!$B$2:$H$63996,3,FALSE)</f>
        <v>Q2</v>
      </c>
      <c r="H12" s="18" t="str">
        <f>VLOOKUP(N12,Revistas!$B$2:$H$63996,4,FALSE)</f>
        <v>HEMATOLOGY</v>
      </c>
      <c r="I12" s="18" t="str">
        <f>VLOOKUP(N12,Revistas!$B$2:$H$63996,5,FALSE)</f>
        <v>22/70</v>
      </c>
      <c r="J12" s="18" t="str">
        <f>VLOOKUP(N12,Revistas!$B$2:$H$63996,6,FALSE)</f>
        <v>NO</v>
      </c>
      <c r="K12" s="18" t="s">
        <v>5296</v>
      </c>
      <c r="L12" s="18" t="s">
        <v>5297</v>
      </c>
      <c r="M12" s="18">
        <v>2</v>
      </c>
      <c r="N12" s="18" t="s">
        <v>1180</v>
      </c>
      <c r="O12" s="18" t="s">
        <v>250</v>
      </c>
      <c r="P12" s="18">
        <v>2017</v>
      </c>
      <c r="Q12" s="18">
        <v>23</v>
      </c>
      <c r="R12" s="18">
        <v>3</v>
      </c>
      <c r="S12" s="18" t="s">
        <v>5298</v>
      </c>
      <c r="T12" s="18" t="s">
        <v>5299</v>
      </c>
      <c r="U12" s="23">
        <v>28345268</v>
      </c>
    </row>
    <row r="13" spans="1:21" ht="30">
      <c r="A13" s="31" t="str">
        <f t="shared" si="0"/>
        <v>Keller, L; Schwinte, P; Gomez-Barrena, E; Arruebo, M; Benkirane-Jessel, N. Smart Implants as a Novel Strategy to Regenerate Well-Founded Cartilage. TRENDS IN BIOTECHNOLOGY. 2017; 35(1):8-11.Editorial Material. IF -11,126</v>
      </c>
      <c r="B13" s="37" t="s">
        <v>5347</v>
      </c>
      <c r="C13" s="37" t="s">
        <v>5348</v>
      </c>
      <c r="D13" s="17" t="s">
        <v>5349</v>
      </c>
      <c r="E13" s="18" t="s">
        <v>571</v>
      </c>
      <c r="F13" s="18">
        <f>VLOOKUP(N13,Revistas!$B$2:$H$63996,2,FALSE)</f>
        <v>11.125999999999999</v>
      </c>
      <c r="G13" s="18" t="str">
        <f>VLOOKUP(N13,Revistas!$B$2:$H$63996,3,FALSE)</f>
        <v>Q1</v>
      </c>
      <c r="H13" s="18" t="str">
        <f>VLOOKUP(N13,Revistas!$B$2:$H$63996,4,FALSE)</f>
        <v>BIOTECHNOLOGY &amp; APPLIED MICROBIOLOGY - SCIE</v>
      </c>
      <c r="I13" s="18" t="str">
        <f>VLOOKUP(N13,Revistas!$B$2:$H$63996,5,FALSE)</f>
        <v>5 DE 160</v>
      </c>
      <c r="J13" s="18" t="str">
        <f>VLOOKUP(N13,Revistas!$B$2:$H$63996,6,FALSE)</f>
        <v>SI</v>
      </c>
      <c r="K13" s="18" t="s">
        <v>5350</v>
      </c>
      <c r="L13" s="18" t="s">
        <v>5351</v>
      </c>
      <c r="M13" s="18">
        <v>1</v>
      </c>
      <c r="N13" s="18" t="s">
        <v>5352</v>
      </c>
      <c r="O13" s="18" t="s">
        <v>344</v>
      </c>
      <c r="P13" s="18">
        <v>2017</v>
      </c>
      <c r="Q13" s="18">
        <v>35</v>
      </c>
      <c r="R13" s="18">
        <v>1</v>
      </c>
      <c r="S13" s="18">
        <v>8</v>
      </c>
      <c r="T13" s="18">
        <v>11</v>
      </c>
      <c r="U13" s="23">
        <v>27282532</v>
      </c>
    </row>
    <row r="14" spans="1:21" ht="30">
      <c r="A14" s="31" t="str">
        <f t="shared" si="0"/>
        <v>Liddle, AD; Rodriguez-Merchan, EC. EVIDENCE-BASED MANAGEMENT OF THE KNEE IN HEMOPHILIA. JBJS REVIEWS. 2017; 5(8):-e12.Review. IF -NO TIENE</v>
      </c>
      <c r="B14" s="37" t="s">
        <v>5287</v>
      </c>
      <c r="C14" s="37" t="s">
        <v>5288</v>
      </c>
      <c r="D14" s="17" t="s">
        <v>5289</v>
      </c>
      <c r="E14" s="18" t="s">
        <v>210</v>
      </c>
      <c r="F14" s="18" t="str">
        <f>VLOOKUP(N14,Revistas!$B$2:$H$63996,2,FALSE)</f>
        <v>NO TIENE</v>
      </c>
      <c r="G14" s="18" t="str">
        <f>VLOOKUP(N14,Revistas!$B$2:$H$63996,3,FALSE)</f>
        <v>NO TIENE</v>
      </c>
      <c r="H14" s="18" t="str">
        <f>VLOOKUP(N14,Revistas!$B$2:$H$63996,4,FALSE)</f>
        <v>NO TIENE</v>
      </c>
      <c r="I14" s="18" t="str">
        <f>VLOOKUP(N14,Revistas!$B$2:$H$63996,5,FALSE)</f>
        <v>NO TIENE</v>
      </c>
      <c r="J14" s="18" t="str">
        <f>VLOOKUP(N14,Revistas!$B$2:$H$63996,6,FALSE)</f>
        <v>NO</v>
      </c>
      <c r="K14" s="18" t="s">
        <v>5290</v>
      </c>
      <c r="L14" s="18" t="s">
        <v>5291</v>
      </c>
      <c r="M14" s="18">
        <v>0</v>
      </c>
      <c r="N14" s="18" t="s">
        <v>5292</v>
      </c>
      <c r="O14" s="18" t="s">
        <v>199</v>
      </c>
      <c r="P14" s="18">
        <v>2017</v>
      </c>
      <c r="Q14" s="18">
        <v>5</v>
      </c>
      <c r="R14" s="18">
        <v>8</v>
      </c>
      <c r="S14" s="18"/>
      <c r="T14" s="18" t="s">
        <v>5293</v>
      </c>
      <c r="U14" s="23">
        <v>28832348</v>
      </c>
    </row>
    <row r="15" spans="1:21" ht="60">
      <c r="A15" s="31" t="str">
        <f t="shared" si="0"/>
        <v>Martinez-Perez, M; Perez-Jorge, C; Lozano, D; Portal-Nunez, S; Perez-Tanoira, R; Conde, A; Arenas, MA; Hernandez-Lopez, JM; de Damborenea, JJ; Gomez-Barrena, E; Esbrit, P; Esteban, J. Evaluation of bacterial adherence of clinical isolates of Staphylococcus sp. using a competitive model. BONE &amp; JOINT RESEARCH. 2017; 6(5):315-322.Article. IF -2,597</v>
      </c>
      <c r="B15" s="37" t="s">
        <v>5304</v>
      </c>
      <c r="C15" s="37" t="s">
        <v>5305</v>
      </c>
      <c r="D15" s="17" t="s">
        <v>5306</v>
      </c>
      <c r="E15" s="18" t="s">
        <v>10</v>
      </c>
      <c r="F15" s="18">
        <f>VLOOKUP(N15,Revistas!$B$2:$H$63996,2,FALSE)</f>
        <v>2.597</v>
      </c>
      <c r="G15" s="18" t="str">
        <f>VLOOKUP(N15,Revistas!$B$2:$H$63996,3,FALSE)</f>
        <v>Q1</v>
      </c>
      <c r="H15" s="18" t="str">
        <f>VLOOKUP(N15,Revistas!$B$2:$H$63996,4,FALSE)</f>
        <v>ORTHOPEDICS - SCIE;</v>
      </c>
      <c r="I15" s="18" t="str">
        <f>VLOOKUP(N15,Revistas!$B$2:$H$63996,5,FALSE)</f>
        <v>17/76</v>
      </c>
      <c r="J15" s="18" t="str">
        <f>VLOOKUP(N15,Revistas!$B$2:$H$63996,6,FALSE)</f>
        <v>NO</v>
      </c>
      <c r="K15" s="18" t="s">
        <v>5307</v>
      </c>
      <c r="L15" s="18" t="s">
        <v>5308</v>
      </c>
      <c r="M15" s="18">
        <v>0</v>
      </c>
      <c r="N15" s="18" t="s">
        <v>5309</v>
      </c>
      <c r="O15" s="18" t="s">
        <v>250</v>
      </c>
      <c r="P15" s="18">
        <v>2017</v>
      </c>
      <c r="Q15" s="18">
        <v>6</v>
      </c>
      <c r="R15" s="18">
        <v>5</v>
      </c>
      <c r="S15" s="18">
        <v>315</v>
      </c>
      <c r="T15" s="18">
        <v>322</v>
      </c>
      <c r="U15" s="23">
        <v>28522445</v>
      </c>
    </row>
    <row r="16" spans="1:21" ht="45">
      <c r="A16" s="31" t="str">
        <f t="shared" si="0"/>
        <v>Martin-Saavedra, F; Crespo, L; Escudero-Duch, C; Saldana, L; Gomez-Barrena, E; Vilaboa, N. Substrate Microarchitecture Shapes the Paracrine Crosstalk of Stem Cells with Endothelial Cells and Osteoblasts. SCIENTIFIC REPORTS. 2017; 7():-15182.Article. IF -4,259</v>
      </c>
      <c r="B16" s="37" t="s">
        <v>5150</v>
      </c>
      <c r="C16" s="37" t="s">
        <v>5151</v>
      </c>
      <c r="D16" s="17" t="s">
        <v>181</v>
      </c>
      <c r="E16" s="18" t="s">
        <v>10</v>
      </c>
      <c r="F16" s="18">
        <f>VLOOKUP(N16,Revistas!$B$2:$H$63996,2,FALSE)</f>
        <v>4.2590000000000003</v>
      </c>
      <c r="G16" s="18" t="str">
        <f>VLOOKUP(N16,Revistas!$B$2:$H$63996,3,FALSE)</f>
        <v>Q1</v>
      </c>
      <c r="H16" s="18" t="str">
        <f>VLOOKUP(N16,Revistas!$B$2:$H$63996,4,FALSE)</f>
        <v>MULTIDISCIPLINARY SCIENCES</v>
      </c>
      <c r="I16" s="18" t="str">
        <f>VLOOKUP(N16,Revistas!$B$2:$H$63996,5,FALSE)</f>
        <v>10 DE 64</v>
      </c>
      <c r="J16" s="18" t="str">
        <f>VLOOKUP(N16,Revistas!$B$2:$H$63996,6,FALSE)</f>
        <v>NO</v>
      </c>
      <c r="K16" s="18" t="s">
        <v>5152</v>
      </c>
      <c r="L16" s="18" t="s">
        <v>5153</v>
      </c>
      <c r="M16" s="18">
        <v>0</v>
      </c>
      <c r="N16" s="18" t="s">
        <v>184</v>
      </c>
      <c r="O16" s="28">
        <v>40118</v>
      </c>
      <c r="P16" s="18">
        <v>2017</v>
      </c>
      <c r="Q16" s="18">
        <v>7</v>
      </c>
      <c r="R16" s="18"/>
      <c r="S16" s="18"/>
      <c r="T16" s="18">
        <v>15182</v>
      </c>
      <c r="U16" s="23">
        <v>29123118</v>
      </c>
    </row>
    <row r="17" spans="1:21" ht="30">
      <c r="A17" s="31" t="str">
        <f t="shared" si="0"/>
        <v>Rodriguez-Merchan, E. Knee Bracing After Anterior Cruciate Ligament Reconstruction Reply. ORTHOPEDICS. 2017; 40(2):70-70.Letter. IF -1,143</v>
      </c>
      <c r="B17" s="37" t="s">
        <v>5316</v>
      </c>
      <c r="C17" s="37" t="s">
        <v>5317</v>
      </c>
      <c r="D17" s="17" t="s">
        <v>5318</v>
      </c>
      <c r="E17" s="18" t="s">
        <v>274</v>
      </c>
      <c r="F17" s="18">
        <f>VLOOKUP(N17,Revistas!$B$2:$H$63996,2,FALSE)</f>
        <v>1.143</v>
      </c>
      <c r="G17" s="18" t="str">
        <f>VLOOKUP(N17,Revistas!$B$2:$H$63996,3,FALSE)</f>
        <v>Q3</v>
      </c>
      <c r="H17" s="18" t="str">
        <f>VLOOKUP(N17,Revistas!$B$2:$H$63996,4,FALSE)</f>
        <v>ORTHOPEDICS - SCIE</v>
      </c>
      <c r="I17" s="18" t="str">
        <f>VLOOKUP(N17,Revistas!$B$2:$H$63996,5,FALSE)</f>
        <v>49/76</v>
      </c>
      <c r="J17" s="18" t="str">
        <f>VLOOKUP(N17,Revistas!$B$2:$H$63996,6,FALSE)</f>
        <v>NO</v>
      </c>
      <c r="K17" s="18"/>
      <c r="L17" s="18"/>
      <c r="M17" s="18">
        <v>0</v>
      </c>
      <c r="N17" s="18" t="s">
        <v>5319</v>
      </c>
      <c r="O17" s="18" t="s">
        <v>295</v>
      </c>
      <c r="P17" s="18">
        <v>2017</v>
      </c>
      <c r="Q17" s="18">
        <v>40</v>
      </c>
      <c r="R17" s="18">
        <v>2</v>
      </c>
      <c r="S17" s="18">
        <v>70</v>
      </c>
      <c r="T17" s="18">
        <v>70</v>
      </c>
    </row>
    <row r="18" spans="1:21" ht="30">
      <c r="A18" s="31" t="str">
        <f t="shared" si="0"/>
        <v>Rodriguez-Merchan, E Carlos. Joint Distraction in Advanced Osteoarthritis of the Ankle.. archives of bone and joint surgery. 2017; 5(4):208-212-.Review. IF -NO TIENE</v>
      </c>
      <c r="B18" s="37" t="s">
        <v>5354</v>
      </c>
      <c r="C18" s="37" t="s">
        <v>5390</v>
      </c>
      <c r="D18" s="17" t="s">
        <v>7246</v>
      </c>
      <c r="E18" s="18" t="s">
        <v>210</v>
      </c>
      <c r="F18" s="18" t="str">
        <f>VLOOKUP(N18,Revistas!$B$2:$H$63996,2,FALSE)</f>
        <v>NO TIENE</v>
      </c>
      <c r="G18" s="18" t="str">
        <f>VLOOKUP(N18,Revistas!$B$2:$H$63996,3,FALSE)</f>
        <v>NO TIENE</v>
      </c>
      <c r="H18" s="18" t="str">
        <f>VLOOKUP(N18,Revistas!$B$2:$H$63996,4,FALSE)</f>
        <v>NO TIENE</v>
      </c>
      <c r="I18" s="18" t="str">
        <f>VLOOKUP(N18,Revistas!$B$2:$H$63996,5,FALSE)</f>
        <v>NO TIENE</v>
      </c>
      <c r="J18" s="18" t="str">
        <f>VLOOKUP(N18,Revistas!$B$2:$H$63996,6,FALSE)</f>
        <v>NO</v>
      </c>
      <c r="K18" s="18" t="s">
        <v>5393</v>
      </c>
      <c r="L18" s="18"/>
      <c r="M18" s="18" t="s">
        <v>586</v>
      </c>
      <c r="N18" s="18" t="s">
        <v>5394</v>
      </c>
      <c r="O18" s="18" t="s">
        <v>5392</v>
      </c>
      <c r="P18" s="18">
        <v>2017</v>
      </c>
      <c r="Q18" s="18">
        <v>5</v>
      </c>
      <c r="R18" s="18">
        <v>4</v>
      </c>
      <c r="S18" s="18" t="s">
        <v>5391</v>
      </c>
      <c r="T18" s="18"/>
      <c r="U18" s="23">
        <v>28913376</v>
      </c>
    </row>
    <row r="19" spans="1:21" ht="30">
      <c r="A19" s="31" t="str">
        <f t="shared" si="0"/>
        <v>Rodriguez-Merchan, E Carlos. Treatment of musculo-skeletal pain in haemophilia.. Blood reviews. 2017; ():-.Review. IF -6,342</v>
      </c>
      <c r="B19" s="37" t="s">
        <v>5354</v>
      </c>
      <c r="C19" s="37" t="s">
        <v>5374</v>
      </c>
      <c r="D19" s="17" t="s">
        <v>1245</v>
      </c>
      <c r="E19" s="18" t="s">
        <v>210</v>
      </c>
      <c r="F19" s="18">
        <f>VLOOKUP(N19,Revistas!$B$2:$H$63996,2,FALSE)</f>
        <v>6.3419999999999996</v>
      </c>
      <c r="G19" s="18" t="str">
        <f>VLOOKUP(N19,Revistas!$B$2:$H$63996,3,FALSE)</f>
        <v>Q1</v>
      </c>
      <c r="H19" s="18" t="str">
        <f>VLOOKUP(N19,Revistas!$B$2:$H$63996,4,FALSE)</f>
        <v>HEMATOLOGY - SCIE</v>
      </c>
      <c r="I19" s="18" t="str">
        <f>VLOOKUP(N19,Revistas!$B$2:$H$63996,5,FALSE)</f>
        <v>70 DE 8</v>
      </c>
      <c r="J19" s="18" t="str">
        <f>VLOOKUP(N19,Revistas!$B$2:$H$63996,6,FALSE)</f>
        <v>NO</v>
      </c>
      <c r="K19" s="18" t="s">
        <v>5376</v>
      </c>
      <c r="L19" s="18"/>
      <c r="M19" s="18" t="s">
        <v>586</v>
      </c>
      <c r="N19" s="18" t="s">
        <v>1248</v>
      </c>
      <c r="O19" s="18" t="s">
        <v>5375</v>
      </c>
      <c r="P19" s="18">
        <v>2017</v>
      </c>
      <c r="Q19" s="18"/>
      <c r="R19" s="18"/>
      <c r="S19" s="18"/>
      <c r="T19" s="18"/>
      <c r="U19" s="23">
        <v>28943040</v>
      </c>
    </row>
    <row r="20" spans="1:21" ht="30">
      <c r="A20" s="31" t="str">
        <f t="shared" si="0"/>
        <v>Rodriguez-Merchan, E Carlos. Management of Hemophilic Arthropathy of the Ankle.. Cardiovascular &amp; hematological disorders drug targets. 2017; 17(2):111-118-.Article. IF -NO TIENE</v>
      </c>
      <c r="B20" s="37" t="s">
        <v>5354</v>
      </c>
      <c r="C20" s="37" t="s">
        <v>5399</v>
      </c>
      <c r="D20" s="17" t="s">
        <v>5385</v>
      </c>
      <c r="E20" s="18" t="s">
        <v>10</v>
      </c>
      <c r="F20" s="18" t="str">
        <f>VLOOKUP(N20,Revistas!$B$2:$H$63996,2,FALSE)</f>
        <v>NO TIENE</v>
      </c>
      <c r="G20" s="18" t="str">
        <f>VLOOKUP(N20,Revistas!$B$2:$H$63996,3,FALSE)</f>
        <v>NO TIENE</v>
      </c>
      <c r="H20" s="18" t="str">
        <f>VLOOKUP(N20,Revistas!$B$2:$H$63996,4,FALSE)</f>
        <v>NO TIENE</v>
      </c>
      <c r="I20" s="18" t="str">
        <f>VLOOKUP(N20,Revistas!$B$2:$H$63996,5,FALSE)</f>
        <v>NO TIENE</v>
      </c>
      <c r="J20" s="18" t="str">
        <f>VLOOKUP(N20,Revistas!$B$2:$H$63996,6,FALSE)</f>
        <v>NO</v>
      </c>
      <c r="K20" s="18" t="s">
        <v>5401</v>
      </c>
      <c r="L20" s="18"/>
      <c r="M20" s="18" t="s">
        <v>586</v>
      </c>
      <c r="N20" s="18" t="s">
        <v>5389</v>
      </c>
      <c r="O20" s="18">
        <v>2017</v>
      </c>
      <c r="P20" s="18">
        <v>2017</v>
      </c>
      <c r="Q20" s="18">
        <v>17</v>
      </c>
      <c r="R20" s="18">
        <v>2</v>
      </c>
      <c r="S20" s="18" t="s">
        <v>5400</v>
      </c>
      <c r="T20" s="18"/>
      <c r="U20" s="23">
        <v>28891453</v>
      </c>
    </row>
    <row r="21" spans="1:21" ht="45">
      <c r="A21" s="31" t="str">
        <f t="shared" si="0"/>
        <v>Rodriguez-Merchan, E Carlos. Should Arterial Embolization in Recurrent Spontaneous Hemoph ilic Hemarthroses Refractory to Intensive Prophylaxis be the First Invasive Resort?. Cardiovascular &amp; hematological disorders drug targets. 2017; 17(1):33-37-.Article. IF -NO TIENE</v>
      </c>
      <c r="B21" s="37" t="s">
        <v>5354</v>
      </c>
      <c r="C21" s="37" t="s">
        <v>5384</v>
      </c>
      <c r="D21" s="17" t="s">
        <v>5385</v>
      </c>
      <c r="E21" s="18" t="s">
        <v>10</v>
      </c>
      <c r="F21" s="18" t="str">
        <f>VLOOKUP(N21,Revistas!$B$2:$H$63996,2,FALSE)</f>
        <v>NO TIENE</v>
      </c>
      <c r="G21" s="18" t="str">
        <f>VLOOKUP(N21,Revistas!$B$2:$H$63996,3,FALSE)</f>
        <v>NO TIENE</v>
      </c>
      <c r="H21" s="18" t="str">
        <f>VLOOKUP(N21,Revistas!$B$2:$H$63996,4,FALSE)</f>
        <v>NO TIENE</v>
      </c>
      <c r="I21" s="18" t="str">
        <f>VLOOKUP(N21,Revistas!$B$2:$H$63996,5,FALSE)</f>
        <v>NO TIENE</v>
      </c>
      <c r="J21" s="18" t="str">
        <f>VLOOKUP(N21,Revistas!$B$2:$H$63996,6,FALSE)</f>
        <v>NO</v>
      </c>
      <c r="K21" s="18" t="s">
        <v>5388</v>
      </c>
      <c r="L21" s="18"/>
      <c r="M21" s="18" t="s">
        <v>586</v>
      </c>
      <c r="N21" s="18" t="s">
        <v>5389</v>
      </c>
      <c r="O21" s="18" t="s">
        <v>5387</v>
      </c>
      <c r="P21" s="18">
        <v>2017</v>
      </c>
      <c r="Q21" s="18">
        <v>17</v>
      </c>
      <c r="R21" s="18">
        <v>1</v>
      </c>
      <c r="S21" s="18" t="s">
        <v>5386</v>
      </c>
      <c r="T21" s="18"/>
      <c r="U21" s="23">
        <v>28044933</v>
      </c>
    </row>
    <row r="22" spans="1:21" ht="30">
      <c r="A22" s="31" t="str">
        <f t="shared" si="0"/>
        <v>Rodriguez-Merchan, E Carlos. Fibrin glue for local haemostasis in haemophilia surgery.. Hospital practice (1995). 2017; 45(5):187-191-.Review. IF -NO TIENE</v>
      </c>
      <c r="B22" s="37" t="s">
        <v>5354</v>
      </c>
      <c r="C22" s="37" t="s">
        <v>5353</v>
      </c>
      <c r="D22" s="17" t="s">
        <v>5355</v>
      </c>
      <c r="E22" s="18" t="s">
        <v>210</v>
      </c>
      <c r="F22" s="18" t="str">
        <f>VLOOKUP(N22,Revistas!$B$2:$H$63996,2,FALSE)</f>
        <v>NO TIENE</v>
      </c>
      <c r="G22" s="18" t="str">
        <f>VLOOKUP(N22,Revistas!$B$2:$H$63996,3,FALSE)</f>
        <v>NO TIENE</v>
      </c>
      <c r="H22" s="18" t="str">
        <f>VLOOKUP(N22,Revistas!$B$2:$H$63996,4,FALSE)</f>
        <v>NO TIENE</v>
      </c>
      <c r="I22" s="18" t="str">
        <f>VLOOKUP(N22,Revistas!$B$2:$H$63996,5,FALSE)</f>
        <v>NO TIENE</v>
      </c>
      <c r="J22" s="18" t="str">
        <f>VLOOKUP(N22,Revistas!$B$2:$H$63996,6,FALSE)</f>
        <v>NO</v>
      </c>
      <c r="K22" s="18" t="s">
        <v>5358</v>
      </c>
      <c r="L22" s="18"/>
      <c r="M22" s="18" t="s">
        <v>586</v>
      </c>
      <c r="N22" s="18" t="s">
        <v>5359</v>
      </c>
      <c r="O22" s="18" t="s">
        <v>5357</v>
      </c>
      <c r="P22" s="18">
        <v>2017</v>
      </c>
      <c r="Q22" s="18">
        <v>45</v>
      </c>
      <c r="R22" s="18">
        <v>5</v>
      </c>
      <c r="S22" s="18" t="s">
        <v>5356</v>
      </c>
      <c r="T22" s="18"/>
      <c r="U22" s="23">
        <v>28942686</v>
      </c>
    </row>
    <row r="23" spans="1:21" ht="30">
      <c r="A23" s="31" t="str">
        <f t="shared" si="0"/>
        <v>Rodriguez-Merchan, E Carlos. Intra-articular corticosteroid injections in haemophilic arthropathy: are they recommended?. Hospital practice (1995). 2017; ():43191-.Article. IF -NO TIENE</v>
      </c>
      <c r="B23" s="37" t="s">
        <v>5354</v>
      </c>
      <c r="C23" s="37" t="s">
        <v>5360</v>
      </c>
      <c r="D23" s="17" t="s">
        <v>5355</v>
      </c>
      <c r="E23" s="18" t="s">
        <v>10</v>
      </c>
      <c r="F23" s="18" t="str">
        <f>VLOOKUP(N23,Revistas!$B$2:$H$63996,2,FALSE)</f>
        <v>NO TIENE</v>
      </c>
      <c r="G23" s="18" t="str">
        <f>VLOOKUP(N23,Revistas!$B$2:$H$63996,3,FALSE)</f>
        <v>NO TIENE</v>
      </c>
      <c r="H23" s="18" t="str">
        <f>VLOOKUP(N23,Revistas!$B$2:$H$63996,4,FALSE)</f>
        <v>NO TIENE</v>
      </c>
      <c r="I23" s="18" t="str">
        <f>VLOOKUP(N23,Revistas!$B$2:$H$63996,5,FALSE)</f>
        <v>NO TIENE</v>
      </c>
      <c r="J23" s="18" t="str">
        <f>VLOOKUP(N23,Revistas!$B$2:$H$63996,6,FALSE)</f>
        <v>NO</v>
      </c>
      <c r="K23" s="18" t="s">
        <v>5358</v>
      </c>
      <c r="L23" s="18"/>
      <c r="M23" s="18" t="s">
        <v>586</v>
      </c>
      <c r="N23" s="18" t="s">
        <v>5359</v>
      </c>
      <c r="O23" s="18" t="s">
        <v>5361</v>
      </c>
      <c r="P23" s="18">
        <v>2017</v>
      </c>
      <c r="Q23" s="18"/>
      <c r="R23" s="18"/>
      <c r="S23" s="27">
        <v>43191</v>
      </c>
      <c r="T23" s="18"/>
      <c r="U23" s="23">
        <v>29172843</v>
      </c>
    </row>
    <row r="24" spans="1:21" ht="30">
      <c r="A24" s="31" t="str">
        <f t="shared" si="0"/>
        <v>Rodriguez-Merchan, EC. Simultaneous bilateral total knee arthroplasty in hemophilia: is it recommended?. EXPERT REVIEW OF HEMATOLOGY. 2017; 10(10):847-851.Review. IF -2,246</v>
      </c>
      <c r="B24" s="37" t="s">
        <v>5280</v>
      </c>
      <c r="C24" s="37" t="s">
        <v>5327</v>
      </c>
      <c r="D24" s="17" t="s">
        <v>3808</v>
      </c>
      <c r="E24" s="18" t="s">
        <v>210</v>
      </c>
      <c r="F24" s="18">
        <f>VLOOKUP(N24,Revistas!$B$2:$H$63996,2,FALSE)</f>
        <v>2.246</v>
      </c>
      <c r="G24" s="18" t="str">
        <f>VLOOKUP(N24,Revistas!$B$2:$H$63996,3,FALSE)</f>
        <v>Q3</v>
      </c>
      <c r="H24" s="18" t="str">
        <f>VLOOKUP(N24,Revistas!$B$2:$H$63996,4,FALSE)</f>
        <v>HEMATOLOGY - SCIE</v>
      </c>
      <c r="I24" s="18" t="str">
        <f>VLOOKUP(N24,Revistas!$B$2:$H$63996,5,FALSE)</f>
        <v>40/70</v>
      </c>
      <c r="J24" s="18" t="str">
        <f>VLOOKUP(N24,Revistas!$B$2:$H$63996,6,FALSE)</f>
        <v>NO</v>
      </c>
      <c r="K24" s="18" t="s">
        <v>5328</v>
      </c>
      <c r="L24" s="18" t="s">
        <v>5329</v>
      </c>
      <c r="M24" s="18">
        <v>0</v>
      </c>
      <c r="N24" s="18" t="s">
        <v>3811</v>
      </c>
      <c r="O24" s="18"/>
      <c r="P24" s="18">
        <v>2017</v>
      </c>
      <c r="Q24" s="18">
        <v>10</v>
      </c>
      <c r="R24" s="18">
        <v>10</v>
      </c>
      <c r="S24" s="18">
        <v>847</v>
      </c>
      <c r="T24" s="18">
        <v>851</v>
      </c>
      <c r="U24" s="23">
        <v>28724345</v>
      </c>
    </row>
    <row r="25" spans="1:21" ht="30">
      <c r="A25" s="31" t="str">
        <f t="shared" si="0"/>
        <v>Rodriguez-Merchan, EC. Platelet-rich plasma intra-articular injections for haemophilic synovitis: Scientific knowledge does not support its use. HAEMOPHILIA. 2017; 23(5):e486-e487.Letter. IF -3,569</v>
      </c>
      <c r="B25" s="37" t="s">
        <v>5280</v>
      </c>
      <c r="C25" s="37" t="s">
        <v>5281</v>
      </c>
      <c r="D25" s="17" t="s">
        <v>1177</v>
      </c>
      <c r="E25" s="18" t="s">
        <v>274</v>
      </c>
      <c r="F25" s="18">
        <f>VLOOKUP(N25,Revistas!$B$2:$H$63996,2,FALSE)</f>
        <v>3.569</v>
      </c>
      <c r="G25" s="18" t="str">
        <f>VLOOKUP(N25,Revistas!$B$2:$H$63996,3,FALSE)</f>
        <v>Q2</v>
      </c>
      <c r="H25" s="18" t="str">
        <f>VLOOKUP(N25,Revistas!$B$2:$H$63996,4,FALSE)</f>
        <v>HEMATOLOGY</v>
      </c>
      <c r="I25" s="18" t="str">
        <f>VLOOKUP(N25,Revistas!$B$2:$H$63996,5,FALSE)</f>
        <v>22/70</v>
      </c>
      <c r="J25" s="18" t="str">
        <f>VLOOKUP(N25,Revistas!$B$2:$H$63996,6,FALSE)</f>
        <v>NO</v>
      </c>
      <c r="K25" s="18" t="s">
        <v>5282</v>
      </c>
      <c r="L25" s="18" t="s">
        <v>5283</v>
      </c>
      <c r="M25" s="18">
        <v>0</v>
      </c>
      <c r="N25" s="18" t="s">
        <v>1180</v>
      </c>
      <c r="O25" s="18" t="s">
        <v>154</v>
      </c>
      <c r="P25" s="18">
        <v>2017</v>
      </c>
      <c r="Q25" s="18">
        <v>23</v>
      </c>
      <c r="R25" s="18">
        <v>5</v>
      </c>
      <c r="S25" s="18" t="s">
        <v>5285</v>
      </c>
      <c r="T25" s="18" t="s">
        <v>5286</v>
      </c>
      <c r="U25" s="23">
        <v>28840633</v>
      </c>
    </row>
    <row r="26" spans="1:21" ht="30">
      <c r="A26" s="31" t="str">
        <f t="shared" si="0"/>
        <v>Rodriguez-Merchan, EC; De la Corte-Rodriguez, H. Acute hemophilic hemarthrosis: is local cryotherapy recommended?. EXPERT REVIEW OF HEMATOLOGY. 2017; 10(12):1029-1032.Review. IF -2,246</v>
      </c>
      <c r="B26" s="37" t="s">
        <v>5324</v>
      </c>
      <c r="C26" s="37" t="s">
        <v>5325</v>
      </c>
      <c r="D26" s="17" t="s">
        <v>3808</v>
      </c>
      <c r="E26" s="18" t="s">
        <v>210</v>
      </c>
      <c r="F26" s="18">
        <f>VLOOKUP(N26,Revistas!$B$2:$H$63996,2,FALSE)</f>
        <v>2.246</v>
      </c>
      <c r="G26" s="18" t="str">
        <f>VLOOKUP(N26,Revistas!$B$2:$H$63996,3,FALSE)</f>
        <v>Q3</v>
      </c>
      <c r="H26" s="18" t="str">
        <f>VLOOKUP(N26,Revistas!$B$2:$H$63996,4,FALSE)</f>
        <v>HEMATOLOGY - SCIE</v>
      </c>
      <c r="I26" s="18" t="str">
        <f>VLOOKUP(N26,Revistas!$B$2:$H$63996,5,FALSE)</f>
        <v>40/70</v>
      </c>
      <c r="J26" s="18" t="str">
        <f>VLOOKUP(N26,Revistas!$B$2:$H$63996,6,FALSE)</f>
        <v>NO</v>
      </c>
      <c r="K26" s="18" t="s">
        <v>5326</v>
      </c>
      <c r="L26" s="18" t="s">
        <v>5303</v>
      </c>
      <c r="M26" s="18">
        <v>0</v>
      </c>
      <c r="N26" s="18" t="s">
        <v>3811</v>
      </c>
      <c r="O26" s="18"/>
      <c r="P26" s="18">
        <v>2017</v>
      </c>
      <c r="Q26" s="18">
        <v>10</v>
      </c>
      <c r="R26" s="18">
        <v>12</v>
      </c>
      <c r="S26" s="18">
        <v>1029</v>
      </c>
      <c r="T26" s="18">
        <v>1032</v>
      </c>
      <c r="U26" s="23">
        <v>29020808</v>
      </c>
    </row>
    <row r="27" spans="1:21" ht="45">
      <c r="A27" s="31" t="str">
        <f t="shared" si="0"/>
        <v>Rodriguez-Merchan, EC; De La Corte-Rodriguez, H. Side effects and potential risk factors of botulinum toxin type A intramuscular injections in knee flexion contractures of hemophiliacs. EXPERT REVIEW OF HEMATOLOGY. 2017; 10(7):587-594.Review. IF -2,246</v>
      </c>
      <c r="B27" s="37" t="s">
        <v>5330</v>
      </c>
      <c r="C27" s="37" t="s">
        <v>5331</v>
      </c>
      <c r="D27" s="17" t="s">
        <v>3808</v>
      </c>
      <c r="E27" s="18" t="s">
        <v>210</v>
      </c>
      <c r="F27" s="18">
        <f>VLOOKUP(N27,Revistas!$B$2:$H$63996,2,FALSE)</f>
        <v>2.246</v>
      </c>
      <c r="G27" s="18" t="str">
        <f>VLOOKUP(N27,Revistas!$B$2:$H$63996,3,FALSE)</f>
        <v>Q3</v>
      </c>
      <c r="H27" s="18" t="str">
        <f>VLOOKUP(N27,Revistas!$B$2:$H$63996,4,FALSE)</f>
        <v>HEMATOLOGY - SCIE</v>
      </c>
      <c r="I27" s="18" t="str">
        <f>VLOOKUP(N27,Revistas!$B$2:$H$63996,5,FALSE)</f>
        <v>40/70</v>
      </c>
      <c r="J27" s="18" t="str">
        <f>VLOOKUP(N27,Revistas!$B$2:$H$63996,6,FALSE)</f>
        <v>NO</v>
      </c>
      <c r="K27" s="18" t="s">
        <v>5332</v>
      </c>
      <c r="L27" s="18" t="s">
        <v>5303</v>
      </c>
      <c r="M27" s="18">
        <v>0</v>
      </c>
      <c r="N27" s="18" t="s">
        <v>3811</v>
      </c>
      <c r="O27" s="18"/>
      <c r="P27" s="18">
        <v>2017</v>
      </c>
      <c r="Q27" s="18">
        <v>10</v>
      </c>
      <c r="R27" s="18">
        <v>7</v>
      </c>
      <c r="S27" s="18">
        <v>587</v>
      </c>
      <c r="T27" s="18">
        <v>594</v>
      </c>
      <c r="U27" s="23">
        <v>28586248</v>
      </c>
    </row>
    <row r="28" spans="1:21" ht="30">
      <c r="A28" s="31" t="str">
        <f t="shared" si="0"/>
        <v>Rodriguez-Merchan, EC; Liddle, AD. Pathogenesis and treatment options for hemophilic synovitis. EXPERT OPINION ON ORPHAN DRUGS. 2017; 5(2):173-179.Review. IF -0,559</v>
      </c>
      <c r="B28" s="37" t="s">
        <v>5339</v>
      </c>
      <c r="C28" s="37" t="s">
        <v>5340</v>
      </c>
      <c r="D28" s="17" t="s">
        <v>5341</v>
      </c>
      <c r="E28" s="18" t="s">
        <v>210</v>
      </c>
      <c r="F28" s="18">
        <f>VLOOKUP(N28,Revistas!$B$2:$H$63996,2,FALSE)</f>
        <v>0.55900000000000005</v>
      </c>
      <c r="G28" s="18" t="str">
        <f>VLOOKUP(N28,Revistas!$B$2:$H$63996,3,FALSE)</f>
        <v>Q4</v>
      </c>
      <c r="H28" s="18" t="str">
        <f>VLOOKUP(N28,Revistas!$B$2:$H$63996,4,FALSE)</f>
        <v>PHARMACOLOGY &amp; PHARMACY - SCIE</v>
      </c>
      <c r="I28" s="18" t="str">
        <f>VLOOKUP(N28,Revistas!$B$2:$H$63996,5,FALSE)</f>
        <v>247/257</v>
      </c>
      <c r="J28" s="18" t="str">
        <f>VLOOKUP(N28,Revistas!$B$2:$H$63996,6,FALSE)</f>
        <v>NO</v>
      </c>
      <c r="K28" s="18" t="s">
        <v>5342</v>
      </c>
      <c r="L28" s="18" t="s">
        <v>5329</v>
      </c>
      <c r="M28" s="18">
        <v>1</v>
      </c>
      <c r="N28" s="18" t="s">
        <v>5343</v>
      </c>
      <c r="O28" s="18"/>
      <c r="P28" s="18">
        <v>2017</v>
      </c>
      <c r="Q28" s="18">
        <v>5</v>
      </c>
      <c r="R28" s="18">
        <v>2</v>
      </c>
      <c r="S28" s="18">
        <v>173</v>
      </c>
      <c r="T28" s="18">
        <v>179</v>
      </c>
    </row>
    <row r="29" spans="1:21" ht="30">
      <c r="A29" s="31" t="str">
        <f t="shared" si="0"/>
        <v>Rodriguez-Merchan, EC; Liddle, AD. Pathogenesis and treatment options for hemophilic synovitis. Expert Opinion on Orphan Drugs (vol 5, pg 173, 2017). EXPERT OPINION ON ORPHAN DRUGS. 2017; 5(2):-.Correction. IF -0,559</v>
      </c>
      <c r="B29" s="37" t="s">
        <v>5339</v>
      </c>
      <c r="C29" s="37" t="s">
        <v>5344</v>
      </c>
      <c r="D29" s="17" t="s">
        <v>5341</v>
      </c>
      <c r="E29" s="18" t="s">
        <v>356</v>
      </c>
      <c r="F29" s="18">
        <f>VLOOKUP(N29,Revistas!$B$2:$H$63996,2,FALSE)</f>
        <v>0.55900000000000005</v>
      </c>
      <c r="G29" s="18" t="str">
        <f>VLOOKUP(N29,Revistas!$B$2:$H$63996,3,FALSE)</f>
        <v>Q4</v>
      </c>
      <c r="H29" s="18" t="str">
        <f>VLOOKUP(N29,Revistas!$B$2:$H$63996,4,FALSE)</f>
        <v>PHARMACOLOGY &amp; PHARMACY - SCIE</v>
      </c>
      <c r="I29" s="18" t="str">
        <f>VLOOKUP(N29,Revistas!$B$2:$H$63996,5,FALSE)</f>
        <v>247/257</v>
      </c>
      <c r="J29" s="18" t="str">
        <f>VLOOKUP(N29,Revistas!$B$2:$H$63996,6,FALSE)</f>
        <v>NO</v>
      </c>
      <c r="K29" s="18" t="s">
        <v>5345</v>
      </c>
      <c r="L29" s="18" t="s">
        <v>5346</v>
      </c>
      <c r="M29" s="18">
        <v>0</v>
      </c>
      <c r="N29" s="18" t="s">
        <v>5343</v>
      </c>
      <c r="O29" s="18"/>
      <c r="P29" s="18">
        <v>2017</v>
      </c>
      <c r="Q29" s="18">
        <v>5</v>
      </c>
      <c r="R29" s="18">
        <v>2</v>
      </c>
      <c r="S29" s="18"/>
      <c r="T29" s="18"/>
    </row>
    <row r="30" spans="1:21" ht="45">
      <c r="A30" s="31" t="str">
        <f t="shared" si="0"/>
        <v>Roman-Belmonte, JM; De la Corte-Rodriguez, H; Rodriguez-Merchan, EC. Comparative analysis of two methods of data entry into electronic medical records: A randomized clinical trial (research letter). JOURNAL OF EVALUATION IN CLINICAL PRACTICE. 2017; 23(6):1478-1481.Letter. IF -1,25</v>
      </c>
      <c r="B30" s="37" t="s">
        <v>5269</v>
      </c>
      <c r="C30" s="37" t="s">
        <v>5270</v>
      </c>
      <c r="D30" s="17" t="s">
        <v>5271</v>
      </c>
      <c r="E30" s="18" t="s">
        <v>274</v>
      </c>
      <c r="F30" s="18">
        <f>VLOOKUP(N30,Revistas!$B$2:$H$63996,2,FALSE)</f>
        <v>1.25</v>
      </c>
      <c r="G30" s="18" t="str">
        <f>VLOOKUP(N30,Revistas!$B$2:$H$63996,3,FALSE)</f>
        <v>Q3</v>
      </c>
      <c r="H30" s="18" t="str">
        <f>VLOOKUP(N30,Revistas!$B$2:$H$63996,4,FALSE)</f>
        <v>MEDICINE, GENERAL &amp; INTERNAL - SCIE;</v>
      </c>
      <c r="I30" s="18" t="str">
        <f>VLOOKUP(N30,Revistas!$B$2:$H$63996,5,FALSE)</f>
        <v>83/155</v>
      </c>
      <c r="J30" s="18" t="str">
        <f>VLOOKUP(N30,Revistas!$B$2:$H$63996,6,FALSE)</f>
        <v>NO</v>
      </c>
      <c r="K30" s="18" t="s">
        <v>5272</v>
      </c>
      <c r="L30" s="18" t="s">
        <v>5273</v>
      </c>
      <c r="M30" s="18">
        <v>0</v>
      </c>
      <c r="N30" s="18" t="s">
        <v>5274</v>
      </c>
      <c r="O30" s="18" t="s">
        <v>14</v>
      </c>
      <c r="P30" s="18">
        <v>2017</v>
      </c>
      <c r="Q30" s="18">
        <v>23</v>
      </c>
      <c r="R30" s="18">
        <v>6</v>
      </c>
      <c r="S30" s="18">
        <v>1478</v>
      </c>
      <c r="T30" s="18">
        <v>1481</v>
      </c>
      <c r="U30" s="23">
        <v>28948670</v>
      </c>
    </row>
    <row r="31" spans="1:21" ht="45">
      <c r="A31" s="31" t="str">
        <f t="shared" si="0"/>
        <v>Saldana, L; Valles, G; Bensiamar, F; Mancebo, FJ; Garcia-Rey, E; Vilaboa, N. Paracrine interactions between mesenchymal stem cells and macrophages are regulated by 1,25-dihydroxyvitamin D3. SCIENTIFIC REPORTS. 2017; 7():-14618.Article. IF -4,259</v>
      </c>
      <c r="B31" s="37" t="s">
        <v>5154</v>
      </c>
      <c r="C31" s="37" t="s">
        <v>5155</v>
      </c>
      <c r="D31" s="17" t="s">
        <v>181</v>
      </c>
      <c r="E31" s="18" t="s">
        <v>10</v>
      </c>
      <c r="F31" s="18">
        <f>VLOOKUP(N31,Revistas!$B$2:$H$63996,2,FALSE)</f>
        <v>4.2590000000000003</v>
      </c>
      <c r="G31" s="18" t="str">
        <f>VLOOKUP(N31,Revistas!$B$2:$H$63996,3,FALSE)</f>
        <v>Q1</v>
      </c>
      <c r="H31" s="18" t="str">
        <f>VLOOKUP(N31,Revistas!$B$2:$H$63996,4,FALSE)</f>
        <v>MULTIDISCIPLINARY SCIENCES</v>
      </c>
      <c r="I31" s="18" t="str">
        <f>VLOOKUP(N31,Revistas!$B$2:$H$63996,5,FALSE)</f>
        <v>10 DE 64</v>
      </c>
      <c r="J31" s="18" t="str">
        <f>VLOOKUP(N31,Revistas!$B$2:$H$63996,6,FALSE)</f>
        <v>NO</v>
      </c>
      <c r="K31" s="18" t="s">
        <v>5156</v>
      </c>
      <c r="L31" s="18" t="s">
        <v>5157</v>
      </c>
      <c r="M31" s="18">
        <v>1</v>
      </c>
      <c r="N31" s="18" t="s">
        <v>184</v>
      </c>
      <c r="O31" s="28">
        <v>37926</v>
      </c>
      <c r="P31" s="18">
        <v>2017</v>
      </c>
      <c r="Q31" s="18">
        <v>7</v>
      </c>
      <c r="R31" s="18"/>
      <c r="S31" s="18"/>
      <c r="T31" s="18">
        <v>14618</v>
      </c>
      <c r="U31" s="23">
        <v>29097745</v>
      </c>
    </row>
    <row r="32" spans="1:21" ht="30">
      <c r="A32" s="31" t="str">
        <f t="shared" si="0"/>
        <v>Vaquero-Picado, Alfonso; Rodriguez-Merchan, E Carlos. Isolated posterior cruciate ligament tears: an update of management.. EFORT open reviews. 2017; 2(4):89-96-.Review. IF -NO TIENE</v>
      </c>
      <c r="B32" s="37" t="s">
        <v>5396</v>
      </c>
      <c r="C32" s="37" t="s">
        <v>5395</v>
      </c>
      <c r="D32" s="17" t="s">
        <v>5379</v>
      </c>
      <c r="E32" s="18" t="s">
        <v>210</v>
      </c>
      <c r="F32" s="18" t="str">
        <f>VLOOKUP(N32,Revistas!$B$2:$H$63996,2,FALSE)</f>
        <v>NO TIENE</v>
      </c>
      <c r="G32" s="18" t="str">
        <f>VLOOKUP(N32,Revistas!$B$2:$H$63996,3,FALSE)</f>
        <v>NO TIENE</v>
      </c>
      <c r="H32" s="18" t="str">
        <f>VLOOKUP(N32,Revistas!$B$2:$H$63996,4,FALSE)</f>
        <v>NO TIENE</v>
      </c>
      <c r="I32" s="18" t="str">
        <f>VLOOKUP(N32,Revistas!$B$2:$H$63996,5,FALSE)</f>
        <v>NO TIENE</v>
      </c>
      <c r="J32" s="18" t="str">
        <f>VLOOKUP(N32,Revistas!$B$2:$H$63996,6,FALSE)</f>
        <v>NO</v>
      </c>
      <c r="K32" s="18" t="s">
        <v>5398</v>
      </c>
      <c r="L32" s="18"/>
      <c r="M32" s="18" t="s">
        <v>586</v>
      </c>
      <c r="N32" s="18" t="s">
        <v>5383</v>
      </c>
      <c r="O32" s="18" t="s">
        <v>2952</v>
      </c>
      <c r="P32" s="18">
        <v>2017</v>
      </c>
      <c r="Q32" s="18">
        <v>2</v>
      </c>
      <c r="R32" s="18">
        <v>4</v>
      </c>
      <c r="S32" s="18" t="s">
        <v>5397</v>
      </c>
      <c r="T32" s="18"/>
      <c r="U32" s="23">
        <v>28507781</v>
      </c>
    </row>
    <row r="33" spans="1:21" ht="45">
      <c r="A33" s="31" t="str">
        <f t="shared" si="0"/>
        <v>White, Christopher J; Palmer, Antony J R; Rodriguez-Merchan, E Carlos. External Fixation vs Intramedullary Nailing for Knee Arthrodesis After Failed Infected Total Knee Arthroplasty: A Systematic Review and Meta-Analysis.. Journal of arthroplasty. 2017; ():-.Article. IF -3,055</v>
      </c>
      <c r="B33" s="37" t="s">
        <v>5363</v>
      </c>
      <c r="C33" s="37" t="s">
        <v>5362</v>
      </c>
      <c r="D33" s="17" t="s">
        <v>7245</v>
      </c>
      <c r="E33" s="18" t="s">
        <v>10</v>
      </c>
      <c r="F33" s="18">
        <f>VLOOKUP(N33,Revistas!$B$2:$H$63996,2,FALSE)</f>
        <v>3.0550000000000002</v>
      </c>
      <c r="G33" s="18" t="str">
        <f>VLOOKUP(N33,Revistas!$B$2:$H$63996,3,FALSE)</f>
        <v>Q1</v>
      </c>
      <c r="H33" s="18" t="str">
        <f>VLOOKUP(N33,Revistas!$B$2:$H$63996,4,FALSE)</f>
        <v>ORTHOPEDICS - SCIE</v>
      </c>
      <c r="I33" s="18" t="str">
        <f>VLOOKUP(N33,Revistas!$B$2:$H$63996,5,FALSE)</f>
        <v>9 DE 76</v>
      </c>
      <c r="J33" s="18" t="str">
        <f>VLOOKUP(N33,Revistas!$B$2:$H$63996,6,FALSE)</f>
        <v>NO</v>
      </c>
      <c r="K33" s="18" t="s">
        <v>5366</v>
      </c>
      <c r="L33" s="18"/>
      <c r="M33" s="18" t="s">
        <v>586</v>
      </c>
      <c r="N33" s="18" t="s">
        <v>5367</v>
      </c>
      <c r="O33" s="18" t="s">
        <v>5365</v>
      </c>
      <c r="P33" s="18">
        <v>2017</v>
      </c>
      <c r="Q33" s="18"/>
      <c r="R33" s="18"/>
      <c r="S33" s="18"/>
      <c r="T33" s="18"/>
      <c r="U33" s="23">
        <v>29258761</v>
      </c>
    </row>
    <row r="34" spans="1:21">
      <c r="A34" s="31"/>
    </row>
    <row r="35" spans="1:21" hidden="1">
      <c r="A35" s="31" t="str">
        <f t="shared" si="0"/>
        <v>. . . ; ():-.. IF -</v>
      </c>
    </row>
    <row r="36" spans="1:21" hidden="1">
      <c r="A36" s="31" t="str">
        <f t="shared" si="0"/>
        <v>. . . ; ():-.. IF -</v>
      </c>
    </row>
    <row r="37" spans="1:21" hidden="1">
      <c r="A37" s="31" t="str">
        <f t="shared" si="0"/>
        <v>. . . ; ():-.. IF -</v>
      </c>
    </row>
    <row r="38" spans="1:21" hidden="1">
      <c r="A38" s="31" t="str">
        <f t="shared" si="0"/>
        <v>. . . ; ():-.. IF -</v>
      </c>
    </row>
    <row r="39" spans="1:21" hidden="1">
      <c r="A39" s="31" t="str">
        <f t="shared" si="0"/>
        <v>. . . ; ():-.. IF -</v>
      </c>
    </row>
    <row r="40" spans="1:21" hidden="1">
      <c r="A40" s="31" t="str">
        <f t="shared" si="0"/>
        <v>. . . ; ():-.. IF -</v>
      </c>
    </row>
    <row r="41" spans="1:21" hidden="1">
      <c r="A41" s="31" t="str">
        <f t="shared" si="0"/>
        <v>. . . ; ():-.. IF -</v>
      </c>
    </row>
    <row r="42" spans="1:21" hidden="1">
      <c r="A42" s="31" t="str">
        <f t="shared" si="0"/>
        <v>. . . ; ():-.. IF -</v>
      </c>
    </row>
    <row r="43" spans="1:21" hidden="1">
      <c r="A43" s="31" t="str">
        <f t="shared" si="0"/>
        <v>. . . ; ():-.. IF -</v>
      </c>
    </row>
    <row r="44" spans="1:21" hidden="1">
      <c r="A44" s="31" t="str">
        <f t="shared" si="0"/>
        <v>. . . ; ():-.. IF -</v>
      </c>
    </row>
    <row r="45" spans="1:21" hidden="1">
      <c r="A45" s="31" t="str">
        <f t="shared" si="0"/>
        <v>. . . ; ():-.. IF -</v>
      </c>
    </row>
    <row r="46" spans="1:21" hidden="1">
      <c r="A46" s="31" t="str">
        <f t="shared" si="0"/>
        <v>. . . ; ():-.. IF -</v>
      </c>
    </row>
    <row r="47" spans="1:21" hidden="1">
      <c r="A47" s="31" t="str">
        <f t="shared" si="0"/>
        <v>. . . ; ():-.. IF -</v>
      </c>
    </row>
    <row r="48" spans="1:2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15</v>
      </c>
      <c r="D1092" s="20" t="s">
        <v>10</v>
      </c>
      <c r="E1092" s="23">
        <f>DSUM(B1:T1088,F1,D1091:D1092)</f>
        <v>37.612000000000002</v>
      </c>
      <c r="F1092" s="23" t="s">
        <v>10</v>
      </c>
      <c r="G1092" s="23" t="s">
        <v>5470</v>
      </c>
      <c r="H1092" s="23">
        <f>DCOUNTA(B1:T1088,G1091,F1091:G1092)</f>
        <v>7</v>
      </c>
      <c r="I1092" s="23" t="s">
        <v>10</v>
      </c>
      <c r="J1092" s="23" t="s">
        <v>2680</v>
      </c>
      <c r="K1092" s="23">
        <f>DCOUNTA(B1:T1088,J1,I1091:J1092)</f>
        <v>2</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4</v>
      </c>
      <c r="D1095" s="20" t="s">
        <v>274</v>
      </c>
      <c r="E1095" s="23">
        <f>DSUM(B1:T1088,F1,D1094:D1095)</f>
        <v>9.5309999999999988</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1</v>
      </c>
      <c r="D1098" s="20" t="s">
        <v>356</v>
      </c>
      <c r="E1098" s="23">
        <f>DSUM(B1:T1088,F1,D1097:D1098)</f>
        <v>0.55900000000000005</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2</v>
      </c>
      <c r="D1101" s="20" t="s">
        <v>571</v>
      </c>
      <c r="E1101" s="23">
        <f>DSUM(B1:T1088,F1,D1100:D1101)</f>
        <v>15.023</v>
      </c>
      <c r="F1101" s="23" t="s">
        <v>571</v>
      </c>
      <c r="G1101" s="23" t="s">
        <v>5470</v>
      </c>
      <c r="H1101" s="23">
        <f>DCOUNTA(B1:T1088,G1,F1100:G1101)</f>
        <v>2</v>
      </c>
      <c r="I1101" s="23" t="s">
        <v>571</v>
      </c>
      <c r="J1101" s="23" t="s">
        <v>2680</v>
      </c>
      <c r="K1101" s="23">
        <f>DCOUNTA(B1:T1088,J1,I1100:J1101)</f>
        <v>1</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10</v>
      </c>
      <c r="D1108" s="20" t="s">
        <v>210</v>
      </c>
      <c r="E1108" s="23">
        <f>DSUM(B1:T1088,F1,D1107:D1108)</f>
        <v>13.638999999999999</v>
      </c>
      <c r="F1108" s="23" t="s">
        <v>210</v>
      </c>
      <c r="G1108" s="23" t="s">
        <v>5470</v>
      </c>
      <c r="H1108" s="23">
        <f>DCOUNTA(B1:T1088,G1,F1107:G1108)</f>
        <v>1</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15</v>
      </c>
      <c r="D1111" s="26" t="s">
        <v>7262</v>
      </c>
      <c r="E1111" s="21">
        <f>E1092</f>
        <v>37.612000000000002</v>
      </c>
      <c r="F1111" s="21">
        <f>H1092</f>
        <v>7</v>
      </c>
      <c r="G1111" s="21">
        <f>K1092</f>
        <v>2</v>
      </c>
      <c r="O1111" s="24"/>
    </row>
    <row r="1112" spans="2:52" ht="15.75">
      <c r="C1112" s="21">
        <f>C1095</f>
        <v>4</v>
      </c>
      <c r="D1112" s="26" t="s">
        <v>7263</v>
      </c>
      <c r="E1112" s="21">
        <f>E1095</f>
        <v>9.5309999999999988</v>
      </c>
      <c r="F1112" s="21">
        <f>H1095</f>
        <v>0</v>
      </c>
      <c r="G1112" s="21">
        <f>K1095</f>
        <v>0</v>
      </c>
      <c r="O1112" s="24"/>
    </row>
    <row r="1113" spans="2:52" ht="15.75">
      <c r="C1113" s="21">
        <f>C1098</f>
        <v>1</v>
      </c>
      <c r="D1113" s="26" t="s">
        <v>7264</v>
      </c>
      <c r="E1113" s="21">
        <f>E1098</f>
        <v>0.55900000000000005</v>
      </c>
      <c r="F1113" s="21">
        <f>H1098</f>
        <v>0</v>
      </c>
      <c r="G1113" s="21">
        <f>K1098</f>
        <v>0</v>
      </c>
      <c r="O1113" s="24"/>
    </row>
    <row r="1114" spans="2:52" ht="15.75">
      <c r="C1114" s="21">
        <f>C1101</f>
        <v>2</v>
      </c>
      <c r="D1114" s="26" t="s">
        <v>7265</v>
      </c>
      <c r="E1114" s="21">
        <f>E1101</f>
        <v>15.023</v>
      </c>
      <c r="F1114" s="21">
        <f>H1101</f>
        <v>2</v>
      </c>
      <c r="G1114" s="21">
        <f>K1101</f>
        <v>1</v>
      </c>
      <c r="O1114" s="24"/>
    </row>
    <row r="1115" spans="2:52" ht="15.75">
      <c r="C1115" s="21">
        <f>C1108</f>
        <v>10</v>
      </c>
      <c r="D1115" s="26" t="s">
        <v>7266</v>
      </c>
      <c r="E1115" s="21">
        <f>E1108</f>
        <v>13.638999999999999</v>
      </c>
      <c r="F1115" s="21">
        <f>H1108</f>
        <v>1</v>
      </c>
      <c r="G1115" s="21">
        <f>K1108</f>
        <v>0</v>
      </c>
      <c r="O1115" s="24"/>
    </row>
    <row r="1116" spans="2:52" ht="15.75">
      <c r="C1116" s="22"/>
      <c r="D1116" s="19" t="s">
        <v>7267</v>
      </c>
      <c r="E1116" s="19">
        <f>E1111</f>
        <v>37.612000000000002</v>
      </c>
      <c r="F1116" s="22"/>
      <c r="O1116" s="24"/>
    </row>
    <row r="1117" spans="2:52" ht="15.75">
      <c r="C1117" s="22"/>
      <c r="D1117" s="19" t="s">
        <v>7268</v>
      </c>
      <c r="E1117" s="19">
        <f>E1111+E1112+E1113+E1114+E1115</f>
        <v>76.36399999999999</v>
      </c>
    </row>
  </sheetData>
  <sortState ref="B2:AZ33">
    <sortCondition ref="B2:B33"/>
  </sortState>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sheetPr>
    <tabColor rgb="FFFFC000"/>
  </sheetPr>
  <dimension ref="A1:AZ1114"/>
  <sheetViews>
    <sheetView topLeftCell="B1" workbookViewId="0">
      <selection activeCell="B2" sqref="B2:C4"/>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45">
      <c r="A2" s="31" t="str">
        <f>CONCATENATE(B2,". ",C2,". ",D2,". ",P2,"; ",Q2,"(",R2,"):",S2,"-",T2,".",E2,". ","IF -",F2)</f>
        <v>Dominguez, A; Alsina, E; Landin, L; Garcia-Miguel, JF; Casado, C; Gilsanz, F. Transfusion requirements in burn patients undergoing primary wound excision: effect of tranexamic acid. MINERVA ANESTESIOLOGICA. 2017; 83(4):353-360.Article. IF -2,623</v>
      </c>
      <c r="B2" s="37" t="s">
        <v>5412</v>
      </c>
      <c r="C2" s="37" t="s">
        <v>5413</v>
      </c>
      <c r="D2" s="17" t="s">
        <v>5414</v>
      </c>
      <c r="E2" s="18" t="s">
        <v>10</v>
      </c>
      <c r="F2" s="18">
        <f>VLOOKUP(N2,Revistas!$B$2:$H$63996,2,FALSE)</f>
        <v>2.6230000000000002</v>
      </c>
      <c r="G2" s="18" t="str">
        <f>VLOOKUP(N2,Revistas!$B$2:$H$63996,3,FALSE)</f>
        <v>Q2</v>
      </c>
      <c r="H2" s="18" t="str">
        <f>VLOOKUP(N2,Revistas!$B$2:$H$63996,4,FALSE)</f>
        <v>ANESTHESIOLOGY</v>
      </c>
      <c r="I2" s="18" t="str">
        <f>VLOOKUP(N2,Revistas!$B$2:$H$63996,5,FALSE)</f>
        <v>12 DE 31</v>
      </c>
      <c r="J2" s="18" t="str">
        <f>VLOOKUP(N2,Revistas!$B$2:$H$63996,6,FALSE)</f>
        <v>NO</v>
      </c>
      <c r="K2" s="18" t="s">
        <v>5415</v>
      </c>
      <c r="L2" s="18" t="s">
        <v>5416</v>
      </c>
      <c r="M2" s="18">
        <v>2</v>
      </c>
      <c r="N2" s="18" t="s">
        <v>5417</v>
      </c>
      <c r="O2" s="18" t="s">
        <v>35</v>
      </c>
      <c r="P2" s="18">
        <v>2017</v>
      </c>
      <c r="Q2" s="18">
        <v>83</v>
      </c>
      <c r="R2" s="18">
        <v>4</v>
      </c>
      <c r="S2" s="18">
        <v>353</v>
      </c>
      <c r="T2" s="18">
        <v>360</v>
      </c>
      <c r="U2" s="23">
        <v>27827518</v>
      </c>
    </row>
    <row r="3" spans="1:21" ht="45">
      <c r="A3" s="31" t="str">
        <f t="shared" ref="A3:A59" si="0">CONCATENATE(B3,". ",C3,". ",D3,". ",P3,"; ",Q3,"(",R3,"):",S3,"-",T3,".",E3,". ","IF -",F3)</f>
        <v>Sanz-Granda, A; Martinez-Mendez, JR; Gonzalez-Miranda, A; Ojeda-Regidor, A; Casado-Perez, C. ECONOMIC BURDEN OF BURN INJURIES TREATED WITH AN ENZYMATIC DEBRIDING AGENT IN SPAIN. VALUE IN HEALTH. 2017; 20(9):A803-A803.Meeting Abstract. IF -4,235</v>
      </c>
      <c r="B3" s="37" t="s">
        <v>5402</v>
      </c>
      <c r="C3" s="37" t="s">
        <v>5403</v>
      </c>
      <c r="D3" s="17" t="s">
        <v>3425</v>
      </c>
      <c r="E3" s="18" t="s">
        <v>26</v>
      </c>
      <c r="F3" s="18">
        <f>VLOOKUP(N3,Revistas!$B$2:$H$63996,2,FALSE)</f>
        <v>4.2350000000000003</v>
      </c>
      <c r="G3" s="18" t="str">
        <f>VLOOKUP(N3,Revistas!$B$2:$H$63996,3,FALSE)</f>
        <v>Q1</v>
      </c>
      <c r="H3" s="18" t="str">
        <f>VLOOKUP(N3,Revistas!$B$2:$H$63996,4,FALSE)</f>
        <v>HEALTH CARE SCIENCES &amp; SERVICES - SCIE</v>
      </c>
      <c r="I3" s="18" t="str">
        <f>VLOOKUP(N3,Revistas!$B$2:$H$63996,5,FALSE)</f>
        <v>10 DE 90</v>
      </c>
      <c r="J3" s="18" t="str">
        <f>VLOOKUP(N3,Revistas!$B$2:$H$63996,6,FALSE)</f>
        <v>NO</v>
      </c>
      <c r="K3" s="18" t="s">
        <v>5404</v>
      </c>
      <c r="L3" s="18"/>
      <c r="M3" s="18">
        <v>0</v>
      </c>
      <c r="N3" s="18" t="s">
        <v>3427</v>
      </c>
      <c r="O3" s="18" t="s">
        <v>3428</v>
      </c>
      <c r="P3" s="18">
        <v>2017</v>
      </c>
      <c r="Q3" s="18">
        <v>20</v>
      </c>
      <c r="R3" s="18">
        <v>9</v>
      </c>
      <c r="S3" s="18" t="s">
        <v>5405</v>
      </c>
      <c r="T3" s="18" t="s">
        <v>5405</v>
      </c>
    </row>
    <row r="4" spans="1:21" ht="30">
      <c r="A4" s="31" t="str">
        <f t="shared" si="0"/>
        <v>Tang, JB; Landin, L; Cavadas, PC; Thione, A; Chen, J; Pons, G; Masia, J. Unique Techniques or Approaches in Microvascular and Microlymphatic Surgery. CLINICS IN PLASTIC SURGERY. 2017; 44(2):403-+.Article. IF -1,658</v>
      </c>
      <c r="B4" s="37" t="s">
        <v>5406</v>
      </c>
      <c r="C4" s="37" t="s">
        <v>5407</v>
      </c>
      <c r="D4" s="17" t="s">
        <v>5408</v>
      </c>
      <c r="E4" s="18" t="s">
        <v>10</v>
      </c>
      <c r="F4" s="18">
        <f>VLOOKUP(N4,Revistas!$B$2:$H$63996,2,FALSE)</f>
        <v>1.6579999999999999</v>
      </c>
      <c r="G4" s="18" t="str">
        <f>VLOOKUP(N4,Revistas!$B$2:$H$63996,3,FALSE)</f>
        <v>Q3</v>
      </c>
      <c r="H4" s="18" t="str">
        <f>VLOOKUP(N4,Revistas!$B$2:$H$63996,4,FALSE)</f>
        <v>SURGERY - SCIE</v>
      </c>
      <c r="I4" s="18" t="str">
        <f>VLOOKUP(N4,Revistas!$B$2:$H$63996,5,FALSE)</f>
        <v>104/197</v>
      </c>
      <c r="J4" s="18" t="str">
        <f>VLOOKUP(N4,Revistas!$B$2:$H$63996,6,FALSE)</f>
        <v>NO</v>
      </c>
      <c r="K4" s="18" t="s">
        <v>5409</v>
      </c>
      <c r="L4" s="18" t="s">
        <v>5410</v>
      </c>
      <c r="M4" s="18">
        <v>0</v>
      </c>
      <c r="N4" s="18" t="s">
        <v>5411</v>
      </c>
      <c r="O4" s="18" t="s">
        <v>35</v>
      </c>
      <c r="P4" s="18">
        <v>2017</v>
      </c>
      <c r="Q4" s="18">
        <v>44</v>
      </c>
      <c r="R4" s="18">
        <v>2</v>
      </c>
      <c r="S4" s="18">
        <v>403</v>
      </c>
      <c r="T4" s="18" t="s">
        <v>167</v>
      </c>
      <c r="U4" s="23">
        <v>28340671</v>
      </c>
    </row>
    <row r="5" spans="1:21">
      <c r="A5" s="31"/>
    </row>
    <row r="6" spans="1:21" hidden="1">
      <c r="A6" s="31" t="str">
        <f t="shared" si="0"/>
        <v>. . . ; ():-.. IF -</v>
      </c>
    </row>
    <row r="7" spans="1:21" hidden="1">
      <c r="A7" s="31" t="str">
        <f t="shared" si="0"/>
        <v>. . . ; ():-.. IF -</v>
      </c>
    </row>
    <row r="8" spans="1:21" hidden="1">
      <c r="A8" s="31" t="str">
        <f t="shared" si="0"/>
        <v>. . . ; ():-.. IF -</v>
      </c>
    </row>
    <row r="9" spans="1:21" hidden="1">
      <c r="A9" s="31" t="str">
        <f t="shared" si="0"/>
        <v>. . . ; ():-.. IF -</v>
      </c>
    </row>
    <row r="10" spans="1:21" hidden="1">
      <c r="A10" s="31" t="str">
        <f t="shared" si="0"/>
        <v>. . . ; ():-.. IF -</v>
      </c>
    </row>
    <row r="11" spans="1:21" hidden="1">
      <c r="A11" s="31" t="str">
        <f t="shared" si="0"/>
        <v>. . . ; ():-.. IF -</v>
      </c>
    </row>
    <row r="12" spans="1:21" hidden="1">
      <c r="A12" s="31" t="str">
        <f t="shared" si="0"/>
        <v>. . . ; ():-.. IF -</v>
      </c>
    </row>
    <row r="13" spans="1:21" hidden="1">
      <c r="A13" s="31" t="str">
        <f t="shared" si="0"/>
        <v>. . . ; ():-.. IF -</v>
      </c>
    </row>
    <row r="14" spans="1:21" hidden="1">
      <c r="A14" s="31" t="str">
        <f t="shared" si="0"/>
        <v>. . . ; ():-.. IF -</v>
      </c>
    </row>
    <row r="15" spans="1:21" hidden="1">
      <c r="A15" s="31" t="str">
        <f t="shared" si="0"/>
        <v>. . . ; ():-.. IF -</v>
      </c>
    </row>
    <row r="16" spans="1:21" hidden="1">
      <c r="A16" s="31" t="str">
        <f t="shared" si="0"/>
        <v>. . . ; ():-.. IF -</v>
      </c>
    </row>
    <row r="17" spans="1:1" hidden="1">
      <c r="A17" s="31" t="str">
        <f t="shared" si="0"/>
        <v>. . . ; ():-.. IF -</v>
      </c>
    </row>
    <row r="18" spans="1:1" hidden="1">
      <c r="A18" s="31" t="str">
        <f t="shared" si="0"/>
        <v>. . . ; ():-.. IF -</v>
      </c>
    </row>
    <row r="19" spans="1:1" hidden="1">
      <c r="A19" s="31" t="str">
        <f t="shared" si="0"/>
        <v>. . . ; ():-.. IF -</v>
      </c>
    </row>
    <row r="20" spans="1:1" hidden="1">
      <c r="A20" s="31" t="str">
        <f t="shared" si="0"/>
        <v>. . . ; ():-.. IF -</v>
      </c>
    </row>
    <row r="21" spans="1:1" hidden="1">
      <c r="A21" s="31" t="str">
        <f t="shared" si="0"/>
        <v>. . . ; ():-.. IF -</v>
      </c>
    </row>
    <row r="22" spans="1:1" hidden="1">
      <c r="A22" s="31" t="str">
        <f t="shared" si="0"/>
        <v>. . . ; ():-.. IF -</v>
      </c>
    </row>
    <row r="23" spans="1:1" hidden="1">
      <c r="A23" s="31" t="str">
        <f t="shared" si="0"/>
        <v>. . . ; ():-.. IF -</v>
      </c>
    </row>
    <row r="24" spans="1:1" hidden="1">
      <c r="A24" s="31" t="str">
        <f t="shared" si="0"/>
        <v>. . . ; ():-.. IF -</v>
      </c>
    </row>
    <row r="25" spans="1:1" hidden="1">
      <c r="A25" s="31" t="str">
        <f t="shared" si="0"/>
        <v>. . . ; ():-.. IF -</v>
      </c>
    </row>
    <row r="26" spans="1:1" hidden="1">
      <c r="A26" s="31" t="str">
        <f t="shared" si="0"/>
        <v>. . . ; ():-.. IF -</v>
      </c>
    </row>
    <row r="27" spans="1:1" hidden="1">
      <c r="A27" s="31" t="str">
        <f t="shared" si="0"/>
        <v>. . . ; ():-.. IF -</v>
      </c>
    </row>
    <row r="28" spans="1:1" hidden="1">
      <c r="A28" s="31" t="str">
        <f t="shared" si="0"/>
        <v>. . . ; ():-.. IF -</v>
      </c>
    </row>
    <row r="29" spans="1:1" hidden="1">
      <c r="A29" s="31" t="str">
        <f t="shared" si="0"/>
        <v>. . . ; ():-.. IF -</v>
      </c>
    </row>
    <row r="30" spans="1:1" hidden="1">
      <c r="A30" s="31" t="str">
        <f t="shared" si="0"/>
        <v>. . . ; ():-.. IF -</v>
      </c>
    </row>
    <row r="31" spans="1:1" hidden="1">
      <c r="A31" s="31" t="str">
        <f t="shared" si="0"/>
        <v>. . . ; ():-.. IF -</v>
      </c>
    </row>
    <row r="32" spans="1: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2</v>
      </c>
      <c r="D1092" s="20" t="s">
        <v>10</v>
      </c>
      <c r="E1092" s="23">
        <f>DSUM(B1:T1088,F1,D1091:D1092)</f>
        <v>4.2810000000000006</v>
      </c>
      <c r="F1092" s="23" t="s">
        <v>10</v>
      </c>
      <c r="G1092" s="23" t="s">
        <v>5470</v>
      </c>
      <c r="H1092" s="23">
        <f>DCOUNTA(B1:T1088,G1091,F1091:G1092)</f>
        <v>0</v>
      </c>
      <c r="I1092" s="23" t="s">
        <v>10</v>
      </c>
      <c r="J1092" s="23" t="s">
        <v>2680</v>
      </c>
      <c r="K1092" s="23">
        <f>DCOUNTA(B1:T1088,J1,I1091:J1092)</f>
        <v>0</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1</v>
      </c>
      <c r="D1105" s="20" t="s">
        <v>26</v>
      </c>
      <c r="E1105" s="23">
        <f>DSUM(B1:T1088,F1,D1104:D1105)</f>
        <v>4.2350000000000003</v>
      </c>
      <c r="F1105" s="23" t="s">
        <v>26</v>
      </c>
      <c r="G1105" s="23" t="s">
        <v>5470</v>
      </c>
      <c r="H1105" s="23">
        <f>DCOUNTA(B1:T1088,G1,F1104:G1105)</f>
        <v>1</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2</v>
      </c>
      <c r="D1111" s="26" t="s">
        <v>7262</v>
      </c>
      <c r="E1111" s="21">
        <f>E1092</f>
        <v>4.2810000000000006</v>
      </c>
      <c r="F1111" s="21">
        <f>H1092</f>
        <v>0</v>
      </c>
      <c r="G1111" s="21">
        <f>K1092</f>
        <v>0</v>
      </c>
      <c r="O1111" s="24"/>
    </row>
    <row r="1112" spans="2:52" ht="15.75">
      <c r="C1112" s="21">
        <f>C1105</f>
        <v>1</v>
      </c>
      <c r="D1112" s="26" t="s">
        <v>26</v>
      </c>
      <c r="E1112" s="21">
        <f>E1105</f>
        <v>4.2350000000000003</v>
      </c>
      <c r="F1112" s="21">
        <f>H1105</f>
        <v>1</v>
      </c>
      <c r="G1112" s="21">
        <f>K1105</f>
        <v>0</v>
      </c>
      <c r="O1112" s="24"/>
    </row>
    <row r="1113" spans="2:52" ht="15.75">
      <c r="C1113" s="22"/>
      <c r="D1113" s="19" t="s">
        <v>7267</v>
      </c>
      <c r="E1113" s="19">
        <f>E1111</f>
        <v>4.2810000000000006</v>
      </c>
      <c r="F1113" s="22"/>
      <c r="O1113" s="24"/>
    </row>
    <row r="1114" spans="2:52" ht="15.75">
      <c r="C1114" s="22"/>
      <c r="D1114" s="19" t="s">
        <v>7268</v>
      </c>
      <c r="E1114" s="19" t="e">
        <f>E1111+#REF!+#REF!+#REF!+E1112+#REF!</f>
        <v>#REF!</v>
      </c>
    </row>
  </sheetData>
  <sortState ref="B2:AZ4">
    <sortCondition ref="B2:B4"/>
  </sortState>
  <pageMargins left="0.7" right="0.7" top="0.75" bottom="0.75" header="0.3" footer="0.3"/>
</worksheet>
</file>

<file path=xl/worksheets/sheet54.xml><?xml version="1.0" encoding="utf-8"?>
<worksheet xmlns="http://schemas.openxmlformats.org/spreadsheetml/2006/main" xmlns:r="http://schemas.openxmlformats.org/officeDocument/2006/relationships">
  <sheetPr filterMode="1">
    <tabColor rgb="FFFFC000"/>
  </sheetPr>
  <dimension ref="A1:AZ1116"/>
  <sheetViews>
    <sheetView topLeftCell="B1" workbookViewId="0">
      <selection activeCell="C16" sqref="C16"/>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c r="U1" s="2" t="s">
        <v>2782</v>
      </c>
    </row>
    <row r="2" spans="1:21" ht="60">
      <c r="A2" s="31" t="str">
        <f>CONCATENATE(B2,". ",C2,". ",D2,". ",P2,"; ",Q2,"(",R2,"):",S2,"-",T2,".",E2,". ","IF -",F2)</f>
        <v>Aroca, A; Polo, L; Perez-Farinos, N; Gonzalez-Rocafort, A; Rey, J; Sanchez, R; Bret, M; Uceda, A; Labrandero, C; Sanz, E; Garcia-Guereta, L. Porcine pulmonary prosthesis versus bovine jugular vein to repair the right ventricular outflow tract in children with congenital heart disease. CIRUGIA CARDIOVASCULAR. 2017; 24(3):129-134.Article. IF -NO TIENE</v>
      </c>
      <c r="B2" s="37" t="s">
        <v>5427</v>
      </c>
      <c r="C2" s="37" t="s">
        <v>5428</v>
      </c>
      <c r="D2" s="17" t="s">
        <v>764</v>
      </c>
      <c r="E2" s="18" t="s">
        <v>10</v>
      </c>
      <c r="F2" s="18" t="str">
        <f>VLOOKUP(N2,Revistas!$B$2:$H$63996,2,FALSE)</f>
        <v>NO TIENE</v>
      </c>
      <c r="G2" s="18" t="str">
        <f>VLOOKUP(N2,Revistas!$B$2:$H$63996,3,FALSE)</f>
        <v>NO TIENE</v>
      </c>
      <c r="H2" s="18" t="str">
        <f>VLOOKUP(N2,Revistas!$B$2:$H$63996,4,FALSE)</f>
        <v>NO TIENE</v>
      </c>
      <c r="I2" s="18" t="str">
        <f>VLOOKUP(N2,Revistas!$B$2:$H$63996,5,FALSE)</f>
        <v>NO TIENE</v>
      </c>
      <c r="J2" s="18" t="str">
        <f>VLOOKUP(N2,Revistas!$B$2:$H$63996,6,FALSE)</f>
        <v>NO</v>
      </c>
      <c r="K2" s="18" t="s">
        <v>5429</v>
      </c>
      <c r="L2" s="18" t="s">
        <v>5430</v>
      </c>
      <c r="M2" s="18">
        <v>0</v>
      </c>
      <c r="N2" s="18" t="s">
        <v>767</v>
      </c>
      <c r="O2" s="18" t="s">
        <v>768</v>
      </c>
      <c r="P2" s="18">
        <v>2017</v>
      </c>
      <c r="Q2" s="18">
        <v>24</v>
      </c>
      <c r="R2" s="18">
        <v>3</v>
      </c>
      <c r="S2" s="18">
        <v>129</v>
      </c>
      <c r="T2" s="18">
        <v>134</v>
      </c>
    </row>
    <row r="3" spans="1:21" ht="60">
      <c r="A3" s="31" t="str">
        <f t="shared" ref="A3:A59" si="0">CONCATENATE(B3,". ",C3,". ",D3,". ",P3,"; ",Q3,"(",R3,"):",S3,"-",T3,".",E3,". ","IF -",F3)</f>
        <v>Aroca, A; Polo, L; Perez-Farinos, N; Gonzalez-Rocafort, A; Sanchez, R; Bret, M; Rey, J; Ruiz, J; Gonzalez, A; Arreo, V; Perez, N; Pena, N; Jofre, C; Leyra, F; Sanchez-Recalde, A. Do porcine pulmonary bioprosthesis perform the same job in children as in adults? A word of caution. CIRUGIA CARDIOVASCULAR. 2017; 24(3):135-141.Article. IF -NO TIENE</v>
      </c>
      <c r="B3" s="37" t="s">
        <v>762</v>
      </c>
      <c r="C3" s="37" t="s">
        <v>763</v>
      </c>
      <c r="D3" s="17" t="s">
        <v>764</v>
      </c>
      <c r="E3" s="18" t="s">
        <v>10</v>
      </c>
      <c r="F3" s="18" t="str">
        <f>VLOOKUP(N3,Revistas!$B$2:$H$63996,2,FALSE)</f>
        <v>NO TIENE</v>
      </c>
      <c r="G3" s="18" t="str">
        <f>VLOOKUP(N3,Revistas!$B$2:$H$63996,3,FALSE)</f>
        <v>NO TIENE</v>
      </c>
      <c r="H3" s="18" t="str">
        <f>VLOOKUP(N3,Revistas!$B$2:$H$63996,4,FALSE)</f>
        <v>NO TIENE</v>
      </c>
      <c r="I3" s="18" t="str">
        <f>VLOOKUP(N3,Revistas!$B$2:$H$63996,5,FALSE)</f>
        <v>NO TIENE</v>
      </c>
      <c r="J3" s="18" t="str">
        <f>VLOOKUP(N3,Revistas!$B$2:$H$63996,6,FALSE)</f>
        <v>NO</v>
      </c>
      <c r="K3" s="18" t="s">
        <v>765</v>
      </c>
      <c r="L3" s="18" t="s">
        <v>766</v>
      </c>
      <c r="M3" s="18">
        <v>0</v>
      </c>
      <c r="N3" s="18" t="s">
        <v>767</v>
      </c>
      <c r="O3" s="18" t="s">
        <v>768</v>
      </c>
      <c r="P3" s="18">
        <v>2017</v>
      </c>
      <c r="Q3" s="18">
        <v>24</v>
      </c>
      <c r="R3" s="18">
        <v>3</v>
      </c>
      <c r="S3" s="18">
        <v>135</v>
      </c>
      <c r="T3" s="18">
        <v>141</v>
      </c>
    </row>
    <row r="4" spans="1:21" ht="60" hidden="1">
      <c r="A4" s="31" t="str">
        <f t="shared" si="0"/>
        <v>Dominguez Amillo, E; De la Torre Ramos, C; Andres Moreno, A; Encinas Hernandez, J L; Hernandez Oliveros, F; Lopez Santamaria, M. Results of the mesoportal bypass (Rex shunt) in the treatment of idiopathic extrahepatic portal vein obstruction in children. Cirugia pediatrica : organo oficial de la Sociedad Espanola de Cirugia Pediatrica. 2017; 30(1):22-27-.Article. IF -NO TIENE</v>
      </c>
      <c r="B4" s="17" t="s">
        <v>5457</v>
      </c>
      <c r="C4" s="17" t="s">
        <v>5464</v>
      </c>
      <c r="D4" s="17" t="s">
        <v>4113</v>
      </c>
      <c r="E4" s="18" t="s">
        <v>10</v>
      </c>
      <c r="F4" s="18" t="str">
        <f>VLOOKUP(N4,Revistas!$B$2:$H$63996,2,FALSE)</f>
        <v>NO TIENE</v>
      </c>
      <c r="G4" s="18" t="str">
        <f>VLOOKUP(N4,Revistas!$B$2:$H$63996,3,FALSE)</f>
        <v>NO TIENE</v>
      </c>
      <c r="H4" s="18" t="str">
        <f>VLOOKUP(N4,Revistas!$B$2:$H$63996,4,FALSE)</f>
        <v>NO TIENE</v>
      </c>
      <c r="I4" s="18" t="str">
        <f>VLOOKUP(N4,Revistas!$B$2:$H$63996,5,FALSE)</f>
        <v>NO TIENE</v>
      </c>
      <c r="J4" s="18" t="str">
        <f>VLOOKUP(N4,Revistas!$B$2:$H$63996,6,FALSE)</f>
        <v>NO</v>
      </c>
      <c r="K4" s="18" t="s">
        <v>4116</v>
      </c>
      <c r="L4" s="18"/>
      <c r="M4" s="18" t="s">
        <v>586</v>
      </c>
      <c r="N4" s="18" t="s">
        <v>4117</v>
      </c>
      <c r="O4" s="18" t="s">
        <v>4128</v>
      </c>
      <c r="P4" s="18">
        <v>2017</v>
      </c>
      <c r="Q4" s="18">
        <v>30</v>
      </c>
      <c r="R4" s="18">
        <v>1</v>
      </c>
      <c r="S4" s="18" t="s">
        <v>5458</v>
      </c>
      <c r="T4" s="18"/>
      <c r="U4" s="23">
        <v>28585786</v>
      </c>
    </row>
    <row r="5" spans="1:21" ht="75" hidden="1">
      <c r="A5" s="31" t="str">
        <f t="shared" si="0"/>
        <v>Dore Reyes, M; De La Torre, C; Bret Zurita, M; Triana Junco, P; Jimenez Gomez, J; Romo Munoz, M; Vilanova Sanchez, A; Parron Pajares, M; Perez Vigara, A; Encinas Hernandez, J L; Martinez Martinez, L; Hernandez Oliveros, F; Lopez-Santamaria, M. Benefits of magnetic resonance for the study of pectus excavatum in children: initial experience. Cirugia pediatrica : organo oficial de la Sociedad Espanola de Cirugia Pediatrica. 2017; 30(2):71-76-.Article. IF -NO TIENE</v>
      </c>
      <c r="B5" s="17" t="s">
        <v>5138</v>
      </c>
      <c r="C5" s="17" t="s">
        <v>5142</v>
      </c>
      <c r="D5" s="17" t="s">
        <v>4113</v>
      </c>
      <c r="E5" s="18" t="s">
        <v>10</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4129</v>
      </c>
      <c r="L5" s="18"/>
      <c r="M5" s="18" t="s">
        <v>586</v>
      </c>
      <c r="N5" s="18" t="s">
        <v>4117</v>
      </c>
      <c r="O5" s="18" t="s">
        <v>5140</v>
      </c>
      <c r="P5" s="18">
        <v>2017</v>
      </c>
      <c r="Q5" s="18">
        <v>30</v>
      </c>
      <c r="R5" s="18">
        <v>2</v>
      </c>
      <c r="S5" s="18" t="s">
        <v>5139</v>
      </c>
      <c r="T5" s="18"/>
      <c r="U5" s="23">
        <v>28857528</v>
      </c>
    </row>
    <row r="6" spans="1:21" ht="45" hidden="1">
      <c r="A6" s="31" t="str">
        <f t="shared" si="0"/>
        <v>Dore, M; Junco, PT; Moreno, AA; Cerezo, VN; Munoz, MR; Galan, AS; Sanchez, AV; Prieto, G; Ramos, E; Hernandez, F; Martinez, LM; Santamaria, ML. Ultrashort Bowel Syndrome Outcome in Children Treated in a Multidisciplinary Intestinal Rehabilitation Unit. EUROPEAN JOURNAL OF PEDIATRIC SURGERY. 2017; 27(1):116-120.Article. IF -1,313</v>
      </c>
      <c r="B6" s="17" t="s">
        <v>5116</v>
      </c>
      <c r="C6" s="17" t="s">
        <v>5117</v>
      </c>
      <c r="D6" s="17" t="s">
        <v>3194</v>
      </c>
      <c r="E6" s="18" t="s">
        <v>10</v>
      </c>
      <c r="F6" s="18">
        <f>VLOOKUP(N6,Revistas!$B$2:$H$63996,2,FALSE)</f>
        <v>1.3129999999999999</v>
      </c>
      <c r="G6" s="18" t="str">
        <f>VLOOKUP(N6,Revistas!$B$2:$H$63996,3,FALSE)</f>
        <v>Q3</v>
      </c>
      <c r="H6" s="18" t="str">
        <f>VLOOKUP(N6,Revistas!$B$2:$H$63996,4,FALSE)</f>
        <v>SURGERY</v>
      </c>
      <c r="I6" s="18" t="str">
        <f>VLOOKUP(N6,Revistas!$B$2:$H$63996,5,FALSE)</f>
        <v>127/196</v>
      </c>
      <c r="J6" s="18" t="str">
        <f>VLOOKUP(N6,Revistas!$B$2:$H$63996,6,FALSE)</f>
        <v>NO</v>
      </c>
      <c r="K6" s="18" t="s">
        <v>5118</v>
      </c>
      <c r="L6" s="18" t="s">
        <v>5119</v>
      </c>
      <c r="M6" s="18">
        <v>2</v>
      </c>
      <c r="N6" s="18" t="s">
        <v>3197</v>
      </c>
      <c r="O6" s="18" t="s">
        <v>62</v>
      </c>
      <c r="P6" s="18">
        <v>2017</v>
      </c>
      <c r="Q6" s="18">
        <v>27</v>
      </c>
      <c r="R6" s="18">
        <v>1</v>
      </c>
      <c r="S6" s="18">
        <v>116</v>
      </c>
      <c r="T6" s="18">
        <v>120</v>
      </c>
      <c r="U6" s="23">
        <v>28052307</v>
      </c>
    </row>
    <row r="7" spans="1:21" ht="75" hidden="1">
      <c r="A7" s="31" t="str">
        <f t="shared" si="0"/>
        <v>Dore, Mariela; Triana Junco, Paloma; Bret, Monserrat; Gomez Cervantes, Manuel; Munoz Romo, Martha; Jimenez Gomez, Javier; Perez Vigara, Ana; Parron Pajares, Manuel; Luis Encinas, Jose; Hernandez, Francisco; Martinez, Leopoldo; Lopez Santamaria, Manuel; De La Torre, Carlos. Advantages of Cardiac Magnetic Resonance Imaging for Severe Pectus Excavatum Assessment in Children.. European journal of pediatric surgery : official journal of Austrian Association of Pediatric Surgery ... [et al] = Zeitschrift fur Kinderchirurgie. 2017; ():-.Article. IF -1,313</v>
      </c>
      <c r="B7" s="17" t="s">
        <v>5133</v>
      </c>
      <c r="C7" s="17" t="s">
        <v>5132</v>
      </c>
      <c r="D7" s="17" t="s">
        <v>5127</v>
      </c>
      <c r="E7" s="18" t="s">
        <v>10</v>
      </c>
      <c r="F7" s="18">
        <f>VLOOKUP(N7,Revistas!$B$2:$H$63996,2,FALSE)</f>
        <v>1.3129999999999999</v>
      </c>
      <c r="G7" s="18" t="str">
        <f>VLOOKUP(N7,Revistas!$B$2:$H$63996,3,FALSE)</f>
        <v>Q3</v>
      </c>
      <c r="H7" s="18" t="str">
        <f>VLOOKUP(N7,Revistas!$B$2:$H$63996,4,FALSE)</f>
        <v>SURGERY</v>
      </c>
      <c r="I7" s="18" t="str">
        <f>VLOOKUP(N7,Revistas!$B$2:$H$63996,5,FALSE)</f>
        <v>127/196</v>
      </c>
      <c r="J7" s="18" t="str">
        <f>VLOOKUP(N7,Revistas!$B$2:$H$63996,6,FALSE)</f>
        <v>NO</v>
      </c>
      <c r="K7" s="18" t="s">
        <v>5128</v>
      </c>
      <c r="L7" s="18"/>
      <c r="M7" s="18" t="s">
        <v>586</v>
      </c>
      <c r="N7" s="18" t="s">
        <v>3198</v>
      </c>
      <c r="O7" s="18" t="s">
        <v>5134</v>
      </c>
      <c r="P7" s="18">
        <v>2017</v>
      </c>
      <c r="Q7" s="18"/>
      <c r="R7" s="18"/>
      <c r="S7" s="18"/>
      <c r="T7" s="18"/>
      <c r="U7" s="23">
        <v>28759900</v>
      </c>
    </row>
    <row r="8" spans="1:21" ht="60" hidden="1">
      <c r="A8" s="31" t="str">
        <f t="shared" si="0"/>
        <v>Dore, Mariela; Triana Junco, Paloma; Sanchez Galan, Alba; Prieto, Gerardo; Ramos, Esther; Munoz Romo, Martha; Gomez Cervantes, Manuel; Hernandez, Francisco; Martinez, Leopoldo; Lopez Santamaria, Manuel. Pitfalls in Diagnosis of Early-Onset Inflammatory Bowel Disease.. European journal of pediatric surgery : official journal of Austrian Association of Pediatric Surgery ... [et al] = Zeitschrift fur Kinderchirurgie. 2017; ():-.Article. IF -1,313</v>
      </c>
      <c r="B8" s="17" t="s">
        <v>5136</v>
      </c>
      <c r="C8" s="17" t="s">
        <v>5135</v>
      </c>
      <c r="D8" s="17" t="s">
        <v>5127</v>
      </c>
      <c r="E8" s="18" t="s">
        <v>10</v>
      </c>
      <c r="F8" s="18">
        <f>VLOOKUP(N8,Revistas!$B$2:$H$63996,2,FALSE)</f>
        <v>1.3129999999999999</v>
      </c>
      <c r="G8" s="18" t="str">
        <f>VLOOKUP(N8,Revistas!$B$2:$H$63996,3,FALSE)</f>
        <v>Q3</v>
      </c>
      <c r="H8" s="18" t="str">
        <f>VLOOKUP(N8,Revistas!$B$2:$H$63996,4,FALSE)</f>
        <v>SURGERY</v>
      </c>
      <c r="I8" s="18" t="str">
        <f>VLOOKUP(N8,Revistas!$B$2:$H$63996,5,FALSE)</f>
        <v>127/196</v>
      </c>
      <c r="J8" s="18" t="str">
        <f>VLOOKUP(N8,Revistas!$B$2:$H$63996,6,FALSE)</f>
        <v>NO</v>
      </c>
      <c r="K8" s="18" t="s">
        <v>5128</v>
      </c>
      <c r="L8" s="18"/>
      <c r="M8" s="18" t="s">
        <v>586</v>
      </c>
      <c r="N8" s="18" t="s">
        <v>3198</v>
      </c>
      <c r="O8" s="18" t="s">
        <v>5137</v>
      </c>
      <c r="P8" s="18">
        <v>2017</v>
      </c>
      <c r="Q8" s="18"/>
      <c r="R8" s="18"/>
      <c r="S8" s="18"/>
      <c r="T8" s="18"/>
      <c r="U8" s="23">
        <v>28743143</v>
      </c>
    </row>
    <row r="9" spans="1:21" ht="75">
      <c r="A9" s="31" t="str">
        <f t="shared" si="0"/>
        <v>Garrido, M; Guerra, L; Simon, M; Azkargorta, M; Nonell, L; Lopez-Santamaria, M; Mateos, ME; Belendez, C; Plaza, D; Hernandez, F; Mendiola, M; Ojanguren, I; Childs, M; Czauderna, P; Maibach, R; Morland, B; Buendia, MA; Elortza, F; Planas, R; Sarrias, MR; Sala, M; Armengol, C. Definition of a 3-Protein Signature to Stratify Hepatoblastoma Patients According to Their Prognosis. LABORATORY INVESTIGATION. 2017; 97():466A-466A.Meeting Abstract. IF -4,857</v>
      </c>
      <c r="B9" s="37" t="s">
        <v>4805</v>
      </c>
      <c r="C9" s="37" t="s">
        <v>4806</v>
      </c>
      <c r="D9" s="17" t="s">
        <v>4811</v>
      </c>
      <c r="E9" s="18" t="s">
        <v>26</v>
      </c>
      <c r="F9" s="18">
        <f>VLOOKUP(N9,Revistas!$B$2:$H$63996,2,FALSE)</f>
        <v>4.8570000000000002</v>
      </c>
      <c r="G9" s="18" t="str">
        <f>VLOOKUP(N9,Revistas!$B$2:$H$63996,3,FALSE)</f>
        <v>Q1</v>
      </c>
      <c r="H9" s="18" t="str">
        <f>VLOOKUP(N9,Revistas!$B$2:$H$63996,4,FALSE)</f>
        <v>PATHOLOGY - SCIE;</v>
      </c>
      <c r="I9" s="18" t="str">
        <f>VLOOKUP(N9,Revistas!$B$2:$H$63996,5,FALSE)</f>
        <v>9 DE 79</v>
      </c>
      <c r="J9" s="18" t="str">
        <f>VLOOKUP(N9,Revistas!$B$2:$H$63996,6,FALSE)</f>
        <v>NO</v>
      </c>
      <c r="K9" s="18" t="s">
        <v>4812</v>
      </c>
      <c r="L9" s="18"/>
      <c r="M9" s="18">
        <v>0</v>
      </c>
      <c r="N9" s="18" t="s">
        <v>4813</v>
      </c>
      <c r="O9" s="18" t="s">
        <v>62</v>
      </c>
      <c r="P9" s="18">
        <v>2017</v>
      </c>
      <c r="Q9" s="18">
        <v>97</v>
      </c>
      <c r="R9" s="18"/>
      <c r="S9" s="18" t="s">
        <v>4810</v>
      </c>
      <c r="T9" s="18" t="s">
        <v>4810</v>
      </c>
    </row>
    <row r="10" spans="1:21" ht="75">
      <c r="A10" s="31" t="str">
        <f t="shared" si="0"/>
        <v>Garrido, M; Guerra, L; Simon, M; Azkargorta, M; Nonell, L; Lopez-Santamaria, M; Mateos, ME; Belendez, C; Plaza, D; Hernandez, F; Mendiola, M; Ojanguren, I; Childs, M; Czauderna, P; Maibach, R; Morland, B; Buendia, MA; Elortza, F; Planas, R; Sarrias, MR; Sala, M; Armengol, C. Definition of a 3-Protein Signature to Stratify Hepatoblastoma Patients According to Their Prognosis. MODERN PATHOLOGY. 2017; 30():466A-466A.Meeting Abstract. IF -5,728</v>
      </c>
      <c r="B10" s="37" t="s">
        <v>4805</v>
      </c>
      <c r="C10" s="37" t="s">
        <v>4806</v>
      </c>
      <c r="D10" s="17" t="s">
        <v>4807</v>
      </c>
      <c r="E10" s="18" t="s">
        <v>26</v>
      </c>
      <c r="F10" s="18">
        <f>VLOOKUP(N10,Revistas!$B$2:$H$63996,2,FALSE)</f>
        <v>5.7279999999999998</v>
      </c>
      <c r="G10" s="18" t="str">
        <f>VLOOKUP(N10,Revistas!$B$2:$H$63996,3,FALSE)</f>
        <v>Q1</v>
      </c>
      <c r="H10" s="18" t="str">
        <f>VLOOKUP(N10,Revistas!$B$2:$H$63996,4,FALSE)</f>
        <v>PATHOLOGY - SCIE</v>
      </c>
      <c r="I10" s="18" t="str">
        <f>VLOOKUP(N10,Revistas!$B$2:$H$63996,5,FALSE)</f>
        <v>5 DE 79</v>
      </c>
      <c r="J10" s="18" t="str">
        <f>VLOOKUP(N10,Revistas!$B$2:$H$63996,6,FALSE)</f>
        <v>SI</v>
      </c>
      <c r="K10" s="18" t="s">
        <v>4808</v>
      </c>
      <c r="L10" s="18"/>
      <c r="M10" s="18">
        <v>0</v>
      </c>
      <c r="N10" s="18" t="s">
        <v>4809</v>
      </c>
      <c r="O10" s="18" t="s">
        <v>62</v>
      </c>
      <c r="P10" s="18">
        <v>2017</v>
      </c>
      <c r="Q10" s="18">
        <v>30</v>
      </c>
      <c r="R10" s="18"/>
      <c r="S10" s="18" t="s">
        <v>4810</v>
      </c>
      <c r="T10" s="18" t="s">
        <v>4810</v>
      </c>
    </row>
    <row r="11" spans="1:21" ht="75" hidden="1">
      <c r="A11" s="31" t="str">
        <f t="shared" si="0"/>
        <v>Gonzalez-Jimenez, D; Munoz-Codoceo, R; Garriga-Garcia, M; Molina-Arias, M; Alvarez-Beltran, M; Garcia-Romero, R; Martinez-Costa, C; Meavilla-Olivas, SM; Pena-Quintana, L; Gallego-Gutierrez, S; Marugan-de-Miguelsanz, JM; Suarez-Cortina, L; Castejon-Ponce, EN; Leis-Trabazo, R; Martin-Cruz, F; Diaz-Martin, JJ; Bousono-Garcia, C. Excess weight in patients with cystic fibrosis: is it always beneficial?. NUTRICION HOSPITALARIA. 2017; 34(3):578-583.Article. IF -0,747</v>
      </c>
      <c r="B11" s="17" t="s">
        <v>5431</v>
      </c>
      <c r="C11" s="17" t="s">
        <v>5432</v>
      </c>
      <c r="D11" s="17" t="s">
        <v>2795</v>
      </c>
      <c r="E11" s="18" t="s">
        <v>10</v>
      </c>
      <c r="F11" s="18">
        <f>VLOOKUP(N11,Revistas!$B$2:$H$63996,2,FALSE)</f>
        <v>0.747</v>
      </c>
      <c r="G11" s="18" t="str">
        <f>VLOOKUP(N11,Revistas!$B$2:$H$63996,3,FALSE)</f>
        <v>Q4</v>
      </c>
      <c r="H11" s="18" t="str">
        <f>VLOOKUP(N11,Revistas!$B$2:$H$63996,4,FALSE)</f>
        <v>NUTRITION &amp; DIETETICS</v>
      </c>
      <c r="I11" s="18" t="str">
        <f>VLOOKUP(N11,Revistas!$B$2:$H$63996,5,FALSE)</f>
        <v>68/81</v>
      </c>
      <c r="J11" s="18" t="str">
        <f>VLOOKUP(N11,Revistas!$B$2:$H$63996,6,FALSE)</f>
        <v>NO</v>
      </c>
      <c r="K11" s="18" t="s">
        <v>5433</v>
      </c>
      <c r="L11" s="18" t="s">
        <v>5434</v>
      </c>
      <c r="M11" s="18">
        <v>0</v>
      </c>
      <c r="N11" s="18" t="s">
        <v>2798</v>
      </c>
      <c r="O11" s="18" t="s">
        <v>768</v>
      </c>
      <c r="P11" s="18">
        <v>2017</v>
      </c>
      <c r="Q11" s="18">
        <v>34</v>
      </c>
      <c r="R11" s="18">
        <v>3</v>
      </c>
      <c r="S11" s="18">
        <v>578</v>
      </c>
      <c r="T11" s="18">
        <v>583</v>
      </c>
      <c r="U11" s="23">
        <v>28627192</v>
      </c>
    </row>
    <row r="12" spans="1:21" ht="45" hidden="1">
      <c r="A12" s="31" t="str">
        <f t="shared" si="0"/>
        <v>Hernandez Oliveros, F. Pediatric Surgery in the European Reference Networks: look after, share, treat. Cirugia pediatrica : organo oficial de la Sociedad Espanola de Cirugia Pediatrica. 2017; 30(1):43132-.Editorial Material. IF -NO TIENE</v>
      </c>
      <c r="B12" s="17" t="s">
        <v>5455</v>
      </c>
      <c r="C12" s="17" t="s">
        <v>5463</v>
      </c>
      <c r="D12" s="17" t="s">
        <v>4113</v>
      </c>
      <c r="E12" s="18" t="s">
        <v>571</v>
      </c>
      <c r="F12" s="18" t="str">
        <f>VLOOKUP(N12,Revistas!$B$2:$H$63996,2,FALSE)</f>
        <v>NO TIENE</v>
      </c>
      <c r="G12" s="18" t="str">
        <f>VLOOKUP(N12,Revistas!$B$2:$H$63996,3,FALSE)</f>
        <v>NO TIENE</v>
      </c>
      <c r="H12" s="18" t="str">
        <f>VLOOKUP(N12,Revistas!$B$2:$H$63996,4,FALSE)</f>
        <v>NO TIENE</v>
      </c>
      <c r="I12" s="18" t="str">
        <f>VLOOKUP(N12,Revistas!$B$2:$H$63996,5,FALSE)</f>
        <v>NO TIENE</v>
      </c>
      <c r="J12" s="18" t="str">
        <f>VLOOKUP(N12,Revistas!$B$2:$H$63996,6,FALSE)</f>
        <v>NO</v>
      </c>
      <c r="K12" s="18" t="s">
        <v>5456</v>
      </c>
      <c r="L12" s="18"/>
      <c r="M12" s="18" t="s">
        <v>586</v>
      </c>
      <c r="N12" s="18" t="s">
        <v>4117</v>
      </c>
      <c r="O12" s="18" t="s">
        <v>4128</v>
      </c>
      <c r="P12" s="18">
        <v>2017</v>
      </c>
      <c r="Q12" s="18">
        <v>30</v>
      </c>
      <c r="R12" s="18">
        <v>1</v>
      </c>
      <c r="S12" s="27">
        <v>43132</v>
      </c>
      <c r="T12" s="18"/>
      <c r="U12" s="23">
        <v>28585782</v>
      </c>
    </row>
    <row r="13" spans="1:21" ht="45" hidden="1">
      <c r="A13" s="31" t="str">
        <f t="shared" si="0"/>
        <v>Lazaro de Lucas, Carmen; Tesouro Rodriguez, Laura; Magallares Garcia, Lorena Nelida; Martinez-Ojinaga Nodal, Eva; Ramos Boluda, Esther. Collagenous gastritis: An unusual atypical form in a male infant. Anales de pediatria (Barcelona, Spain : 2003). 2017; ():-.Article. IF -1,14</v>
      </c>
      <c r="B13" s="17" t="s">
        <v>5451</v>
      </c>
      <c r="C13" s="17" t="s">
        <v>5462</v>
      </c>
      <c r="D13" s="17" t="s">
        <v>2512</v>
      </c>
      <c r="E13" s="18" t="s">
        <v>10</v>
      </c>
      <c r="F13" s="18">
        <f>VLOOKUP(N13,Revistas!$B$2:$H$63996,2,FALSE)</f>
        <v>1.1399999999999999</v>
      </c>
      <c r="G13" s="18" t="str">
        <f>VLOOKUP(N13,Revistas!$B$2:$H$63996,3,FALSE)</f>
        <v>Q3</v>
      </c>
      <c r="H13" s="18" t="str">
        <f>VLOOKUP(N13,Revistas!$B$2:$H$63996,4,FALSE)</f>
        <v>PEDIATRICS - SCIE</v>
      </c>
      <c r="I13" s="18" t="str">
        <f>VLOOKUP(N13,Revistas!$B$2:$H$63996,5,FALSE)</f>
        <v>88/121/</v>
      </c>
      <c r="J13" s="18" t="str">
        <f>VLOOKUP(N13,Revistas!$B$2:$H$63996,6,FALSE)</f>
        <v>NO</v>
      </c>
      <c r="K13" s="18" t="s">
        <v>5453</v>
      </c>
      <c r="L13" s="18"/>
      <c r="M13" s="18" t="s">
        <v>586</v>
      </c>
      <c r="N13" s="18" t="s">
        <v>2515</v>
      </c>
      <c r="O13" s="18" t="s">
        <v>5454</v>
      </c>
      <c r="P13" s="18">
        <v>2017</v>
      </c>
      <c r="Q13" s="18"/>
      <c r="R13" s="18"/>
      <c r="S13" s="18"/>
      <c r="T13" s="18"/>
      <c r="U13" s="23">
        <v>28663140</v>
      </c>
    </row>
    <row r="14" spans="1:21" ht="45" hidden="1">
      <c r="A14" s="31" t="str">
        <f t="shared" si="0"/>
        <v>Lazaro de Lucas, Carmen; Tesouro Rodriguez, Laura; Magallares Garcia, Lorena Nelida; Martinez-Ojinaga Nodal, Eva; Ramos Boluda, Esther. Severe diarrhoea due to autoimmune enteropathy: Treatment and outcomes. Anales de pediatria (Barcelona, Spain : 2003). 2017; ():-.Article. IF -1,14</v>
      </c>
      <c r="B14" s="17" t="s">
        <v>5451</v>
      </c>
      <c r="C14" s="17" t="s">
        <v>5460</v>
      </c>
      <c r="D14" s="17" t="s">
        <v>2512</v>
      </c>
      <c r="E14" s="18" t="s">
        <v>10</v>
      </c>
      <c r="F14" s="18">
        <f>VLOOKUP(N14,Revistas!$B$2:$H$63996,2,FALSE)</f>
        <v>1.1399999999999999</v>
      </c>
      <c r="G14" s="18" t="str">
        <f>VLOOKUP(N14,Revistas!$B$2:$H$63996,3,FALSE)</f>
        <v>Q3</v>
      </c>
      <c r="H14" s="18" t="str">
        <f>VLOOKUP(N14,Revistas!$B$2:$H$63996,4,FALSE)</f>
        <v>PEDIATRICS - SCIE</v>
      </c>
      <c r="I14" s="18" t="str">
        <f>VLOOKUP(N14,Revistas!$B$2:$H$63996,5,FALSE)</f>
        <v>88/121/</v>
      </c>
      <c r="J14" s="18" t="str">
        <f>VLOOKUP(N14,Revistas!$B$2:$H$63996,6,FALSE)</f>
        <v>NO</v>
      </c>
      <c r="K14" s="18" t="s">
        <v>5453</v>
      </c>
      <c r="L14" s="18"/>
      <c r="M14" s="18" t="s">
        <v>586</v>
      </c>
      <c r="N14" s="18" t="s">
        <v>2515</v>
      </c>
      <c r="O14" s="18" t="s">
        <v>5452</v>
      </c>
      <c r="P14" s="18">
        <v>2017</v>
      </c>
      <c r="Q14" s="18"/>
      <c r="R14" s="18"/>
      <c r="S14" s="18"/>
      <c r="T14" s="18"/>
      <c r="U14" s="23">
        <v>28757190</v>
      </c>
    </row>
    <row r="15" spans="1:21" ht="45" hidden="1">
      <c r="A15" s="31" t="str">
        <f t="shared" si="0"/>
        <v>Lucena Delgado, J; Sanabria Carretero, P; Duran la Fuente, P; Gonzalez Rocafort, A; Castro Parga, L; Reinoso Barbero, F. Cardiac arrest related to anaesthesia in Williams-Beuren syndrome.. Revista espanola de anestesiologia y reanimacion. 2017; ():-.Article. IF -NO TIENE</v>
      </c>
      <c r="B15" s="17" t="s">
        <v>5442</v>
      </c>
      <c r="C15" s="17" t="s">
        <v>5441</v>
      </c>
      <c r="D15" s="17" t="s">
        <v>5443</v>
      </c>
      <c r="E15" s="18" t="s">
        <v>10</v>
      </c>
      <c r="F15" s="18" t="str">
        <f>VLOOKUP(N15,Revistas!$B$2:$H$63996,2,FALSE)</f>
        <v>NO TIENE</v>
      </c>
      <c r="G15" s="18" t="str">
        <f>VLOOKUP(N15,Revistas!$B$2:$H$63996,3,FALSE)</f>
        <v>NO TIENE</v>
      </c>
      <c r="H15" s="18" t="str">
        <f>VLOOKUP(N15,Revistas!$B$2:$H$63996,4,FALSE)</f>
        <v>NO TIENE</v>
      </c>
      <c r="I15" s="18" t="str">
        <f>VLOOKUP(N15,Revistas!$B$2:$H$63996,5,FALSE)</f>
        <v>NO TIENE</v>
      </c>
      <c r="J15" s="18" t="str">
        <f>VLOOKUP(N15,Revistas!$B$2:$H$63996,6,FALSE)</f>
        <v>NO</v>
      </c>
      <c r="K15" s="18" t="s">
        <v>5445</v>
      </c>
      <c r="L15" s="18"/>
      <c r="M15" s="18" t="s">
        <v>586</v>
      </c>
      <c r="N15" s="18" t="s">
        <v>5446</v>
      </c>
      <c r="O15" s="18" t="s">
        <v>5444</v>
      </c>
      <c r="P15" s="18">
        <v>2017</v>
      </c>
      <c r="Q15" s="18"/>
      <c r="R15" s="18"/>
      <c r="S15" s="18"/>
      <c r="T15" s="18"/>
      <c r="U15" s="23">
        <v>29246395</v>
      </c>
    </row>
    <row r="16" spans="1:21" ht="75">
      <c r="A16" s="31" t="str">
        <f t="shared" si="0"/>
        <v>Perez, RS; Rey-Lois, J; Polo-Lopez, L; Gonzalez-Rocafort, A; Builes-Cardona, LM; Uceda-Galiano, A; Labrandero-de Lera, C; Marin-Huarte, N; Sanabria-Carretero, P; Verdu-Sanchez, C; Menendez-Suso, JJ; Villar-Sanchez-Real, MA; Segura-Escobar, J; Peinado, AA. Is an ECMO necessary to repair highly complex congenital heart disease? Our experience over the last 6 years. CIRUGIA CARDIOVASCULAR. 2017; 24(1):8-13.Article. IF -NO TIENE</v>
      </c>
      <c r="B16" s="37" t="s">
        <v>5435</v>
      </c>
      <c r="C16" s="37" t="s">
        <v>5436</v>
      </c>
      <c r="D16" s="17" t="s">
        <v>764</v>
      </c>
      <c r="E16" s="18" t="s">
        <v>10</v>
      </c>
      <c r="F16" s="18" t="str">
        <f>VLOOKUP(N16,Revistas!$B$2:$H$63996,2,FALSE)</f>
        <v>NO TIENE</v>
      </c>
      <c r="G16" s="18" t="str">
        <f>VLOOKUP(N16,Revistas!$B$2:$H$63996,3,FALSE)</f>
        <v>NO TIENE</v>
      </c>
      <c r="H16" s="18" t="str">
        <f>VLOOKUP(N16,Revistas!$B$2:$H$63996,4,FALSE)</f>
        <v>NO TIENE</v>
      </c>
      <c r="I16" s="18" t="str">
        <f>VLOOKUP(N16,Revistas!$B$2:$H$63996,5,FALSE)</f>
        <v>NO TIENE</v>
      </c>
      <c r="J16" s="18" t="str">
        <f>VLOOKUP(N16,Revistas!$B$2:$H$63996,6,FALSE)</f>
        <v>NO</v>
      </c>
      <c r="K16" s="18" t="s">
        <v>5437</v>
      </c>
      <c r="L16" s="18" t="s">
        <v>5438</v>
      </c>
      <c r="M16" s="18">
        <v>0</v>
      </c>
      <c r="N16" s="18" t="s">
        <v>767</v>
      </c>
      <c r="O16" s="18" t="s">
        <v>2799</v>
      </c>
      <c r="P16" s="18">
        <v>2017</v>
      </c>
      <c r="Q16" s="18">
        <v>24</v>
      </c>
      <c r="R16" s="18">
        <v>1</v>
      </c>
      <c r="S16" s="18">
        <v>8</v>
      </c>
      <c r="T16" s="18">
        <v>13</v>
      </c>
    </row>
    <row r="17" spans="1:21" ht="45" hidden="1">
      <c r="A17" s="31" t="str">
        <f t="shared" si="0"/>
        <v>Rocafort, AG; Aroca, A; Abelleira, C; Carnicer, H; Labrandero, C; Villagra, S. Stented Bovine Jugular Vein Graft (Melody Valve) in Mitral Position. Could Be an Alternative for Mechanical Valve Replacement in the Pediatric Population?. REVISTA ESPANOLA DE CARDIOLOGIA. 2017; 70(8):675-677.Letter. IF -4,485</v>
      </c>
      <c r="B17" s="17" t="s">
        <v>5423</v>
      </c>
      <c r="C17" s="17" t="s">
        <v>5424</v>
      </c>
      <c r="D17" s="17" t="s">
        <v>674</v>
      </c>
      <c r="E17" s="18" t="s">
        <v>274</v>
      </c>
      <c r="F17" s="18">
        <f>VLOOKUP(N17,Revistas!$B$2:$H$63996,2,FALSE)</f>
        <v>4.4850000000000003</v>
      </c>
      <c r="G17" s="18" t="str">
        <f>VLOOKUP(N17,Revistas!$B$2:$H$63996,3,FALSE)</f>
        <v>Q2</v>
      </c>
      <c r="H17" s="18" t="str">
        <f>VLOOKUP(N17,Revistas!$B$2:$H$63996,4,FALSE)</f>
        <v>CARDIAC &amp; CARDIOVASCULAR SYSTEM</v>
      </c>
      <c r="I17" s="18" t="str">
        <f>VLOOKUP(N17,Revistas!$B$2:$H$63996,5,FALSE)</f>
        <v>33/126</v>
      </c>
      <c r="J17" s="18" t="str">
        <f>VLOOKUP(N17,Revistas!$B$2:$H$63996,6,FALSE)</f>
        <v>NO</v>
      </c>
      <c r="K17" s="18" t="s">
        <v>5425</v>
      </c>
      <c r="L17" s="18" t="s">
        <v>5426</v>
      </c>
      <c r="M17" s="18">
        <v>0</v>
      </c>
      <c r="N17" s="18" t="s">
        <v>677</v>
      </c>
      <c r="O17" s="18" t="s">
        <v>199</v>
      </c>
      <c r="P17" s="18">
        <v>2017</v>
      </c>
      <c r="Q17" s="18">
        <v>70</v>
      </c>
      <c r="R17" s="18">
        <v>8</v>
      </c>
      <c r="S17" s="18">
        <v>675</v>
      </c>
      <c r="T17" s="18">
        <v>677</v>
      </c>
      <c r="U17" s="23">
        <v>28342794</v>
      </c>
    </row>
    <row r="18" spans="1:21" ht="45">
      <c r="A18" s="31" t="str">
        <f t="shared" si="0"/>
        <v>Talayero, P; Massa, EG; Boluda, ER; Zapardiel, ES; Panete, MJC; Bozano, GP; Pulido, JC; Artal, EP; Sierra, EM. THE IMPORTANCE OF DONOR-SPECIFIC ANTIBODIES MONITORING AND ANTI-MICA ANTIBODIES IN INTESTINAL TRANSPLANTATION. TRANSPLANT INTERNATIONAL. 2017; 30():31-31.Meeting Abstract. IF -3,079</v>
      </c>
      <c r="B18" s="37" t="s">
        <v>5418</v>
      </c>
      <c r="C18" s="37" t="s">
        <v>5419</v>
      </c>
      <c r="D18" s="17" t="s">
        <v>5420</v>
      </c>
      <c r="E18" s="18" t="s">
        <v>26</v>
      </c>
      <c r="F18" s="18">
        <f>VLOOKUP(N18,Revistas!$B$2:$H$63996,2,FALSE)</f>
        <v>3.0790000000000002</v>
      </c>
      <c r="G18" s="18" t="str">
        <f>VLOOKUP(N18,Revistas!$B$2:$H$63996,3,FALSE)</f>
        <v>Q1</v>
      </c>
      <c r="H18" s="18" t="str">
        <f>VLOOKUP(N18,Revistas!$B$2:$H$63996,4,FALSE)</f>
        <v>SURGERY - SCIE;</v>
      </c>
      <c r="I18" s="18" t="str">
        <f>VLOOKUP(N18,Revistas!$B$2:$H$63996,5,FALSE)</f>
        <v>41/197</v>
      </c>
      <c r="J18" s="18" t="str">
        <f>VLOOKUP(N18,Revistas!$B$2:$H$63996,6,FALSE)</f>
        <v>NO</v>
      </c>
      <c r="K18" s="18" t="s">
        <v>5421</v>
      </c>
      <c r="L18" s="18"/>
      <c r="M18" s="18">
        <v>0</v>
      </c>
      <c r="N18" s="18" t="s">
        <v>5422</v>
      </c>
      <c r="O18" s="18" t="s">
        <v>154</v>
      </c>
      <c r="P18" s="18">
        <v>2017</v>
      </c>
      <c r="Q18" s="18">
        <v>30</v>
      </c>
      <c r="R18" s="18"/>
      <c r="S18" s="18">
        <v>31</v>
      </c>
      <c r="T18" s="18">
        <v>31</v>
      </c>
    </row>
    <row r="19" spans="1:21" ht="45" hidden="1">
      <c r="A19" s="31" t="str">
        <f t="shared" si="0"/>
        <v>Tesouro Rodriguez, Laura; Lazaro de Lucas, Carmen; Magallares Garcia, Lorena Nelida; Martinez-Ojinaga Nodal, Eva; Ramos Boluda, Esther. Eosinophilic gastroenteropathy and digestive obstruction. Anales de pediatria (Barcelona, Spain : 2003). 2017; ():-.Article. IF -1,14</v>
      </c>
      <c r="B19" s="17" t="s">
        <v>5439</v>
      </c>
      <c r="C19" s="17" t="s">
        <v>5461</v>
      </c>
      <c r="D19" s="17" t="s">
        <v>2512</v>
      </c>
      <c r="E19" s="18" t="s">
        <v>10</v>
      </c>
      <c r="F19" s="18">
        <f>VLOOKUP(N19,Revistas!$B$2:$H$63996,2,FALSE)</f>
        <v>1.1399999999999999</v>
      </c>
      <c r="G19" s="18" t="str">
        <f>VLOOKUP(N19,Revistas!$B$2:$H$63996,3,FALSE)</f>
        <v>Q3</v>
      </c>
      <c r="H19" s="18" t="str">
        <f>VLOOKUP(N19,Revistas!$B$2:$H$63996,4,FALSE)</f>
        <v>PEDIATRICS - SCIE</v>
      </c>
      <c r="I19" s="18" t="str">
        <f>VLOOKUP(N19,Revistas!$B$2:$H$63996,5,FALSE)</f>
        <v>88/121/</v>
      </c>
      <c r="J19" s="18" t="str">
        <f>VLOOKUP(N19,Revistas!$B$2:$H$63996,6,FALSE)</f>
        <v>NO</v>
      </c>
      <c r="K19" s="18" t="s">
        <v>5440</v>
      </c>
      <c r="L19" s="18"/>
      <c r="M19" s="18" t="s">
        <v>586</v>
      </c>
      <c r="N19" s="18" t="s">
        <v>2515</v>
      </c>
      <c r="O19" s="18" t="s">
        <v>2608</v>
      </c>
      <c r="P19" s="18">
        <v>2017</v>
      </c>
      <c r="Q19" s="18"/>
      <c r="R19" s="18"/>
      <c r="S19" s="18"/>
      <c r="T19" s="18"/>
      <c r="U19" s="23">
        <v>28732586</v>
      </c>
    </row>
    <row r="20" spans="1:21" ht="45" hidden="1">
      <c r="A20" s="31" t="str">
        <f t="shared" si="0"/>
        <v>Triana, P; Dore, M; Romo, MM; Gomez, JJ; Galan, AS; Hernandez, F; Moreno, AMA; Encinas, JL; Martinez, L; Santamaria, ML. Hepatocellular Carcinoma: Referral to a Transplantation Unit. EUROPEAN JOURNAL OF PEDIATRIC SURGERY. 2017; 27(1):16-19.Article. IF -1,313</v>
      </c>
      <c r="B20" s="17" t="s">
        <v>5108</v>
      </c>
      <c r="C20" s="17" t="s">
        <v>5109</v>
      </c>
      <c r="D20" s="17" t="s">
        <v>3194</v>
      </c>
      <c r="E20" s="18" t="s">
        <v>10</v>
      </c>
      <c r="F20" s="18">
        <f>VLOOKUP(N20,Revistas!$B$2:$H$63996,2,FALSE)</f>
        <v>1.3129999999999999</v>
      </c>
      <c r="G20" s="18" t="str">
        <f>VLOOKUP(N20,Revistas!$B$2:$H$63996,3,FALSE)</f>
        <v>Q3</v>
      </c>
      <c r="H20" s="18" t="str">
        <f>VLOOKUP(N20,Revistas!$B$2:$H$63996,4,FALSE)</f>
        <v>SURGERY</v>
      </c>
      <c r="I20" s="18" t="str">
        <f>VLOOKUP(N20,Revistas!$B$2:$H$63996,5,FALSE)</f>
        <v>127/196</v>
      </c>
      <c r="J20" s="18" t="str">
        <f>VLOOKUP(N20,Revistas!$B$2:$H$63996,6,FALSE)</f>
        <v>NO</v>
      </c>
      <c r="K20" s="18" t="s">
        <v>5110</v>
      </c>
      <c r="L20" s="18" t="s">
        <v>5111</v>
      </c>
      <c r="M20" s="18">
        <v>0</v>
      </c>
      <c r="N20" s="18" t="s">
        <v>3197</v>
      </c>
      <c r="O20" s="18" t="s">
        <v>62</v>
      </c>
      <c r="P20" s="18">
        <v>2017</v>
      </c>
      <c r="Q20" s="18">
        <v>27</v>
      </c>
      <c r="R20" s="18">
        <v>1</v>
      </c>
      <c r="S20" s="18">
        <v>16</v>
      </c>
      <c r="T20" s="18">
        <v>19</v>
      </c>
      <c r="U20" s="23">
        <v>27723922</v>
      </c>
    </row>
    <row r="21" spans="1:21" ht="165" hidden="1">
      <c r="A21" s="31" t="str">
        <f t="shared" si="0"/>
        <v>Wanden-Berghe Lozano, Carmina; Virgili Casas, Nuria; Ramos Boluda, Esther; Cuerda Compes, Cristina; Moreno Villares, Jose Manuel; Pereira Cunill, Jose Luis; Gomez Candela, Carmen; Burgos Pelaez, Rosa; Penacho Lazaro, M Angeles; Perez de la Cruz, Antonio; Alvarez Hernandez, Julia; Gonzalo Marin, Montserrat; Matia Martin, Pilar; Martinez Faedo, Ceferino; Sanchez Martos, Eva Angeles; Sanz Paris, Alejandro; Campos Martin, Cristina; Martin Folgueras, Tomas; Martin Palmero, M Angela; Martin Fontalba, Maria de Los Angeles; Luengo Perez, Luis Miguel; Zugasti Murillo, Ana; Martinez Ramirez, Maria Jose; Carabana Perez, Fatima; Martinez Costa, Cecilia; Diaz Guardiola, Patricia; Tejera Perez, Cristina; Pares Marimon, Rosa M; Irles Rocamora, Jose Antonio; Garde Orbaiz, Carmen; Ponce Gonzalez, Miguel Angel; Garcia Zafra, Maria Victoria; Sanchez Sanchez, Rebeca; Urgeles Planella, Juan Ramon; Apezetxea Celaya, Antxon; Sanchez-Vilar Burdiel, Olga; Joaquin Ortiz, Clara; Suarez Llanos, Jose Pablo; Pintor de la Maza, Begona; Leyes Garcia, Pere; Gil Martinez, M Carmen; Mauri Roca, Silvia; Carrera Santaliestra, Maria Jose. Home and Ambulatory Artificial Nutrition (NADYA) Group Report - Home parenteral nutrition in Spain, 2016. Nutricion hospitalaria. 2017; 34(5):1497-1501-.Article. IF -0,747</v>
      </c>
      <c r="B21" s="17" t="s">
        <v>5447</v>
      </c>
      <c r="C21" s="17" t="s">
        <v>5459</v>
      </c>
      <c r="D21" s="17" t="s">
        <v>1137</v>
      </c>
      <c r="E21" s="18" t="s">
        <v>10</v>
      </c>
      <c r="F21" s="18">
        <f>VLOOKUP(N21,Revistas!$B$2:$H$63996,2,FALSE)</f>
        <v>0.747</v>
      </c>
      <c r="G21" s="18" t="str">
        <f>VLOOKUP(N21,Revistas!$B$2:$H$63996,3,FALSE)</f>
        <v>Q4</v>
      </c>
      <c r="H21" s="18" t="str">
        <f>VLOOKUP(N21,Revistas!$B$2:$H$63996,4,FALSE)</f>
        <v>NUTRITION &amp; DIETETICS</v>
      </c>
      <c r="I21" s="18" t="str">
        <f>VLOOKUP(N21,Revistas!$B$2:$H$63996,5,FALSE)</f>
        <v>68/81</v>
      </c>
      <c r="J21" s="18" t="str">
        <f>VLOOKUP(N21,Revistas!$B$2:$H$63996,6,FALSE)</f>
        <v>NO</v>
      </c>
      <c r="K21" s="18" t="s">
        <v>5450</v>
      </c>
      <c r="L21" s="18"/>
      <c r="M21" s="18" t="s">
        <v>586</v>
      </c>
      <c r="N21" s="18" t="s">
        <v>1141</v>
      </c>
      <c r="O21" s="18" t="s">
        <v>5449</v>
      </c>
      <c r="P21" s="18">
        <v>2017</v>
      </c>
      <c r="Q21" s="18">
        <v>34</v>
      </c>
      <c r="R21" s="18">
        <v>5</v>
      </c>
      <c r="S21" s="18" t="s">
        <v>5448</v>
      </c>
      <c r="T21" s="18"/>
      <c r="U21" s="23">
        <v>29280669</v>
      </c>
    </row>
    <row r="22" spans="1:21">
      <c r="A22" s="31"/>
    </row>
    <row r="23" spans="1:21" hidden="1">
      <c r="A23" s="31" t="str">
        <f t="shared" si="0"/>
        <v>. . . ; ():-.. IF -</v>
      </c>
    </row>
    <row r="24" spans="1:21" hidden="1">
      <c r="A24" s="31" t="str">
        <f t="shared" si="0"/>
        <v>. . . ; ():-.. IF -</v>
      </c>
    </row>
    <row r="25" spans="1:21" hidden="1">
      <c r="A25" s="31" t="str">
        <f t="shared" si="0"/>
        <v>. . . ; ():-.. IF -</v>
      </c>
    </row>
    <row r="26" spans="1:21" hidden="1">
      <c r="A26" s="31" t="str">
        <f t="shared" si="0"/>
        <v>. . . ; ():-.. IF -</v>
      </c>
    </row>
    <row r="27" spans="1:21" hidden="1">
      <c r="A27" s="31" t="str">
        <f t="shared" si="0"/>
        <v>. . . ; ():-.. IF -</v>
      </c>
    </row>
    <row r="28" spans="1:21" hidden="1">
      <c r="A28" s="31" t="str">
        <f t="shared" si="0"/>
        <v>. . . ; ():-.. IF -</v>
      </c>
    </row>
    <row r="29" spans="1:21" hidden="1">
      <c r="A29" s="31" t="str">
        <f t="shared" si="0"/>
        <v>. . . ; ():-.. IF -</v>
      </c>
    </row>
    <row r="30" spans="1:21" hidden="1">
      <c r="A30" s="31" t="str">
        <f t="shared" si="0"/>
        <v>. . . ; ():-.. IF -</v>
      </c>
    </row>
    <row r="31" spans="1:21" hidden="1">
      <c r="A31" s="31" t="str">
        <f t="shared" si="0"/>
        <v>. . . ; ():-.. IF -</v>
      </c>
    </row>
    <row r="32" spans="1:2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15</v>
      </c>
      <c r="D1092" s="20" t="s">
        <v>10</v>
      </c>
      <c r="E1092" s="23">
        <f>DSUM(B1:T1088,F1,D1091:D1092)</f>
        <v>10.166</v>
      </c>
      <c r="F1092" s="23" t="s">
        <v>10</v>
      </c>
      <c r="G1092" s="23" t="s">
        <v>5470</v>
      </c>
      <c r="H1092" s="23">
        <f>DCOUNTA(B1:T1088,G1091,F1091:G1092)</f>
        <v>0</v>
      </c>
      <c r="I1092" s="23" t="s">
        <v>10</v>
      </c>
      <c r="J1092" s="23" t="s">
        <v>2680</v>
      </c>
      <c r="K1092" s="23">
        <f>DCOUNTA(B1:T1088,J1,I1091:J1092)</f>
        <v>0</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1</v>
      </c>
      <c r="D1095" s="20" t="s">
        <v>274</v>
      </c>
      <c r="E1095" s="23">
        <f>DSUM(B1:T1088,F1,D1094:D1095)</f>
        <v>4.4850000000000003</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1</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3</v>
      </c>
      <c r="D1105" s="20" t="s">
        <v>26</v>
      </c>
      <c r="E1105" s="23">
        <f>DSUM(B1:T1088,F1,D1104:D1105)</f>
        <v>13.664000000000001</v>
      </c>
      <c r="F1105" s="23" t="s">
        <v>26</v>
      </c>
      <c r="G1105" s="23" t="s">
        <v>5470</v>
      </c>
      <c r="H1105" s="23">
        <f>DCOUNTA(B1:T1088,G1,F1104:G1105)</f>
        <v>3</v>
      </c>
      <c r="I1105" s="23" t="s">
        <v>26</v>
      </c>
      <c r="J1105" s="23" t="s">
        <v>2680</v>
      </c>
      <c r="K1105" s="23">
        <f>DCOUNTA(B1:T1088,J1,I1104:J1105)</f>
        <v>1</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15</v>
      </c>
      <c r="D1111" s="26" t="s">
        <v>7262</v>
      </c>
      <c r="E1111" s="21">
        <f>E1092</f>
        <v>10.166</v>
      </c>
      <c r="F1111" s="21">
        <f>H1092</f>
        <v>0</v>
      </c>
      <c r="G1111" s="21">
        <f>K1092</f>
        <v>0</v>
      </c>
      <c r="O1111" s="24"/>
    </row>
    <row r="1112" spans="2:52" ht="15.75">
      <c r="C1112" s="21">
        <f>C1095</f>
        <v>1</v>
      </c>
      <c r="D1112" s="26" t="s">
        <v>7263</v>
      </c>
      <c r="E1112" s="21">
        <f>E1095</f>
        <v>4.4850000000000003</v>
      </c>
      <c r="F1112" s="21">
        <f>H1095</f>
        <v>0</v>
      </c>
      <c r="G1112" s="21">
        <f>K1095</f>
        <v>0</v>
      </c>
      <c r="O1112" s="24"/>
    </row>
    <row r="1113" spans="2:52" ht="15.75">
      <c r="C1113" s="21">
        <f>C1101</f>
        <v>1</v>
      </c>
      <c r="D1113" s="26" t="s">
        <v>7265</v>
      </c>
      <c r="E1113" s="21">
        <f>E1101</f>
        <v>0</v>
      </c>
      <c r="F1113" s="21">
        <f>H1101</f>
        <v>0</v>
      </c>
      <c r="G1113" s="21">
        <f>K1101</f>
        <v>0</v>
      </c>
      <c r="O1113" s="24"/>
    </row>
    <row r="1114" spans="2:52" ht="15.75">
      <c r="C1114" s="21">
        <f>C1105</f>
        <v>3</v>
      </c>
      <c r="D1114" s="26" t="s">
        <v>26</v>
      </c>
      <c r="E1114" s="21">
        <f>E1105</f>
        <v>13.664000000000001</v>
      </c>
      <c r="F1114" s="21">
        <f>H1105</f>
        <v>3</v>
      </c>
      <c r="G1114" s="21">
        <f>K1105</f>
        <v>1</v>
      </c>
      <c r="O1114" s="24"/>
    </row>
    <row r="1115" spans="2:52" ht="15.75">
      <c r="C1115" s="22"/>
      <c r="D1115" s="19" t="s">
        <v>7267</v>
      </c>
      <c r="E1115" s="19">
        <f>E1111</f>
        <v>10.166</v>
      </c>
      <c r="F1115" s="22"/>
      <c r="O1115" s="24"/>
    </row>
    <row r="1116" spans="2:52" ht="15.75">
      <c r="C1116" s="22"/>
      <c r="D1116" s="19" t="s">
        <v>7268</v>
      </c>
      <c r="E1116" s="19" t="e">
        <f>E1111+E1112+#REF!+E1113+E1114+#REF!</f>
        <v>#REF!</v>
      </c>
    </row>
  </sheetData>
  <autoFilter ref="A1:AZ21">
    <filterColumn colId="20">
      <filters blank="1"/>
    </filterColumn>
  </autoFilter>
  <sortState ref="B2:AZ21">
    <sortCondition ref="B2:B21"/>
  </sortState>
  <pageMargins left="0.7" right="0.7" top="0.75" bottom="0.75" header="0.3" footer="0.3"/>
</worksheet>
</file>

<file path=xl/worksheets/sheet55.xml><?xml version="1.0" encoding="utf-8"?>
<worksheet xmlns="http://schemas.openxmlformats.org/spreadsheetml/2006/main" xmlns:r="http://schemas.openxmlformats.org/officeDocument/2006/relationships">
  <dimension ref="A1:BP976"/>
  <sheetViews>
    <sheetView topLeftCell="A952" workbookViewId="0">
      <selection sqref="A1:XFD1048576"/>
    </sheetView>
  </sheetViews>
  <sheetFormatPr baseColWidth="10" defaultColWidth="11.5703125" defaultRowHeight="15"/>
  <cols>
    <col min="1" max="1" width="79.85546875" style="7" customWidth="1"/>
    <col min="2" max="16384" width="11.5703125" style="7"/>
  </cols>
  <sheetData>
    <row r="1" spans="1:37">
      <c r="A1" s="7" t="s">
        <v>72</v>
      </c>
      <c r="B1" s="7" t="s">
        <v>5465</v>
      </c>
      <c r="C1" s="7" t="s">
        <v>5466</v>
      </c>
      <c r="D1" s="7" t="s">
        <v>75</v>
      </c>
      <c r="E1" s="7" t="s">
        <v>76</v>
      </c>
      <c r="F1" s="7" t="s">
        <v>5467</v>
      </c>
      <c r="G1" s="7" t="s">
        <v>78</v>
      </c>
    </row>
    <row r="2" spans="1:37">
      <c r="A2" s="9" t="s">
        <v>5468</v>
      </c>
      <c r="B2" s="9" t="s">
        <v>5469</v>
      </c>
      <c r="C2" s="9">
        <v>2.6850000000000001</v>
      </c>
      <c r="D2" s="9" t="s">
        <v>5470</v>
      </c>
      <c r="E2" s="9" t="s">
        <v>5471</v>
      </c>
      <c r="F2" s="9" t="s">
        <v>5472</v>
      </c>
      <c r="G2" s="9" t="s">
        <v>2680</v>
      </c>
      <c r="H2" s="9"/>
      <c r="I2" s="9"/>
      <c r="J2" s="9"/>
      <c r="K2" s="9"/>
      <c r="L2" s="9"/>
      <c r="M2" s="9"/>
      <c r="N2" s="9"/>
      <c r="O2" s="9"/>
      <c r="P2" s="9"/>
      <c r="Q2" s="9"/>
      <c r="R2" s="9"/>
      <c r="S2" s="9"/>
    </row>
    <row r="3" spans="1:37">
      <c r="A3" s="9" t="s">
        <v>5160</v>
      </c>
      <c r="B3" s="9" t="s">
        <v>5163</v>
      </c>
      <c r="C3" s="9">
        <v>6.319</v>
      </c>
      <c r="D3" s="9" t="s">
        <v>5470</v>
      </c>
      <c r="E3" s="9" t="s">
        <v>5473</v>
      </c>
      <c r="F3" s="9" t="s">
        <v>5474</v>
      </c>
      <c r="G3" s="9" t="s">
        <v>2680</v>
      </c>
      <c r="H3" s="9"/>
      <c r="I3" s="9"/>
      <c r="J3" s="9"/>
      <c r="K3" s="9"/>
      <c r="L3" s="9"/>
      <c r="M3" s="9"/>
      <c r="N3" s="9"/>
      <c r="O3" s="9"/>
      <c r="P3" s="9"/>
      <c r="Q3" s="9"/>
      <c r="R3" s="9"/>
      <c r="S3" s="9"/>
    </row>
    <row r="4" spans="1:37">
      <c r="A4" s="9" t="s">
        <v>5475</v>
      </c>
      <c r="B4" s="9" t="s">
        <v>5476</v>
      </c>
      <c r="C4" s="9">
        <v>3.34</v>
      </c>
      <c r="D4" s="9" t="s">
        <v>5477</v>
      </c>
      <c r="E4" s="9" t="s">
        <v>5478</v>
      </c>
      <c r="F4" s="9" t="s">
        <v>5479</v>
      </c>
      <c r="G4" s="9" t="s">
        <v>5480</v>
      </c>
      <c r="H4" s="9"/>
      <c r="I4" s="9"/>
      <c r="J4" s="9"/>
      <c r="K4" s="9"/>
      <c r="L4" s="9"/>
      <c r="M4" s="9"/>
      <c r="N4" s="9"/>
      <c r="O4" s="9"/>
      <c r="P4" s="9"/>
      <c r="Q4" s="9"/>
      <c r="R4" s="9"/>
      <c r="S4" s="9"/>
    </row>
    <row r="5" spans="1:37">
      <c r="A5" s="9" t="s">
        <v>5481</v>
      </c>
      <c r="B5" s="9" t="s">
        <v>5482</v>
      </c>
      <c r="C5" s="9">
        <v>1.2050000000000001</v>
      </c>
      <c r="D5" s="9" t="s">
        <v>5483</v>
      </c>
      <c r="E5" s="9" t="s">
        <v>5484</v>
      </c>
      <c r="F5" s="9" t="s">
        <v>5485</v>
      </c>
      <c r="G5" s="9" t="s">
        <v>5480</v>
      </c>
      <c r="H5" s="9"/>
      <c r="I5" s="9"/>
      <c r="J5" s="9"/>
      <c r="K5" s="9"/>
      <c r="L5" s="9"/>
      <c r="M5" s="9"/>
      <c r="N5" s="9"/>
      <c r="O5" s="9"/>
      <c r="P5" s="9"/>
      <c r="Q5" s="9"/>
      <c r="R5" s="9"/>
      <c r="S5" s="9"/>
    </row>
    <row r="6" spans="1:37">
      <c r="A6" s="9" t="s">
        <v>84</v>
      </c>
      <c r="B6" s="9" t="s">
        <v>87</v>
      </c>
      <c r="C6" s="9">
        <v>3.0870000000000002</v>
      </c>
      <c r="D6" s="9" t="s">
        <v>5477</v>
      </c>
      <c r="E6" s="9" t="s">
        <v>5619</v>
      </c>
      <c r="F6" s="9" t="s">
        <v>7180</v>
      </c>
      <c r="G6" s="9" t="s">
        <v>5480</v>
      </c>
      <c r="H6" s="9"/>
      <c r="I6" s="9"/>
      <c r="J6" s="9"/>
      <c r="K6" s="9"/>
      <c r="L6" s="9"/>
      <c r="M6" s="9"/>
      <c r="N6" s="9"/>
      <c r="O6" s="9"/>
      <c r="P6" s="9"/>
      <c r="Q6" s="9"/>
      <c r="R6" s="9"/>
      <c r="S6" s="9"/>
    </row>
    <row r="7" spans="1:37">
      <c r="A7" s="9" t="s">
        <v>4105</v>
      </c>
      <c r="B7" s="9" t="s">
        <v>4108</v>
      </c>
      <c r="C7" s="9">
        <v>2.48</v>
      </c>
      <c r="D7" s="9" t="s">
        <v>5477</v>
      </c>
      <c r="E7" s="9" t="s">
        <v>5486</v>
      </c>
      <c r="F7" s="9" t="s">
        <v>5487</v>
      </c>
      <c r="G7" s="9" t="s">
        <v>5480</v>
      </c>
      <c r="H7" s="9"/>
      <c r="I7" s="9"/>
      <c r="J7" s="9"/>
      <c r="K7" s="9"/>
      <c r="L7" s="9"/>
      <c r="M7" s="9"/>
      <c r="N7" s="9"/>
      <c r="O7" s="9"/>
      <c r="P7" s="9"/>
      <c r="Q7" s="9"/>
      <c r="R7" s="9"/>
      <c r="S7" s="9"/>
    </row>
    <row r="8" spans="1:37">
      <c r="A8" s="12" t="s">
        <v>5488</v>
      </c>
      <c r="B8" s="12" t="s">
        <v>5489</v>
      </c>
      <c r="C8" s="12">
        <v>0.59899999999999998</v>
      </c>
      <c r="D8" s="12" t="s">
        <v>5483</v>
      </c>
      <c r="E8" s="12" t="s">
        <v>5490</v>
      </c>
      <c r="F8" s="12" t="s">
        <v>5491</v>
      </c>
      <c r="G8" s="12" t="s">
        <v>5480</v>
      </c>
      <c r="H8" s="12"/>
      <c r="I8" s="12"/>
      <c r="J8" s="12"/>
      <c r="K8" s="12"/>
      <c r="L8" s="12"/>
      <c r="M8" s="12"/>
      <c r="N8" s="12"/>
      <c r="O8" s="12"/>
      <c r="P8" s="12"/>
      <c r="Q8" s="12"/>
      <c r="R8" s="12"/>
      <c r="S8" s="12"/>
    </row>
    <row r="9" spans="1:37">
      <c r="A9" s="7" t="s">
        <v>5492</v>
      </c>
      <c r="B9" s="7" t="s">
        <v>5493</v>
      </c>
      <c r="C9" s="7">
        <v>1.1160000000000001</v>
      </c>
      <c r="D9" s="7" t="s">
        <v>5494</v>
      </c>
      <c r="E9" s="7" t="s">
        <v>5495</v>
      </c>
      <c r="F9" s="7" t="s">
        <v>5496</v>
      </c>
      <c r="G9" s="7" t="s">
        <v>5480</v>
      </c>
    </row>
    <row r="10" spans="1:37">
      <c r="A10" s="7" t="s">
        <v>3205</v>
      </c>
      <c r="B10" s="7" t="s">
        <v>3207</v>
      </c>
      <c r="C10" s="7">
        <v>2.0430000000000001</v>
      </c>
      <c r="D10" s="7" t="s">
        <v>5477</v>
      </c>
      <c r="E10" s="7" t="s">
        <v>5497</v>
      </c>
      <c r="F10" s="7" t="s">
        <v>5498</v>
      </c>
      <c r="G10" s="7" t="s">
        <v>5480</v>
      </c>
    </row>
    <row r="11" spans="1:37">
      <c r="A11" s="7" t="s">
        <v>5499</v>
      </c>
      <c r="B11" s="7" t="s">
        <v>5500</v>
      </c>
      <c r="C11" s="7">
        <v>2.218</v>
      </c>
      <c r="D11" s="7" t="s">
        <v>5477</v>
      </c>
      <c r="E11" s="7" t="s">
        <v>5501</v>
      </c>
      <c r="F11" s="7" t="s">
        <v>5502</v>
      </c>
      <c r="G11" s="7" t="s">
        <v>5480</v>
      </c>
    </row>
    <row r="12" spans="1:37">
      <c r="A12" s="7" t="s">
        <v>2297</v>
      </c>
      <c r="B12" s="7" t="s">
        <v>2300</v>
      </c>
      <c r="C12" s="7" t="s">
        <v>587</v>
      </c>
      <c r="D12" s="7" t="s">
        <v>587</v>
      </c>
      <c r="E12" s="7" t="s">
        <v>587</v>
      </c>
      <c r="F12" s="7" t="s">
        <v>587</v>
      </c>
      <c r="G12" s="7" t="s">
        <v>5480</v>
      </c>
    </row>
    <row r="13" spans="1:37">
      <c r="A13" s="7" t="s">
        <v>2379</v>
      </c>
      <c r="B13" s="7" t="s">
        <v>2301</v>
      </c>
      <c r="C13" s="7" t="s">
        <v>587</v>
      </c>
      <c r="D13" s="7" t="s">
        <v>587</v>
      </c>
      <c r="E13" s="7" t="s">
        <v>587</v>
      </c>
      <c r="F13" s="7" t="s">
        <v>587</v>
      </c>
      <c r="G13" s="7" t="s">
        <v>5480</v>
      </c>
    </row>
    <row r="14" spans="1:37">
      <c r="A14" s="7" t="s">
        <v>209</v>
      </c>
      <c r="B14" s="7" t="s">
        <v>213</v>
      </c>
      <c r="C14" s="7">
        <v>1.339</v>
      </c>
      <c r="D14" s="7" t="s">
        <v>5494</v>
      </c>
      <c r="E14" s="7" t="s">
        <v>5503</v>
      </c>
      <c r="F14" s="7" t="s">
        <v>5504</v>
      </c>
      <c r="G14" s="7" t="s">
        <v>5480</v>
      </c>
    </row>
    <row r="15" spans="1:37">
      <c r="A15" s="7" t="s">
        <v>3945</v>
      </c>
      <c r="B15" s="7" t="s">
        <v>3948</v>
      </c>
      <c r="C15" s="7">
        <v>1.181</v>
      </c>
      <c r="D15" s="7" t="s">
        <v>5483</v>
      </c>
      <c r="E15" s="7" t="s">
        <v>5505</v>
      </c>
      <c r="F15" s="7" t="s">
        <v>5506</v>
      </c>
      <c r="G15" s="7" t="s">
        <v>5480</v>
      </c>
    </row>
    <row r="16" spans="1:37">
      <c r="A16" s="7" t="s">
        <v>4032</v>
      </c>
      <c r="B16" s="7" t="s">
        <v>3949</v>
      </c>
      <c r="C16" s="7">
        <v>1.181</v>
      </c>
      <c r="D16" s="7" t="s">
        <v>5483</v>
      </c>
      <c r="E16" s="7" t="s">
        <v>5505</v>
      </c>
      <c r="F16" s="7" t="s">
        <v>5506</v>
      </c>
      <c r="G16" s="7" t="s">
        <v>5480</v>
      </c>
      <c r="AK16" s="10"/>
    </row>
    <row r="17" spans="1:7">
      <c r="A17" s="7" t="s">
        <v>5507</v>
      </c>
      <c r="B17" s="7" t="s">
        <v>5508</v>
      </c>
      <c r="C17" s="7" t="s">
        <v>587</v>
      </c>
      <c r="D17" s="7" t="s">
        <v>587</v>
      </c>
      <c r="E17" s="7" t="s">
        <v>587</v>
      </c>
      <c r="F17" s="7" t="s">
        <v>587</v>
      </c>
      <c r="G17" s="7" t="s">
        <v>5480</v>
      </c>
    </row>
    <row r="18" spans="1:7">
      <c r="A18" s="7" t="s">
        <v>5509</v>
      </c>
      <c r="B18" s="7" t="s">
        <v>5510</v>
      </c>
      <c r="C18" s="7">
        <v>1.2989999999999999</v>
      </c>
      <c r="D18" s="7" t="s">
        <v>5494</v>
      </c>
      <c r="E18" s="7" t="s">
        <v>5511</v>
      </c>
      <c r="F18" s="7" t="s">
        <v>5512</v>
      </c>
      <c r="G18" s="7" t="s">
        <v>5480</v>
      </c>
    </row>
    <row r="19" spans="1:7">
      <c r="A19" s="7" t="s">
        <v>578</v>
      </c>
      <c r="B19" s="7" t="s">
        <v>581</v>
      </c>
      <c r="C19" s="7" t="s">
        <v>587</v>
      </c>
      <c r="D19" s="7" t="s">
        <v>587</v>
      </c>
      <c r="E19" s="7" t="s">
        <v>587</v>
      </c>
      <c r="F19" s="7" t="s">
        <v>587</v>
      </c>
      <c r="G19" s="7" t="s">
        <v>5480</v>
      </c>
    </row>
    <row r="20" spans="1:7">
      <c r="A20" s="7" t="s">
        <v>5513</v>
      </c>
      <c r="B20" s="7" t="s">
        <v>5514</v>
      </c>
      <c r="C20" s="7">
        <v>1.0880000000000001</v>
      </c>
      <c r="D20" s="7" t="s">
        <v>5494</v>
      </c>
      <c r="E20" s="7" t="s">
        <v>5515</v>
      </c>
      <c r="F20" s="7" t="s">
        <v>5516</v>
      </c>
      <c r="G20" s="7" t="s">
        <v>5480</v>
      </c>
    </row>
    <row r="21" spans="1:7">
      <c r="A21" s="7" t="s">
        <v>983</v>
      </c>
      <c r="B21" s="7" t="s">
        <v>986</v>
      </c>
      <c r="C21" s="7">
        <v>4.282</v>
      </c>
      <c r="D21" s="7" t="s">
        <v>5470</v>
      </c>
      <c r="E21" s="7" t="s">
        <v>5517</v>
      </c>
      <c r="F21" s="7" t="s">
        <v>5518</v>
      </c>
      <c r="G21" s="7" t="s">
        <v>5480</v>
      </c>
    </row>
    <row r="22" spans="1:7">
      <c r="A22" s="7" t="s">
        <v>1069</v>
      </c>
      <c r="B22" s="7" t="s">
        <v>1072</v>
      </c>
      <c r="C22" s="7">
        <v>4.6479999999999997</v>
      </c>
      <c r="D22" s="7" t="s">
        <v>5470</v>
      </c>
      <c r="E22" s="7" t="s">
        <v>5519</v>
      </c>
      <c r="F22" s="8" t="s">
        <v>5520</v>
      </c>
      <c r="G22" s="7" t="s">
        <v>5480</v>
      </c>
    </row>
    <row r="23" spans="1:7">
      <c r="A23" s="7" t="s">
        <v>5521</v>
      </c>
      <c r="B23" s="7" t="s">
        <v>5522</v>
      </c>
      <c r="C23" s="7" t="s">
        <v>587</v>
      </c>
      <c r="D23" s="7" t="s">
        <v>587</v>
      </c>
      <c r="E23" s="7" t="s">
        <v>587</v>
      </c>
      <c r="F23" s="7" t="s">
        <v>587</v>
      </c>
      <c r="G23" s="7" t="s">
        <v>5480</v>
      </c>
    </row>
    <row r="24" spans="1:7">
      <c r="A24" s="7" t="s">
        <v>1467</v>
      </c>
      <c r="B24" s="7" t="s">
        <v>1470</v>
      </c>
      <c r="C24" s="7">
        <v>5.0030000000000001</v>
      </c>
      <c r="D24" s="7" t="s">
        <v>5470</v>
      </c>
      <c r="E24" s="7" t="s">
        <v>2068</v>
      </c>
      <c r="F24" s="7" t="s">
        <v>5523</v>
      </c>
      <c r="G24" s="7" t="s">
        <v>5480</v>
      </c>
    </row>
    <row r="25" spans="1:7">
      <c r="A25" s="7" t="s">
        <v>5524</v>
      </c>
      <c r="B25" s="7" t="s">
        <v>5525</v>
      </c>
      <c r="C25" s="7">
        <v>1.8240000000000001</v>
      </c>
      <c r="D25" s="7" t="s">
        <v>5477</v>
      </c>
      <c r="E25" s="7" t="s">
        <v>5526</v>
      </c>
      <c r="F25" s="7" t="s">
        <v>5527</v>
      </c>
      <c r="G25" s="7" t="s">
        <v>5480</v>
      </c>
    </row>
    <row r="26" spans="1:7">
      <c r="A26" s="7" t="s">
        <v>1528</v>
      </c>
      <c r="B26" s="7" t="s">
        <v>1531</v>
      </c>
      <c r="C26" s="7">
        <v>2.0950000000000002</v>
      </c>
      <c r="D26" s="7" t="s">
        <v>5494</v>
      </c>
      <c r="E26" s="7" t="s">
        <v>5528</v>
      </c>
      <c r="F26" s="7" t="s">
        <v>5529</v>
      </c>
      <c r="G26" s="7" t="s">
        <v>5480</v>
      </c>
    </row>
    <row r="27" spans="1:7">
      <c r="A27" s="7" t="s">
        <v>5530</v>
      </c>
      <c r="B27" s="7" t="s">
        <v>5531</v>
      </c>
      <c r="C27" s="7">
        <v>3.1949999999999998</v>
      </c>
      <c r="D27" s="7" t="s">
        <v>5477</v>
      </c>
      <c r="E27" s="7" t="s">
        <v>5532</v>
      </c>
      <c r="F27" s="7" t="s">
        <v>5533</v>
      </c>
      <c r="G27" s="7" t="s">
        <v>5480</v>
      </c>
    </row>
    <row r="28" spans="1:7">
      <c r="A28" s="7" t="s">
        <v>330</v>
      </c>
      <c r="B28" s="7" t="s">
        <v>333</v>
      </c>
      <c r="C28" s="7" t="s">
        <v>587</v>
      </c>
      <c r="D28" s="7" t="s">
        <v>587</v>
      </c>
      <c r="E28" s="7" t="s">
        <v>587</v>
      </c>
      <c r="F28" s="7" t="s">
        <v>587</v>
      </c>
      <c r="G28" s="7" t="s">
        <v>5480</v>
      </c>
    </row>
    <row r="29" spans="1:7">
      <c r="A29" s="7" t="s">
        <v>3576</v>
      </c>
      <c r="B29" s="7" t="s">
        <v>3579</v>
      </c>
      <c r="C29" s="7">
        <v>1.4390000000000001</v>
      </c>
      <c r="D29" s="7" t="s">
        <v>5483</v>
      </c>
      <c r="E29" s="7" t="s">
        <v>5532</v>
      </c>
      <c r="F29" s="7" t="s">
        <v>5534</v>
      </c>
      <c r="G29" s="7" t="s">
        <v>5480</v>
      </c>
    </row>
    <row r="30" spans="1:7">
      <c r="A30" s="7" t="s">
        <v>3671</v>
      </c>
      <c r="B30" s="7" t="s">
        <v>3580</v>
      </c>
      <c r="C30" s="7">
        <v>1.4390000000000001</v>
      </c>
      <c r="D30" s="7" t="s">
        <v>5483</v>
      </c>
      <c r="E30" s="7" t="s">
        <v>5532</v>
      </c>
      <c r="F30" s="7" t="s">
        <v>5534</v>
      </c>
      <c r="G30" s="7" t="s">
        <v>5480</v>
      </c>
    </row>
    <row r="31" spans="1:7">
      <c r="A31" s="7" t="s">
        <v>3654</v>
      </c>
      <c r="B31" s="7" t="s">
        <v>3657</v>
      </c>
      <c r="C31" s="7">
        <v>0.311</v>
      </c>
      <c r="D31" s="7" t="s">
        <v>5483</v>
      </c>
      <c r="E31" s="7" t="s">
        <v>5535</v>
      </c>
      <c r="F31" s="7" t="s">
        <v>5536</v>
      </c>
      <c r="G31" s="7" t="s">
        <v>5480</v>
      </c>
    </row>
    <row r="32" spans="1:7">
      <c r="A32" s="7" t="s">
        <v>5537</v>
      </c>
      <c r="B32" s="7" t="s">
        <v>5538</v>
      </c>
      <c r="C32" s="7">
        <v>3.194</v>
      </c>
      <c r="D32" s="7" t="s">
        <v>5477</v>
      </c>
      <c r="E32" s="7" t="s">
        <v>5539</v>
      </c>
      <c r="F32" s="7" t="s">
        <v>5540</v>
      </c>
      <c r="G32" s="7" t="s">
        <v>5480</v>
      </c>
    </row>
    <row r="33" spans="1:7">
      <c r="A33" s="7" t="s">
        <v>2326</v>
      </c>
      <c r="B33" s="7" t="s">
        <v>2328</v>
      </c>
      <c r="C33" s="7">
        <v>7.3609999999999998</v>
      </c>
      <c r="D33" s="7" t="s">
        <v>5470</v>
      </c>
      <c r="E33" s="7" t="s">
        <v>5539</v>
      </c>
      <c r="F33" s="7" t="s">
        <v>5541</v>
      </c>
      <c r="G33" s="7" t="s">
        <v>2680</v>
      </c>
    </row>
    <row r="34" spans="1:7">
      <c r="A34" s="7" t="s">
        <v>5542</v>
      </c>
      <c r="B34" s="7" t="s">
        <v>5543</v>
      </c>
      <c r="C34" s="7" t="s">
        <v>587</v>
      </c>
      <c r="D34" s="7" t="s">
        <v>587</v>
      </c>
      <c r="E34" s="7" t="s">
        <v>587</v>
      </c>
      <c r="F34" s="7" t="s">
        <v>587</v>
      </c>
      <c r="G34" s="7" t="s">
        <v>5480</v>
      </c>
    </row>
    <row r="35" spans="1:7">
      <c r="A35" s="7" t="s">
        <v>3500</v>
      </c>
      <c r="B35" s="7" t="s">
        <v>3503</v>
      </c>
      <c r="C35" s="7">
        <v>2.8690000000000002</v>
      </c>
      <c r="D35" s="7" t="s">
        <v>5494</v>
      </c>
      <c r="E35" s="7" t="s">
        <v>5539</v>
      </c>
      <c r="F35" s="7" t="s">
        <v>5544</v>
      </c>
      <c r="G35" s="7" t="s">
        <v>5480</v>
      </c>
    </row>
    <row r="36" spans="1:7">
      <c r="A36" s="7" t="s">
        <v>513</v>
      </c>
      <c r="B36" s="7" t="s">
        <v>515</v>
      </c>
      <c r="C36" s="7">
        <v>9.4779999999999998</v>
      </c>
      <c r="D36" s="7" t="s">
        <v>5470</v>
      </c>
      <c r="E36" s="7" t="s">
        <v>5619</v>
      </c>
      <c r="F36" s="7" t="s">
        <v>7181</v>
      </c>
      <c r="G36" s="7" t="s">
        <v>2680</v>
      </c>
    </row>
    <row r="37" spans="1:7">
      <c r="A37" s="7" t="s">
        <v>700</v>
      </c>
      <c r="B37" s="7" t="s">
        <v>703</v>
      </c>
      <c r="C37" s="7">
        <v>4.4359999999999999</v>
      </c>
      <c r="D37" s="7" t="s">
        <v>5477</v>
      </c>
      <c r="E37" s="7" t="s">
        <v>5545</v>
      </c>
      <c r="F37" s="7" t="s">
        <v>5546</v>
      </c>
      <c r="G37" s="7" t="s">
        <v>5480</v>
      </c>
    </row>
    <row r="38" spans="1:7">
      <c r="A38" s="7" t="s">
        <v>813</v>
      </c>
      <c r="B38" s="7" t="s">
        <v>816</v>
      </c>
      <c r="C38" s="7">
        <v>3.3980000000000001</v>
      </c>
      <c r="D38" s="7" t="s">
        <v>5477</v>
      </c>
      <c r="E38" s="7" t="s">
        <v>5545</v>
      </c>
      <c r="F38" s="7" t="s">
        <v>5547</v>
      </c>
      <c r="G38" s="7" t="s">
        <v>5480</v>
      </c>
    </row>
    <row r="39" spans="1:7">
      <c r="A39" s="7" t="s">
        <v>712</v>
      </c>
      <c r="B39" s="7" t="s">
        <v>715</v>
      </c>
      <c r="C39" s="7">
        <v>2.7679999999999998</v>
      </c>
      <c r="D39" s="7" t="s">
        <v>5477</v>
      </c>
      <c r="E39" s="7" t="s">
        <v>5548</v>
      </c>
      <c r="F39" s="7" t="s">
        <v>5549</v>
      </c>
      <c r="G39" s="7" t="s">
        <v>5480</v>
      </c>
    </row>
    <row r="40" spans="1:7">
      <c r="A40" s="7" t="s">
        <v>4143</v>
      </c>
      <c r="B40" s="7" t="s">
        <v>4146</v>
      </c>
      <c r="C40" s="7" t="s">
        <v>587</v>
      </c>
      <c r="D40" s="7" t="s">
        <v>587</v>
      </c>
      <c r="E40" s="7" t="s">
        <v>587</v>
      </c>
      <c r="F40" s="7" t="s">
        <v>587</v>
      </c>
      <c r="G40" s="7" t="s">
        <v>5480</v>
      </c>
    </row>
    <row r="41" spans="1:7">
      <c r="A41" s="7" t="s">
        <v>5550</v>
      </c>
      <c r="B41" s="7" t="s">
        <v>5551</v>
      </c>
      <c r="C41" s="7">
        <v>6.9260000000000002</v>
      </c>
      <c r="D41" s="7" t="s">
        <v>5470</v>
      </c>
      <c r="E41" s="7" t="s">
        <v>5552</v>
      </c>
      <c r="F41" s="7" t="s">
        <v>5553</v>
      </c>
      <c r="G41" s="7" t="s">
        <v>2680</v>
      </c>
    </row>
    <row r="42" spans="1:7">
      <c r="A42" s="7" t="s">
        <v>5554</v>
      </c>
      <c r="B42" s="7" t="s">
        <v>5555</v>
      </c>
      <c r="C42" s="7">
        <v>1.095</v>
      </c>
      <c r="D42" s="7" t="s">
        <v>5483</v>
      </c>
      <c r="E42" s="7" t="s">
        <v>5556</v>
      </c>
      <c r="F42" s="7" t="s">
        <v>5557</v>
      </c>
      <c r="G42" s="7" t="s">
        <v>5480</v>
      </c>
    </row>
    <row r="43" spans="1:7">
      <c r="A43" s="7" t="s">
        <v>1016</v>
      </c>
      <c r="B43" s="7" t="s">
        <v>1019</v>
      </c>
      <c r="C43" s="7">
        <v>9.5660000000000007</v>
      </c>
      <c r="D43" s="7" t="s">
        <v>5470</v>
      </c>
      <c r="E43" s="7" t="s">
        <v>5558</v>
      </c>
      <c r="F43" s="7" t="s">
        <v>5559</v>
      </c>
      <c r="G43" s="7" t="s">
        <v>2680</v>
      </c>
    </row>
    <row r="44" spans="1:7">
      <c r="A44" s="7" t="s">
        <v>4919</v>
      </c>
      <c r="B44" s="7" t="s">
        <v>4922</v>
      </c>
      <c r="C44" s="7">
        <v>5.2750000000000004</v>
      </c>
      <c r="D44" s="7" t="s">
        <v>5470</v>
      </c>
      <c r="E44" s="7" t="s">
        <v>5484</v>
      </c>
      <c r="F44" s="7" t="s">
        <v>5560</v>
      </c>
      <c r="G44" s="7" t="s">
        <v>5480</v>
      </c>
    </row>
    <row r="45" spans="1:7">
      <c r="A45" s="7" t="s">
        <v>4169</v>
      </c>
      <c r="B45" s="7" t="s">
        <v>4172</v>
      </c>
      <c r="C45" s="7">
        <v>9.0250000000000004</v>
      </c>
      <c r="D45" s="7" t="s">
        <v>5470</v>
      </c>
      <c r="E45" s="7" t="s">
        <v>5561</v>
      </c>
      <c r="F45" s="7" t="s">
        <v>5562</v>
      </c>
      <c r="G45" s="7" t="s">
        <v>2680</v>
      </c>
    </row>
    <row r="46" spans="1:7">
      <c r="A46" s="7" t="s">
        <v>1549</v>
      </c>
      <c r="B46" s="7" t="s">
        <v>1552</v>
      </c>
      <c r="C46" s="7">
        <v>2.2090000000000001</v>
      </c>
      <c r="D46" s="7" t="s">
        <v>5477</v>
      </c>
      <c r="E46" s="7" t="s">
        <v>5586</v>
      </c>
      <c r="F46" s="7" t="s">
        <v>7194</v>
      </c>
      <c r="G46" s="7" t="s">
        <v>5480</v>
      </c>
    </row>
    <row r="47" spans="1:7">
      <c r="A47" s="7" t="s">
        <v>4215</v>
      </c>
      <c r="B47" s="7" t="s">
        <v>4218</v>
      </c>
      <c r="C47" s="7">
        <v>2.2589999999999999</v>
      </c>
      <c r="D47" s="7" t="s">
        <v>5494</v>
      </c>
      <c r="E47" s="7" t="s">
        <v>5561</v>
      </c>
      <c r="F47" s="7" t="s">
        <v>5563</v>
      </c>
      <c r="G47" s="7" t="s">
        <v>5480</v>
      </c>
    </row>
    <row r="48" spans="1:7">
      <c r="A48" s="7" t="s">
        <v>5564</v>
      </c>
      <c r="B48" s="7" t="s">
        <v>5565</v>
      </c>
      <c r="C48" s="7">
        <v>5.6</v>
      </c>
      <c r="D48" s="7" t="s">
        <v>5470</v>
      </c>
      <c r="E48" s="7" t="s">
        <v>5561</v>
      </c>
      <c r="F48" s="7" t="s">
        <v>5566</v>
      </c>
      <c r="G48" s="7" t="s">
        <v>5480</v>
      </c>
    </row>
    <row r="49" spans="1:7">
      <c r="A49" s="7" t="s">
        <v>5567</v>
      </c>
      <c r="B49" s="7" t="s">
        <v>4219</v>
      </c>
      <c r="C49" s="7">
        <v>2.2589999999999999</v>
      </c>
      <c r="D49" s="7" t="s">
        <v>5494</v>
      </c>
      <c r="E49" s="7" t="s">
        <v>5561</v>
      </c>
      <c r="F49" s="7" t="s">
        <v>5563</v>
      </c>
      <c r="G49" s="7" t="s">
        <v>5480</v>
      </c>
    </row>
    <row r="50" spans="1:7">
      <c r="A50" s="7" t="s">
        <v>5568</v>
      </c>
      <c r="B50" s="7" t="s">
        <v>5569</v>
      </c>
      <c r="C50" s="7">
        <v>1.6879999999999999</v>
      </c>
      <c r="D50" s="7" t="s">
        <v>5494</v>
      </c>
      <c r="E50" s="7" t="s">
        <v>5526</v>
      </c>
      <c r="F50" s="7" t="s">
        <v>5570</v>
      </c>
      <c r="G50" s="7" t="s">
        <v>5480</v>
      </c>
    </row>
    <row r="51" spans="1:7">
      <c r="A51" s="7" t="s">
        <v>2706</v>
      </c>
      <c r="B51" s="7" t="s">
        <v>2709</v>
      </c>
      <c r="C51" s="7">
        <v>5.55</v>
      </c>
      <c r="D51" s="7" t="s">
        <v>5470</v>
      </c>
      <c r="E51" s="7" t="s">
        <v>5571</v>
      </c>
      <c r="F51" s="7" t="s">
        <v>5572</v>
      </c>
      <c r="G51" s="7" t="s">
        <v>2680</v>
      </c>
    </row>
    <row r="52" spans="1:7">
      <c r="A52" s="7" t="s">
        <v>4075</v>
      </c>
      <c r="B52" s="7" t="s">
        <v>4078</v>
      </c>
      <c r="C52" s="7">
        <v>5.5739999999999998</v>
      </c>
      <c r="D52" s="7" t="s">
        <v>5470</v>
      </c>
      <c r="E52" s="7" t="s">
        <v>5486</v>
      </c>
      <c r="F52" s="7" t="s">
        <v>5573</v>
      </c>
      <c r="G52" s="7" t="s">
        <v>2680</v>
      </c>
    </row>
    <row r="53" spans="1:7">
      <c r="A53" s="7" t="s">
        <v>5574</v>
      </c>
      <c r="B53" s="7" t="s">
        <v>5575</v>
      </c>
      <c r="C53" s="7">
        <v>2.552</v>
      </c>
      <c r="D53" s="7" t="s">
        <v>5477</v>
      </c>
      <c r="E53" s="7" t="s">
        <v>5576</v>
      </c>
      <c r="F53" s="7" t="s">
        <v>5577</v>
      </c>
      <c r="G53" s="7" t="s">
        <v>5480</v>
      </c>
    </row>
    <row r="54" spans="1:7">
      <c r="A54" s="7" t="s">
        <v>133</v>
      </c>
      <c r="B54" s="7" t="s">
        <v>136</v>
      </c>
      <c r="C54" s="7">
        <v>1.734</v>
      </c>
      <c r="D54" s="7" t="s">
        <v>5477</v>
      </c>
      <c r="E54" s="7" t="s">
        <v>5578</v>
      </c>
      <c r="F54" s="7" t="s">
        <v>5579</v>
      </c>
      <c r="G54" s="7" t="s">
        <v>5480</v>
      </c>
    </row>
    <row r="55" spans="1:7">
      <c r="A55" s="7" t="s">
        <v>5580</v>
      </c>
      <c r="B55" s="7" t="s">
        <v>5581</v>
      </c>
      <c r="C55" s="7">
        <v>1.734</v>
      </c>
      <c r="D55" s="7" t="s">
        <v>5477</v>
      </c>
      <c r="E55" s="7" t="s">
        <v>5578</v>
      </c>
      <c r="F55" s="7" t="s">
        <v>5579</v>
      </c>
      <c r="G55" s="7" t="s">
        <v>5480</v>
      </c>
    </row>
    <row r="56" spans="1:7">
      <c r="A56" s="7" t="s">
        <v>3077</v>
      </c>
      <c r="B56" s="7" t="s">
        <v>3080</v>
      </c>
      <c r="C56" s="7">
        <v>3.6110000000000002</v>
      </c>
      <c r="D56" s="7" t="s">
        <v>5470</v>
      </c>
      <c r="E56" s="7" t="s">
        <v>5582</v>
      </c>
      <c r="F56" s="7" t="s">
        <v>5583</v>
      </c>
      <c r="G56" s="7" t="s">
        <v>5480</v>
      </c>
    </row>
    <row r="57" spans="1:7">
      <c r="A57" s="7" t="s">
        <v>5584</v>
      </c>
      <c r="B57" s="7" t="s">
        <v>5585</v>
      </c>
      <c r="C57" s="7">
        <v>4.2119999999999997</v>
      </c>
      <c r="D57" s="7" t="s">
        <v>5470</v>
      </c>
      <c r="E57" s="7" t="s">
        <v>5586</v>
      </c>
      <c r="F57" s="7" t="s">
        <v>5587</v>
      </c>
      <c r="G57" s="7" t="s">
        <v>5480</v>
      </c>
    </row>
    <row r="58" spans="1:7">
      <c r="A58" s="7" t="s">
        <v>953</v>
      </c>
      <c r="B58" s="7" t="s">
        <v>956</v>
      </c>
      <c r="C58" s="7">
        <v>4.2119999999999997</v>
      </c>
      <c r="D58" s="7" t="s">
        <v>5470</v>
      </c>
      <c r="E58" s="7" t="s">
        <v>5586</v>
      </c>
      <c r="F58" s="7" t="s">
        <v>5587</v>
      </c>
      <c r="G58" s="7" t="s">
        <v>5480</v>
      </c>
    </row>
    <row r="59" spans="1:7">
      <c r="A59" s="7" t="s">
        <v>2764</v>
      </c>
      <c r="B59" s="7" t="s">
        <v>2766</v>
      </c>
      <c r="C59" s="7">
        <v>13.204000000000001</v>
      </c>
      <c r="D59" s="7" t="s">
        <v>5470</v>
      </c>
      <c r="E59" s="7" t="s">
        <v>5588</v>
      </c>
      <c r="F59" s="7" t="s">
        <v>5589</v>
      </c>
      <c r="G59" s="7" t="s">
        <v>2680</v>
      </c>
    </row>
    <row r="60" spans="1:7">
      <c r="A60" s="7" t="s">
        <v>2933</v>
      </c>
      <c r="B60" s="7" t="s">
        <v>2767</v>
      </c>
      <c r="C60" s="7">
        <v>13.204000000000001</v>
      </c>
      <c r="D60" s="7" t="s">
        <v>5470</v>
      </c>
      <c r="E60" s="7" t="s">
        <v>5588</v>
      </c>
      <c r="F60" s="7" t="s">
        <v>5589</v>
      </c>
      <c r="G60" s="7" t="s">
        <v>2680</v>
      </c>
    </row>
    <row r="61" spans="1:7">
      <c r="A61" s="7" t="s">
        <v>3066</v>
      </c>
      <c r="B61" s="7" t="s">
        <v>3068</v>
      </c>
      <c r="C61" s="7">
        <v>6.165</v>
      </c>
      <c r="D61" s="7" t="s">
        <v>5470</v>
      </c>
      <c r="E61" s="7" t="s">
        <v>5590</v>
      </c>
      <c r="F61" s="7" t="s">
        <v>5591</v>
      </c>
      <c r="G61" s="7" t="s">
        <v>2680</v>
      </c>
    </row>
    <row r="62" spans="1:7">
      <c r="A62" s="7" t="s">
        <v>1625</v>
      </c>
      <c r="B62" s="7" t="s">
        <v>5592</v>
      </c>
      <c r="C62" s="7">
        <v>2.5489999999999999</v>
      </c>
      <c r="D62" s="7" t="s">
        <v>5477</v>
      </c>
      <c r="E62" s="7" t="s">
        <v>5586</v>
      </c>
      <c r="F62" s="7" t="s">
        <v>5593</v>
      </c>
      <c r="G62" s="7" t="s">
        <v>5480</v>
      </c>
    </row>
    <row r="63" spans="1:7">
      <c r="A63" s="7" t="s">
        <v>1625</v>
      </c>
      <c r="B63" s="7" t="s">
        <v>7206</v>
      </c>
      <c r="C63" s="7">
        <v>2.5489999999999999</v>
      </c>
      <c r="D63" s="7" t="s">
        <v>5477</v>
      </c>
      <c r="E63" s="7" t="s">
        <v>5586</v>
      </c>
      <c r="F63" s="7" t="s">
        <v>5593</v>
      </c>
      <c r="G63" s="7" t="s">
        <v>5480</v>
      </c>
    </row>
    <row r="64" spans="1:7">
      <c r="A64" s="7" t="s">
        <v>3774</v>
      </c>
      <c r="B64" s="7" t="s">
        <v>3777</v>
      </c>
      <c r="C64" s="7">
        <v>4.7409999999999997</v>
      </c>
      <c r="D64" s="7" t="s">
        <v>5470</v>
      </c>
      <c r="E64" s="7" t="s">
        <v>5594</v>
      </c>
      <c r="F64" s="7" t="s">
        <v>5595</v>
      </c>
      <c r="G64" s="7" t="s">
        <v>5480</v>
      </c>
    </row>
    <row r="65" spans="1:68">
      <c r="A65" s="7" t="s">
        <v>5596</v>
      </c>
      <c r="B65" s="7" t="s">
        <v>5597</v>
      </c>
      <c r="C65" s="7" t="s">
        <v>587</v>
      </c>
      <c r="D65" s="7" t="s">
        <v>587</v>
      </c>
      <c r="E65" s="7" t="s">
        <v>587</v>
      </c>
      <c r="F65" s="7" t="s">
        <v>587</v>
      </c>
      <c r="G65" s="7" t="s">
        <v>5480</v>
      </c>
    </row>
    <row r="66" spans="1:68">
      <c r="A66" s="7" t="s">
        <v>195</v>
      </c>
      <c r="B66" s="7" t="s">
        <v>198</v>
      </c>
      <c r="C66" s="7">
        <v>1.1399999999999999</v>
      </c>
      <c r="D66" s="7" t="s">
        <v>5494</v>
      </c>
      <c r="E66" s="7" t="s">
        <v>5598</v>
      </c>
      <c r="F66" s="7" t="s">
        <v>5599</v>
      </c>
      <c r="G66" s="7" t="s">
        <v>5480</v>
      </c>
    </row>
    <row r="67" spans="1:68">
      <c r="A67" s="7" t="s">
        <v>2626</v>
      </c>
      <c r="B67" s="7" t="s">
        <v>2515</v>
      </c>
      <c r="C67" s="7">
        <v>1.1399999999999999</v>
      </c>
      <c r="D67" s="7" t="s">
        <v>5494</v>
      </c>
      <c r="E67" s="7" t="s">
        <v>5598</v>
      </c>
      <c r="F67" s="7" t="s">
        <v>5599</v>
      </c>
      <c r="G67" s="7" t="s">
        <v>5480</v>
      </c>
    </row>
    <row r="68" spans="1:68">
      <c r="A68" s="3" t="s">
        <v>4666</v>
      </c>
      <c r="B68" s="3" t="s">
        <v>4669</v>
      </c>
      <c r="C68" s="3">
        <v>0.871</v>
      </c>
      <c r="D68" s="3" t="s">
        <v>5483</v>
      </c>
      <c r="E68" s="3" t="s">
        <v>7084</v>
      </c>
      <c r="F68" s="3" t="s">
        <v>7224</v>
      </c>
      <c r="G68" s="3" t="s">
        <v>5480</v>
      </c>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row>
    <row r="69" spans="1:68">
      <c r="A69" s="7" t="s">
        <v>5600</v>
      </c>
      <c r="B69" s="7" t="s">
        <v>5601</v>
      </c>
      <c r="C69" s="7">
        <v>0.625</v>
      </c>
      <c r="D69" s="7" t="s">
        <v>5483</v>
      </c>
      <c r="E69" s="7" t="s">
        <v>5602</v>
      </c>
      <c r="F69" s="7" t="s">
        <v>5603</v>
      </c>
      <c r="G69" s="7" t="s">
        <v>5480</v>
      </c>
    </row>
    <row r="70" spans="1:68">
      <c r="A70" s="7" t="s">
        <v>5604</v>
      </c>
      <c r="B70" s="7" t="s">
        <v>5605</v>
      </c>
      <c r="C70" s="7">
        <v>6.32</v>
      </c>
      <c r="D70" s="7" t="s">
        <v>5470</v>
      </c>
      <c r="E70" s="7" t="s">
        <v>5606</v>
      </c>
      <c r="F70" s="7" t="s">
        <v>5607</v>
      </c>
      <c r="G70" s="7" t="s">
        <v>2680</v>
      </c>
    </row>
    <row r="71" spans="1:68">
      <c r="A71" s="7" t="s">
        <v>2900</v>
      </c>
      <c r="B71" s="7" t="s">
        <v>2903</v>
      </c>
      <c r="C71" s="7">
        <v>1.431</v>
      </c>
      <c r="D71" s="7" t="s">
        <v>5477</v>
      </c>
      <c r="E71" s="7" t="s">
        <v>5608</v>
      </c>
      <c r="F71" s="7" t="s">
        <v>5609</v>
      </c>
      <c r="G71" s="7" t="s">
        <v>5480</v>
      </c>
    </row>
    <row r="72" spans="1:68">
      <c r="A72" s="7" t="s">
        <v>4192</v>
      </c>
      <c r="B72" s="7" t="s">
        <v>4195</v>
      </c>
      <c r="C72" s="7">
        <v>2.427</v>
      </c>
      <c r="D72" s="7" t="s">
        <v>5477</v>
      </c>
      <c r="E72" s="7" t="s">
        <v>4192</v>
      </c>
      <c r="F72" s="7" t="s">
        <v>5610</v>
      </c>
      <c r="G72" s="7" t="s">
        <v>5480</v>
      </c>
    </row>
    <row r="73" spans="1:68">
      <c r="A73" s="7" t="s">
        <v>5611</v>
      </c>
      <c r="B73" s="7" t="s">
        <v>5612</v>
      </c>
      <c r="C73" s="7" t="s">
        <v>587</v>
      </c>
      <c r="D73" s="7" t="s">
        <v>587</v>
      </c>
      <c r="E73" s="7" t="s">
        <v>587</v>
      </c>
      <c r="F73" s="7" t="s">
        <v>587</v>
      </c>
      <c r="G73" s="7" t="s">
        <v>5480</v>
      </c>
    </row>
    <row r="74" spans="1:68">
      <c r="A74" s="7" t="s">
        <v>2891</v>
      </c>
      <c r="B74" s="7" t="s">
        <v>2893</v>
      </c>
      <c r="C74" s="7">
        <v>3.7280000000000002</v>
      </c>
      <c r="D74" s="7" t="s">
        <v>5477</v>
      </c>
      <c r="E74" s="7" t="s">
        <v>5539</v>
      </c>
      <c r="F74" s="7" t="s">
        <v>5613</v>
      </c>
      <c r="G74" s="7" t="s">
        <v>5480</v>
      </c>
    </row>
    <row r="75" spans="1:68">
      <c r="A75" s="7" t="s">
        <v>5614</v>
      </c>
      <c r="B75" s="7" t="s">
        <v>5615</v>
      </c>
      <c r="C75" s="7" t="s">
        <v>587</v>
      </c>
      <c r="D75" s="7" t="s">
        <v>587</v>
      </c>
      <c r="E75" s="7" t="s">
        <v>587</v>
      </c>
      <c r="F75" s="7" t="s">
        <v>587</v>
      </c>
      <c r="G75" s="7" t="s">
        <v>5480</v>
      </c>
    </row>
    <row r="76" spans="1:68">
      <c r="A76" s="7" t="s">
        <v>5616</v>
      </c>
      <c r="B76" s="7" t="s">
        <v>5617</v>
      </c>
      <c r="C76" s="7">
        <v>3.0830000000000002</v>
      </c>
      <c r="D76" s="7" t="s">
        <v>5477</v>
      </c>
      <c r="E76" s="7" t="s">
        <v>5484</v>
      </c>
      <c r="F76" s="7" t="s">
        <v>5618</v>
      </c>
      <c r="G76" s="7" t="s">
        <v>5480</v>
      </c>
    </row>
    <row r="77" spans="1:68">
      <c r="A77" s="7" t="s">
        <v>273</v>
      </c>
      <c r="B77" s="7" t="s">
        <v>277</v>
      </c>
      <c r="C77" s="7">
        <v>0.95</v>
      </c>
      <c r="D77" s="7" t="s">
        <v>5483</v>
      </c>
      <c r="E77" s="7" t="s">
        <v>5619</v>
      </c>
      <c r="F77" s="7" t="s">
        <v>5620</v>
      </c>
      <c r="G77" s="7" t="s">
        <v>5480</v>
      </c>
    </row>
    <row r="78" spans="1:68">
      <c r="A78" s="7" t="s">
        <v>4990</v>
      </c>
      <c r="B78" s="7" t="s">
        <v>4993</v>
      </c>
      <c r="C78" s="7">
        <v>9.89</v>
      </c>
      <c r="D78" s="7" t="s">
        <v>5470</v>
      </c>
      <c r="E78" s="7" t="s">
        <v>5621</v>
      </c>
      <c r="F78" s="7" t="s">
        <v>5622</v>
      </c>
      <c r="G78" s="7" t="s">
        <v>2680</v>
      </c>
    </row>
    <row r="79" spans="1:68">
      <c r="A79" s="7" t="s">
        <v>3384</v>
      </c>
      <c r="B79" s="7" t="s">
        <v>3386</v>
      </c>
      <c r="C79" s="7">
        <v>2.4239999999999999</v>
      </c>
      <c r="D79" s="7" t="s">
        <v>5494</v>
      </c>
      <c r="E79" s="7" t="s">
        <v>6040</v>
      </c>
      <c r="F79" s="7" t="s">
        <v>7209</v>
      </c>
      <c r="G79" s="7" t="s">
        <v>5480</v>
      </c>
    </row>
    <row r="80" spans="1:68">
      <c r="A80" s="7" t="s">
        <v>5623</v>
      </c>
      <c r="B80" s="7" t="s">
        <v>5624</v>
      </c>
      <c r="C80" s="7">
        <v>1.71</v>
      </c>
      <c r="D80" s="7" t="s">
        <v>5494</v>
      </c>
      <c r="E80" s="7" t="s">
        <v>5586</v>
      </c>
      <c r="F80" s="7" t="s">
        <v>5625</v>
      </c>
      <c r="G80" s="7" t="s">
        <v>5480</v>
      </c>
    </row>
    <row r="81" spans="1:14">
      <c r="A81" s="7" t="s">
        <v>3847</v>
      </c>
      <c r="B81" s="7" t="s">
        <v>3849</v>
      </c>
      <c r="C81" s="7">
        <v>11.855</v>
      </c>
      <c r="D81" s="7" t="s">
        <v>5470</v>
      </c>
      <c r="E81" s="7" t="s">
        <v>4310</v>
      </c>
      <c r="F81" s="7" t="s">
        <v>5626</v>
      </c>
      <c r="G81" s="7" t="s">
        <v>2680</v>
      </c>
    </row>
    <row r="82" spans="1:14">
      <c r="A82" s="7" t="s">
        <v>5627</v>
      </c>
      <c r="B82" s="7" t="s">
        <v>3850</v>
      </c>
      <c r="C82" s="7">
        <v>11.855</v>
      </c>
      <c r="D82" s="7" t="s">
        <v>5470</v>
      </c>
      <c r="E82" s="7" t="s">
        <v>4310</v>
      </c>
      <c r="F82" s="7" t="s">
        <v>5626</v>
      </c>
      <c r="G82" s="7" t="s">
        <v>2680</v>
      </c>
    </row>
    <row r="83" spans="1:14">
      <c r="A83" s="7" t="s">
        <v>5628</v>
      </c>
      <c r="B83" s="7" t="s">
        <v>5629</v>
      </c>
      <c r="C83" s="7">
        <v>1.3839999999999999</v>
      </c>
      <c r="D83" s="7" t="s">
        <v>5477</v>
      </c>
      <c r="E83" s="7" t="s">
        <v>5495</v>
      </c>
      <c r="F83" s="7" t="s">
        <v>5630</v>
      </c>
      <c r="G83" s="7" t="s">
        <v>5480</v>
      </c>
    </row>
    <row r="84" spans="1:14">
      <c r="A84" s="7" t="s">
        <v>3690</v>
      </c>
      <c r="B84" s="7" t="s">
        <v>3693</v>
      </c>
      <c r="C84" s="7">
        <v>4.0410000000000004</v>
      </c>
      <c r="D84" s="7" t="s">
        <v>5470</v>
      </c>
      <c r="E84" s="7" t="s">
        <v>5631</v>
      </c>
      <c r="F84" s="7" t="s">
        <v>5632</v>
      </c>
      <c r="G84" s="7" t="s">
        <v>2680</v>
      </c>
    </row>
    <row r="85" spans="1:14">
      <c r="A85" s="7" t="s">
        <v>1660</v>
      </c>
      <c r="B85" s="7" t="s">
        <v>1663</v>
      </c>
      <c r="C85" s="7">
        <v>12.811</v>
      </c>
      <c r="D85" s="7" t="s">
        <v>5470</v>
      </c>
      <c r="E85" s="7" t="s">
        <v>5633</v>
      </c>
      <c r="F85" s="7" t="s">
        <v>5634</v>
      </c>
      <c r="G85" s="7" t="s">
        <v>2680</v>
      </c>
    </row>
    <row r="86" spans="1:14">
      <c r="A86" s="7" t="s">
        <v>1938</v>
      </c>
      <c r="B86" s="7" t="s">
        <v>1664</v>
      </c>
      <c r="C86" s="7">
        <v>12.811</v>
      </c>
      <c r="D86" s="7" t="s">
        <v>5470</v>
      </c>
      <c r="E86" s="7" t="s">
        <v>5633</v>
      </c>
      <c r="F86" s="7" t="s">
        <v>5634</v>
      </c>
      <c r="G86" s="7" t="s">
        <v>2680</v>
      </c>
      <c r="N86" s="10"/>
    </row>
    <row r="87" spans="1:14">
      <c r="A87" s="7" t="s">
        <v>823</v>
      </c>
      <c r="B87" s="7" t="s">
        <v>826</v>
      </c>
      <c r="C87" s="7">
        <v>3.7</v>
      </c>
      <c r="D87" s="7" t="s">
        <v>5470</v>
      </c>
      <c r="E87" s="7" t="s">
        <v>5635</v>
      </c>
      <c r="F87" s="7" t="s">
        <v>5636</v>
      </c>
      <c r="G87" s="7" t="s">
        <v>5480</v>
      </c>
    </row>
    <row r="88" spans="1:14">
      <c r="A88" s="7" t="s">
        <v>4648</v>
      </c>
      <c r="B88" s="7" t="s">
        <v>4651</v>
      </c>
      <c r="C88" s="7" t="s">
        <v>587</v>
      </c>
      <c r="D88" s="7" t="s">
        <v>587</v>
      </c>
      <c r="E88" s="7" t="s">
        <v>587</v>
      </c>
      <c r="F88" s="7" t="s">
        <v>587</v>
      </c>
      <c r="G88" s="7" t="s">
        <v>5480</v>
      </c>
    </row>
    <row r="89" spans="1:14">
      <c r="A89" s="7" t="s">
        <v>5637</v>
      </c>
      <c r="B89" s="7" t="s">
        <v>5638</v>
      </c>
      <c r="C89" s="7">
        <v>2.3199999999999998</v>
      </c>
      <c r="D89" s="7" t="s">
        <v>5494</v>
      </c>
      <c r="E89" s="7" t="s">
        <v>4310</v>
      </c>
      <c r="F89" s="7" t="s">
        <v>5639</v>
      </c>
      <c r="G89" s="7" t="s">
        <v>5480</v>
      </c>
    </row>
    <row r="90" spans="1:14">
      <c r="A90" s="7" t="s">
        <v>3968</v>
      </c>
      <c r="B90" s="7" t="s">
        <v>3970</v>
      </c>
      <c r="C90" s="7">
        <v>1.9370000000000001</v>
      </c>
      <c r="D90" s="7" t="s">
        <v>5494</v>
      </c>
      <c r="E90" s="7" t="s">
        <v>4310</v>
      </c>
      <c r="F90" s="7" t="s">
        <v>5640</v>
      </c>
      <c r="G90" s="7" t="s">
        <v>5480</v>
      </c>
    </row>
    <row r="91" spans="1:14">
      <c r="A91" s="7" t="s">
        <v>1430</v>
      </c>
      <c r="B91" s="7" t="s">
        <v>1433</v>
      </c>
      <c r="C91" s="7">
        <v>4.3019999999999996</v>
      </c>
      <c r="D91" s="7" t="s">
        <v>5470</v>
      </c>
      <c r="E91" s="7" t="s">
        <v>5641</v>
      </c>
      <c r="F91" s="7" t="s">
        <v>5642</v>
      </c>
      <c r="G91" s="7" t="s">
        <v>5480</v>
      </c>
    </row>
    <row r="92" spans="1:14">
      <c r="A92" s="7" t="s">
        <v>469</v>
      </c>
      <c r="B92" s="7" t="s">
        <v>472</v>
      </c>
      <c r="C92" s="7">
        <v>6.3369999999999997</v>
      </c>
      <c r="D92" s="7" t="s">
        <v>5470</v>
      </c>
      <c r="E92" s="7" t="s">
        <v>5478</v>
      </c>
      <c r="F92" s="7" t="s">
        <v>5643</v>
      </c>
      <c r="G92" s="7" t="s">
        <v>2680</v>
      </c>
    </row>
    <row r="93" spans="1:14">
      <c r="A93" s="7" t="s">
        <v>518</v>
      </c>
      <c r="B93" s="7" t="s">
        <v>473</v>
      </c>
      <c r="C93" s="7">
        <v>6.3369999999999997</v>
      </c>
      <c r="D93" s="7" t="s">
        <v>5470</v>
      </c>
      <c r="E93" s="7" t="s">
        <v>5478</v>
      </c>
      <c r="F93" s="7" t="s">
        <v>5643</v>
      </c>
      <c r="G93" s="7" t="s">
        <v>2680</v>
      </c>
    </row>
    <row r="94" spans="1:14">
      <c r="A94" s="7" t="s">
        <v>5644</v>
      </c>
      <c r="B94" s="7" t="s">
        <v>5645</v>
      </c>
      <c r="C94" s="7">
        <v>2.5939999999999999</v>
      </c>
      <c r="D94" s="7" t="s">
        <v>5477</v>
      </c>
      <c r="E94" s="7" t="s">
        <v>5646</v>
      </c>
      <c r="F94" s="7" t="s">
        <v>5647</v>
      </c>
      <c r="G94" s="7" t="s">
        <v>5480</v>
      </c>
    </row>
    <row r="95" spans="1:14">
      <c r="A95" s="7" t="s">
        <v>318</v>
      </c>
      <c r="B95" s="7" t="s">
        <v>321</v>
      </c>
      <c r="C95" s="7">
        <v>1.6259999999999999</v>
      </c>
      <c r="D95" s="7" t="s">
        <v>5494</v>
      </c>
      <c r="E95" s="7" t="s">
        <v>5619</v>
      </c>
      <c r="F95" s="7" t="s">
        <v>7182</v>
      </c>
      <c r="G95" s="7" t="s">
        <v>5480</v>
      </c>
    </row>
    <row r="96" spans="1:14">
      <c r="A96" s="7" t="s">
        <v>5648</v>
      </c>
      <c r="B96" s="7" t="s">
        <v>2974</v>
      </c>
      <c r="C96" s="7" t="s">
        <v>587</v>
      </c>
      <c r="D96" s="7" t="s">
        <v>587</v>
      </c>
      <c r="E96" s="7" t="s">
        <v>587</v>
      </c>
      <c r="F96" s="7" t="s">
        <v>587</v>
      </c>
      <c r="G96" s="7" t="s">
        <v>5480</v>
      </c>
    </row>
    <row r="97" spans="1:68">
      <c r="A97" s="7" t="s">
        <v>2970</v>
      </c>
      <c r="B97" s="7" t="s">
        <v>2973</v>
      </c>
      <c r="C97" s="7" t="s">
        <v>587</v>
      </c>
      <c r="D97" s="7" t="s">
        <v>587</v>
      </c>
      <c r="E97" s="7" t="s">
        <v>587</v>
      </c>
      <c r="F97" s="7" t="s">
        <v>587</v>
      </c>
      <c r="G97" s="7" t="s">
        <v>5480</v>
      </c>
    </row>
    <row r="98" spans="1:68">
      <c r="A98" s="7" t="s">
        <v>5649</v>
      </c>
      <c r="B98" s="7" t="s">
        <v>5650</v>
      </c>
      <c r="C98" s="7">
        <v>2.0230000000000001</v>
      </c>
      <c r="D98" s="7" t="s">
        <v>5477</v>
      </c>
      <c r="E98" s="7" t="s">
        <v>5578</v>
      </c>
      <c r="F98" s="7" t="s">
        <v>5651</v>
      </c>
      <c r="G98" s="7" t="s">
        <v>5480</v>
      </c>
    </row>
    <row r="99" spans="1:68">
      <c r="A99" s="7" t="s">
        <v>5652</v>
      </c>
      <c r="B99" s="7" t="s">
        <v>5653</v>
      </c>
      <c r="C99" s="7">
        <v>2.722</v>
      </c>
      <c r="D99" s="7" t="s">
        <v>5470</v>
      </c>
      <c r="E99" s="7" t="s">
        <v>5654</v>
      </c>
      <c r="F99" s="7" t="s">
        <v>5655</v>
      </c>
      <c r="G99" s="7" t="s">
        <v>5480</v>
      </c>
    </row>
    <row r="100" spans="1:68">
      <c r="A100" s="7" t="s">
        <v>5656</v>
      </c>
      <c r="B100" s="7" t="s">
        <v>5394</v>
      </c>
      <c r="C100" s="7" t="s">
        <v>587</v>
      </c>
      <c r="D100" s="7" t="s">
        <v>587</v>
      </c>
      <c r="E100" s="7" t="s">
        <v>587</v>
      </c>
      <c r="F100" s="7" t="s">
        <v>587</v>
      </c>
      <c r="G100" s="7" t="s">
        <v>5480</v>
      </c>
    </row>
    <row r="101" spans="1:68">
      <c r="A101" s="7" t="s">
        <v>801</v>
      </c>
      <c r="B101" s="7" t="s">
        <v>804</v>
      </c>
      <c r="C101" s="7">
        <v>2.331</v>
      </c>
      <c r="D101" s="7" t="s">
        <v>5477</v>
      </c>
      <c r="E101" s="7" t="s">
        <v>5657</v>
      </c>
      <c r="F101" s="7" t="s">
        <v>5658</v>
      </c>
      <c r="G101" s="7" t="s">
        <v>5480</v>
      </c>
    </row>
    <row r="102" spans="1:68">
      <c r="A102" s="7" t="s">
        <v>5659</v>
      </c>
      <c r="B102" s="7" t="s">
        <v>5660</v>
      </c>
      <c r="C102" s="7">
        <v>2.044</v>
      </c>
      <c r="D102" s="7" t="s">
        <v>5494</v>
      </c>
      <c r="E102" s="7" t="s">
        <v>5661</v>
      </c>
      <c r="F102" s="7" t="s">
        <v>5662</v>
      </c>
      <c r="G102" s="7" t="s">
        <v>5480</v>
      </c>
    </row>
    <row r="103" spans="1:68">
      <c r="A103" s="7" t="s">
        <v>5663</v>
      </c>
      <c r="B103" s="7" t="s">
        <v>5664</v>
      </c>
      <c r="C103" s="7">
        <v>3.786</v>
      </c>
      <c r="D103" s="7" t="s">
        <v>5470</v>
      </c>
      <c r="E103" s="7" t="s">
        <v>5598</v>
      </c>
      <c r="F103" s="7" t="s">
        <v>5665</v>
      </c>
      <c r="G103" s="7" t="s">
        <v>2680</v>
      </c>
    </row>
    <row r="104" spans="1:68">
      <c r="A104" s="7" t="s">
        <v>5666</v>
      </c>
      <c r="B104" s="7" t="s">
        <v>5667</v>
      </c>
      <c r="C104" s="7">
        <v>2.09</v>
      </c>
      <c r="D104" s="7" t="s">
        <v>5477</v>
      </c>
      <c r="E104" s="7" t="s">
        <v>5486</v>
      </c>
      <c r="F104" s="7" t="s">
        <v>5668</v>
      </c>
      <c r="G104" s="7" t="s">
        <v>5480</v>
      </c>
    </row>
    <row r="105" spans="1:68">
      <c r="A105" s="7" t="s">
        <v>5669</v>
      </c>
      <c r="B105" s="7" t="s">
        <v>5670</v>
      </c>
      <c r="C105" s="7">
        <v>1.9419999999999999</v>
      </c>
      <c r="D105" s="7" t="s">
        <v>5477</v>
      </c>
      <c r="E105" s="7" t="s">
        <v>5631</v>
      </c>
      <c r="F105" s="7" t="s">
        <v>5671</v>
      </c>
      <c r="G105" s="7" t="s">
        <v>5480</v>
      </c>
    </row>
    <row r="106" spans="1:68">
      <c r="A106" s="3" t="s">
        <v>4149</v>
      </c>
      <c r="B106" s="3" t="s">
        <v>4152</v>
      </c>
      <c r="C106" s="3">
        <v>0.40300000000000002</v>
      </c>
      <c r="D106" s="3" t="s">
        <v>5483</v>
      </c>
      <c r="E106" s="3" t="s">
        <v>5598</v>
      </c>
      <c r="F106" s="3" t="s">
        <v>7225</v>
      </c>
      <c r="G106" s="3" t="s">
        <v>5480</v>
      </c>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row>
    <row r="107" spans="1:68">
      <c r="A107" s="7" t="s">
        <v>3488</v>
      </c>
      <c r="B107" s="7" t="s">
        <v>3491</v>
      </c>
      <c r="C107" s="7">
        <v>2.9790000000000001</v>
      </c>
      <c r="D107" s="7" t="s">
        <v>5477</v>
      </c>
      <c r="E107" s="7" t="s">
        <v>5672</v>
      </c>
      <c r="F107" s="7" t="s">
        <v>5673</v>
      </c>
      <c r="G107" s="7" t="s">
        <v>5480</v>
      </c>
    </row>
    <row r="108" spans="1:68">
      <c r="A108" s="7" t="s">
        <v>5674</v>
      </c>
      <c r="B108" s="7" t="s">
        <v>5675</v>
      </c>
      <c r="C108" s="7" t="s">
        <v>587</v>
      </c>
      <c r="D108" s="7" t="s">
        <v>587</v>
      </c>
      <c r="E108" s="7" t="s">
        <v>587</v>
      </c>
      <c r="F108" s="7" t="s">
        <v>587</v>
      </c>
      <c r="G108" s="7" t="s">
        <v>5480</v>
      </c>
    </row>
    <row r="109" spans="1:68">
      <c r="A109" s="7" t="s">
        <v>4347</v>
      </c>
      <c r="B109" s="7" t="s">
        <v>4349</v>
      </c>
      <c r="C109" s="7" t="s">
        <v>587</v>
      </c>
      <c r="D109" s="7" t="s">
        <v>587</v>
      </c>
      <c r="E109" s="7" t="s">
        <v>587</v>
      </c>
      <c r="F109" s="7" t="s">
        <v>587</v>
      </c>
      <c r="G109" s="7" t="s">
        <v>5480</v>
      </c>
    </row>
    <row r="110" spans="1:68">
      <c r="A110" s="7" t="s">
        <v>3899</v>
      </c>
      <c r="B110" s="7" t="s">
        <v>3902</v>
      </c>
      <c r="C110" s="7">
        <v>0.32300000000000001</v>
      </c>
      <c r="D110" s="7" t="s">
        <v>5483</v>
      </c>
      <c r="E110" s="7" t="s">
        <v>5505</v>
      </c>
      <c r="F110" s="7" t="s">
        <v>5676</v>
      </c>
      <c r="G110" s="7" t="s">
        <v>5480</v>
      </c>
    </row>
    <row r="111" spans="1:68">
      <c r="A111" s="7" t="s">
        <v>2074</v>
      </c>
      <c r="B111" s="7" t="s">
        <v>2077</v>
      </c>
      <c r="C111" s="7">
        <v>6.6070000000000002</v>
      </c>
      <c r="D111" s="7" t="s">
        <v>5470</v>
      </c>
      <c r="E111" s="7" t="s">
        <v>5677</v>
      </c>
      <c r="F111" s="7" t="s">
        <v>5678</v>
      </c>
      <c r="G111" s="7" t="s">
        <v>2680</v>
      </c>
    </row>
    <row r="112" spans="1:68">
      <c r="A112" s="7" t="s">
        <v>1673</v>
      </c>
      <c r="B112" s="7" t="s">
        <v>1675</v>
      </c>
      <c r="C112" s="7">
        <v>6.9180000000000001</v>
      </c>
      <c r="D112" s="7" t="s">
        <v>5470</v>
      </c>
      <c r="E112" s="7" t="s">
        <v>5633</v>
      </c>
      <c r="F112" s="7" t="s">
        <v>5679</v>
      </c>
      <c r="G112" s="7" t="s">
        <v>2680</v>
      </c>
    </row>
    <row r="113" spans="1:39">
      <c r="A113" s="7" t="s">
        <v>1834</v>
      </c>
      <c r="B113" s="7" t="s">
        <v>1837</v>
      </c>
      <c r="C113" s="7">
        <v>3.319</v>
      </c>
      <c r="D113" s="7" t="s">
        <v>5477</v>
      </c>
      <c r="E113" s="7" t="s">
        <v>5633</v>
      </c>
      <c r="F113" s="7" t="s">
        <v>5680</v>
      </c>
      <c r="G113" s="7" t="s">
        <v>5480</v>
      </c>
    </row>
    <row r="114" spans="1:39">
      <c r="A114" s="7" t="s">
        <v>1256</v>
      </c>
      <c r="B114" s="7" t="s">
        <v>1259</v>
      </c>
      <c r="C114" s="7">
        <v>4.1210000000000004</v>
      </c>
      <c r="D114" s="7" t="s">
        <v>5477</v>
      </c>
      <c r="E114" s="7" t="s">
        <v>5633</v>
      </c>
      <c r="F114" s="7" t="s">
        <v>5681</v>
      </c>
      <c r="G114" s="7" t="s">
        <v>5480</v>
      </c>
    </row>
    <row r="115" spans="1:39">
      <c r="A115" s="7" t="s">
        <v>5682</v>
      </c>
      <c r="B115" s="7" t="s">
        <v>2981</v>
      </c>
      <c r="C115" s="7">
        <v>2.403</v>
      </c>
      <c r="D115" s="7" t="s">
        <v>5477</v>
      </c>
      <c r="E115" s="7" t="s">
        <v>5473</v>
      </c>
      <c r="F115" s="7" t="s">
        <v>5683</v>
      </c>
      <c r="G115" s="7" t="s">
        <v>5480</v>
      </c>
    </row>
    <row r="116" spans="1:39">
      <c r="A116" s="7" t="s">
        <v>2125</v>
      </c>
      <c r="B116" s="7" t="s">
        <v>2128</v>
      </c>
      <c r="C116" s="7">
        <v>2.403</v>
      </c>
      <c r="D116" s="7" t="s">
        <v>5477</v>
      </c>
      <c r="E116" s="7" t="s">
        <v>5473</v>
      </c>
      <c r="F116" s="7" t="s">
        <v>5683</v>
      </c>
      <c r="G116" s="7" t="s">
        <v>5480</v>
      </c>
    </row>
    <row r="117" spans="1:39">
      <c r="A117" s="7" t="s">
        <v>5684</v>
      </c>
      <c r="B117" s="7" t="s">
        <v>5685</v>
      </c>
      <c r="C117" s="7" t="s">
        <v>587</v>
      </c>
      <c r="D117" s="7" t="s">
        <v>587</v>
      </c>
      <c r="E117" s="7" t="s">
        <v>587</v>
      </c>
      <c r="F117" s="7" t="s">
        <v>587</v>
      </c>
      <c r="G117" s="7" t="s">
        <v>5480</v>
      </c>
    </row>
    <row r="118" spans="1:39">
      <c r="A118" s="7" t="s">
        <v>3252</v>
      </c>
      <c r="B118" s="7" t="s">
        <v>3255</v>
      </c>
      <c r="C118" s="7">
        <v>1.042</v>
      </c>
      <c r="D118" s="7" t="s">
        <v>5494</v>
      </c>
      <c r="E118" s="7" t="s">
        <v>5686</v>
      </c>
      <c r="F118" s="7" t="s">
        <v>5687</v>
      </c>
      <c r="G118" s="7" t="s">
        <v>5480</v>
      </c>
    </row>
    <row r="119" spans="1:39">
      <c r="A119" s="7" t="s">
        <v>694</v>
      </c>
      <c r="B119" s="7" t="s">
        <v>696</v>
      </c>
      <c r="C119" s="7">
        <v>4.2389999999999999</v>
      </c>
      <c r="D119" s="7" t="s">
        <v>5470</v>
      </c>
      <c r="E119" s="7" t="s">
        <v>5688</v>
      </c>
      <c r="F119" s="8" t="s">
        <v>5689</v>
      </c>
      <c r="G119" s="7" t="s">
        <v>5480</v>
      </c>
    </row>
    <row r="120" spans="1:39">
      <c r="A120" s="7" t="s">
        <v>888</v>
      </c>
      <c r="B120" s="7" t="s">
        <v>891</v>
      </c>
      <c r="C120" s="7">
        <v>2.5819999999999999</v>
      </c>
      <c r="D120" s="7" t="s">
        <v>5477</v>
      </c>
      <c r="E120" s="7" t="s">
        <v>5690</v>
      </c>
      <c r="F120" s="7" t="s">
        <v>5691</v>
      </c>
      <c r="G120" s="7" t="s">
        <v>5480</v>
      </c>
    </row>
    <row r="121" spans="1:39">
      <c r="A121" s="7" t="s">
        <v>2693</v>
      </c>
      <c r="B121" s="7" t="s">
        <v>2696</v>
      </c>
      <c r="C121" s="7">
        <v>8.9610000000000003</v>
      </c>
      <c r="D121" s="7" t="s">
        <v>5470</v>
      </c>
      <c r="E121" s="7" t="s">
        <v>5692</v>
      </c>
      <c r="F121" s="7" t="s">
        <v>5693</v>
      </c>
      <c r="G121" s="7" t="s">
        <v>2680</v>
      </c>
    </row>
    <row r="122" spans="1:39">
      <c r="A122" s="7" t="s">
        <v>5694</v>
      </c>
      <c r="B122" s="7" t="s">
        <v>5695</v>
      </c>
      <c r="C122" s="7">
        <v>8.593</v>
      </c>
      <c r="D122" s="7" t="s">
        <v>5470</v>
      </c>
      <c r="E122" s="7" t="s">
        <v>5696</v>
      </c>
      <c r="F122" s="7" t="s">
        <v>5697</v>
      </c>
      <c r="G122" s="7" t="s">
        <v>5480</v>
      </c>
    </row>
    <row r="123" spans="1:39">
      <c r="A123" s="7" t="s">
        <v>1287</v>
      </c>
      <c r="B123" s="7" t="s">
        <v>1289</v>
      </c>
      <c r="C123" s="7">
        <v>3.1760000000000002</v>
      </c>
      <c r="D123" s="7" t="s">
        <v>5477</v>
      </c>
      <c r="E123" s="7" t="s">
        <v>5646</v>
      </c>
      <c r="F123" s="7" t="s">
        <v>5698</v>
      </c>
      <c r="G123" s="7" t="s">
        <v>5480</v>
      </c>
    </row>
    <row r="124" spans="1:39">
      <c r="A124" s="7" t="s">
        <v>5699</v>
      </c>
      <c r="B124" s="7" t="s">
        <v>5700</v>
      </c>
      <c r="C124" s="7">
        <v>2.2069999999999999</v>
      </c>
      <c r="D124" s="7" t="s">
        <v>5494</v>
      </c>
      <c r="E124" s="7" t="s">
        <v>5701</v>
      </c>
      <c r="F124" s="7" t="s">
        <v>5702</v>
      </c>
      <c r="G124" s="7" t="s">
        <v>5480</v>
      </c>
    </row>
    <row r="125" spans="1:39">
      <c r="A125" s="7" t="s">
        <v>3242</v>
      </c>
      <c r="B125" s="7" t="s">
        <v>3245</v>
      </c>
      <c r="C125" s="7">
        <v>2.9340000000000002</v>
      </c>
      <c r="D125" s="7" t="s">
        <v>5470</v>
      </c>
      <c r="E125" s="7" t="s">
        <v>5703</v>
      </c>
      <c r="F125" s="7" t="s">
        <v>5704</v>
      </c>
      <c r="G125" s="7" t="s">
        <v>5480</v>
      </c>
    </row>
    <row r="126" spans="1:39">
      <c r="A126" s="7" t="s">
        <v>2080</v>
      </c>
      <c r="B126" s="7" t="s">
        <v>2083</v>
      </c>
      <c r="C126" s="7">
        <v>3.7970000000000002</v>
      </c>
      <c r="D126" s="7" t="s">
        <v>5477</v>
      </c>
      <c r="E126" s="7" t="s">
        <v>5705</v>
      </c>
      <c r="F126" s="7" t="s">
        <v>5706</v>
      </c>
      <c r="G126" s="7" t="s">
        <v>5480</v>
      </c>
    </row>
    <row r="127" spans="1:39">
      <c r="A127" s="7" t="s">
        <v>1348</v>
      </c>
      <c r="B127" s="7" t="s">
        <v>1351</v>
      </c>
      <c r="C127" s="7">
        <v>4.5810000000000004</v>
      </c>
      <c r="D127" s="7" t="s">
        <v>5470</v>
      </c>
      <c r="E127" s="7" t="s">
        <v>5707</v>
      </c>
      <c r="F127" s="7" t="s">
        <v>5708</v>
      </c>
      <c r="G127" s="7" t="s">
        <v>5480</v>
      </c>
    </row>
    <row r="128" spans="1:39">
      <c r="A128" s="7" t="s">
        <v>2110</v>
      </c>
      <c r="B128" s="7" t="s">
        <v>2114</v>
      </c>
      <c r="C128" s="7">
        <v>9.452</v>
      </c>
      <c r="D128" s="7" t="s">
        <v>5470</v>
      </c>
      <c r="E128" s="7" t="s">
        <v>6170</v>
      </c>
      <c r="F128" s="7" t="s">
        <v>7195</v>
      </c>
      <c r="G128" s="7" t="s">
        <v>5480</v>
      </c>
      <c r="AF128" s="7" t="s">
        <v>371</v>
      </c>
      <c r="AK128" s="10">
        <v>43042</v>
      </c>
      <c r="AM128" s="7" t="s">
        <v>2116</v>
      </c>
    </row>
    <row r="129" spans="1:7">
      <c r="A129" s="7" t="s">
        <v>5709</v>
      </c>
      <c r="B129" s="7" t="s">
        <v>5710</v>
      </c>
      <c r="C129" s="7">
        <v>5.5469999999999997</v>
      </c>
      <c r="D129" s="7" t="s">
        <v>5470</v>
      </c>
      <c r="E129" s="7" t="s">
        <v>5711</v>
      </c>
      <c r="F129" s="7" t="s">
        <v>5712</v>
      </c>
      <c r="G129" s="7" t="s">
        <v>5480</v>
      </c>
    </row>
    <row r="130" spans="1:7">
      <c r="A130" s="7" t="s">
        <v>5713</v>
      </c>
      <c r="B130" s="7" t="s">
        <v>5714</v>
      </c>
      <c r="C130" s="7">
        <v>5.476</v>
      </c>
      <c r="D130" s="7" t="s">
        <v>5470</v>
      </c>
      <c r="E130" s="7" t="s">
        <v>5711</v>
      </c>
      <c r="F130" s="7" t="s">
        <v>5715</v>
      </c>
      <c r="G130" s="7" t="s">
        <v>5480</v>
      </c>
    </row>
    <row r="131" spans="1:7">
      <c r="A131" s="7" t="s">
        <v>3361</v>
      </c>
      <c r="B131" s="7" t="s">
        <v>3364</v>
      </c>
      <c r="C131" s="7">
        <v>4.5209999999999999</v>
      </c>
      <c r="D131" s="7" t="s">
        <v>5470</v>
      </c>
      <c r="E131" s="7" t="s">
        <v>6170</v>
      </c>
      <c r="F131" s="7" t="s">
        <v>7210</v>
      </c>
      <c r="G131" s="7" t="s">
        <v>5480</v>
      </c>
    </row>
    <row r="132" spans="1:7">
      <c r="A132" s="7" t="s">
        <v>1739</v>
      </c>
      <c r="B132" s="7" t="s">
        <v>1742</v>
      </c>
      <c r="C132" s="7">
        <v>2.835</v>
      </c>
      <c r="D132" s="7" t="s">
        <v>5477</v>
      </c>
      <c r="E132" s="7" t="s">
        <v>5646</v>
      </c>
      <c r="F132" s="7" t="s">
        <v>5716</v>
      </c>
      <c r="G132" s="7" t="s">
        <v>5480</v>
      </c>
    </row>
    <row r="133" spans="1:7">
      <c r="A133" s="7" t="s">
        <v>5717</v>
      </c>
      <c r="B133" s="7" t="s">
        <v>5718</v>
      </c>
      <c r="C133" s="7">
        <v>8.4019999999999992</v>
      </c>
      <c r="D133" s="7" t="s">
        <v>5470</v>
      </c>
      <c r="E133" s="7" t="s">
        <v>5719</v>
      </c>
      <c r="F133" s="7" t="s">
        <v>5720</v>
      </c>
      <c r="G133" s="7" t="s">
        <v>2680</v>
      </c>
    </row>
    <row r="134" spans="1:7">
      <c r="A134" s="7" t="s">
        <v>3190</v>
      </c>
      <c r="B134" s="7" t="s">
        <v>3136</v>
      </c>
      <c r="C134" s="7">
        <v>2.476</v>
      </c>
      <c r="D134" s="7" t="s">
        <v>5477</v>
      </c>
      <c r="E134" s="7" t="s">
        <v>5721</v>
      </c>
      <c r="F134" s="7" t="s">
        <v>5722</v>
      </c>
      <c r="G134" s="7" t="s">
        <v>5480</v>
      </c>
    </row>
    <row r="135" spans="1:7">
      <c r="A135" s="7" t="s">
        <v>3132</v>
      </c>
      <c r="B135" s="7" t="s">
        <v>3135</v>
      </c>
      <c r="C135" s="7">
        <v>2.476</v>
      </c>
      <c r="D135" s="7" t="s">
        <v>5477</v>
      </c>
      <c r="E135" s="7" t="s">
        <v>5721</v>
      </c>
      <c r="F135" s="7" t="s">
        <v>5722</v>
      </c>
      <c r="G135" s="7" t="s">
        <v>5480</v>
      </c>
    </row>
    <row r="136" spans="1:7">
      <c r="A136" s="7" t="s">
        <v>5187</v>
      </c>
      <c r="B136" s="7" t="s">
        <v>5190</v>
      </c>
      <c r="C136" s="7">
        <v>2.4689999999999999</v>
      </c>
      <c r="D136" s="7" t="s">
        <v>5477</v>
      </c>
      <c r="E136" s="7" t="s">
        <v>5473</v>
      </c>
      <c r="F136" s="7" t="s">
        <v>5723</v>
      </c>
      <c r="G136" s="7" t="s">
        <v>5480</v>
      </c>
    </row>
    <row r="137" spans="1:7">
      <c r="A137" s="7" t="s">
        <v>4840</v>
      </c>
      <c r="B137" s="7" t="s">
        <v>4843</v>
      </c>
      <c r="C137" s="7">
        <v>2.7589999999999999</v>
      </c>
      <c r="D137" s="7" t="s">
        <v>5477</v>
      </c>
      <c r="E137" s="7" t="s">
        <v>5724</v>
      </c>
      <c r="F137" s="7" t="s">
        <v>5725</v>
      </c>
      <c r="G137" s="7" t="s">
        <v>5480</v>
      </c>
    </row>
    <row r="138" spans="1:7">
      <c r="A138" s="7" t="s">
        <v>2062</v>
      </c>
      <c r="B138" s="7" t="s">
        <v>2064</v>
      </c>
      <c r="C138" s="7">
        <v>3.6560000000000001</v>
      </c>
      <c r="D138" s="7" t="s">
        <v>5470</v>
      </c>
      <c r="E138" s="7" t="s">
        <v>5726</v>
      </c>
      <c r="F138" s="7" t="s">
        <v>5727</v>
      </c>
      <c r="G138" s="7" t="s">
        <v>5480</v>
      </c>
    </row>
    <row r="139" spans="1:7">
      <c r="A139" s="7" t="s">
        <v>5728</v>
      </c>
      <c r="B139" s="7" t="s">
        <v>5729</v>
      </c>
      <c r="C139" s="7">
        <v>2.9060000000000001</v>
      </c>
      <c r="D139" s="7" t="s">
        <v>5477</v>
      </c>
      <c r="E139" s="7" t="s">
        <v>5711</v>
      </c>
      <c r="F139" s="7" t="s">
        <v>5730</v>
      </c>
      <c r="G139" s="7" t="s">
        <v>5480</v>
      </c>
    </row>
    <row r="140" spans="1:7">
      <c r="A140" s="7" t="s">
        <v>5731</v>
      </c>
      <c r="B140" s="7" t="s">
        <v>5729</v>
      </c>
      <c r="C140" s="7">
        <v>2.9060000000000001</v>
      </c>
      <c r="D140" s="7" t="s">
        <v>5477</v>
      </c>
      <c r="E140" s="7" t="s">
        <v>5711</v>
      </c>
      <c r="F140" s="7" t="s">
        <v>5730</v>
      </c>
      <c r="G140" s="7" t="s">
        <v>5480</v>
      </c>
    </row>
    <row r="141" spans="1:7">
      <c r="A141" s="7" t="s">
        <v>4028</v>
      </c>
      <c r="B141" s="7" t="s">
        <v>4031</v>
      </c>
      <c r="C141" s="7">
        <v>4.3380000000000001</v>
      </c>
      <c r="D141" s="7" t="s">
        <v>5470</v>
      </c>
      <c r="E141" s="7" t="s">
        <v>5505</v>
      </c>
      <c r="F141" s="7" t="s">
        <v>5732</v>
      </c>
      <c r="G141" s="7" t="s">
        <v>5480</v>
      </c>
    </row>
    <row r="142" spans="1:7">
      <c r="A142" s="7" t="s">
        <v>3909</v>
      </c>
      <c r="B142" s="7" t="s">
        <v>3912</v>
      </c>
      <c r="C142" s="7">
        <v>13.164</v>
      </c>
      <c r="D142" s="7" t="s">
        <v>5470</v>
      </c>
      <c r="E142" s="7" t="s">
        <v>5733</v>
      </c>
      <c r="F142" s="7" t="s">
        <v>5734</v>
      </c>
      <c r="G142" s="7" t="s">
        <v>2680</v>
      </c>
    </row>
    <row r="143" spans="1:7">
      <c r="A143" s="7" t="s">
        <v>5735</v>
      </c>
      <c r="B143" s="7" t="s">
        <v>5736</v>
      </c>
      <c r="C143" s="7">
        <v>1.367</v>
      </c>
      <c r="D143" s="7" t="s">
        <v>5483</v>
      </c>
      <c r="E143" s="7" t="s">
        <v>5733</v>
      </c>
      <c r="F143" s="7" t="s">
        <v>5737</v>
      </c>
      <c r="G143" s="7" t="s">
        <v>5480</v>
      </c>
    </row>
    <row r="144" spans="1:7">
      <c r="A144" s="7" t="s">
        <v>903</v>
      </c>
      <c r="B144" s="7" t="s">
        <v>906</v>
      </c>
      <c r="C144" s="7">
        <v>2.1629999999999998</v>
      </c>
      <c r="D144" s="7" t="s">
        <v>5494</v>
      </c>
      <c r="E144" s="7" t="s">
        <v>5690</v>
      </c>
      <c r="F144" s="7" t="s">
        <v>5738</v>
      </c>
      <c r="G144" s="7" t="s">
        <v>5480</v>
      </c>
    </row>
    <row r="145" spans="1:7">
      <c r="A145" s="7" t="s">
        <v>718</v>
      </c>
      <c r="B145" s="7" t="s">
        <v>721</v>
      </c>
      <c r="C145" s="7">
        <v>1.248</v>
      </c>
      <c r="D145" s="7" t="s">
        <v>5483</v>
      </c>
      <c r="E145" s="7" t="s">
        <v>5690</v>
      </c>
      <c r="F145" s="7" t="s">
        <v>5739</v>
      </c>
      <c r="G145" s="7" t="s">
        <v>5480</v>
      </c>
    </row>
    <row r="146" spans="1:7">
      <c r="A146" s="7" t="s">
        <v>5740</v>
      </c>
      <c r="B146" s="7" t="s">
        <v>5741</v>
      </c>
      <c r="C146" s="7">
        <v>6.3419999999999996</v>
      </c>
      <c r="D146" s="7" t="s">
        <v>5470</v>
      </c>
      <c r="E146" s="7" t="s">
        <v>5484</v>
      </c>
      <c r="F146" s="7" t="s">
        <v>5742</v>
      </c>
      <c r="G146" s="7" t="s">
        <v>5480</v>
      </c>
    </row>
    <row r="147" spans="1:7">
      <c r="A147" s="7" t="s">
        <v>1245</v>
      </c>
      <c r="B147" s="7" t="s">
        <v>1248</v>
      </c>
      <c r="C147" s="7">
        <v>6.3419999999999996</v>
      </c>
      <c r="D147" s="7" t="s">
        <v>5470</v>
      </c>
      <c r="E147" s="7" t="s">
        <v>5484</v>
      </c>
      <c r="F147" s="7" t="s">
        <v>5742</v>
      </c>
      <c r="G147" s="7" t="s">
        <v>5480</v>
      </c>
    </row>
    <row r="148" spans="1:7">
      <c r="A148" s="7" t="s">
        <v>1219</v>
      </c>
      <c r="B148" s="7" t="s">
        <v>1222</v>
      </c>
      <c r="C148" s="7">
        <v>1.607</v>
      </c>
      <c r="D148" s="7" t="s">
        <v>5483</v>
      </c>
      <c r="E148" s="7" t="s">
        <v>5484</v>
      </c>
      <c r="F148" s="7" t="s">
        <v>5743</v>
      </c>
      <c r="G148" s="7" t="s">
        <v>5480</v>
      </c>
    </row>
    <row r="149" spans="1:7">
      <c r="A149" s="7" t="s">
        <v>4478</v>
      </c>
      <c r="B149" s="7" t="s">
        <v>4481</v>
      </c>
      <c r="C149" s="7">
        <v>3.2879999999999998</v>
      </c>
      <c r="D149" s="7" t="s">
        <v>5477</v>
      </c>
      <c r="E149" s="7" t="s">
        <v>4310</v>
      </c>
      <c r="F149" s="7" t="s">
        <v>5744</v>
      </c>
      <c r="G149" s="7" t="s">
        <v>5480</v>
      </c>
    </row>
    <row r="150" spans="1:7">
      <c r="A150" s="7" t="s">
        <v>1028</v>
      </c>
      <c r="B150" s="7" t="s">
        <v>1031</v>
      </c>
      <c r="C150" s="7">
        <v>1.8320000000000001</v>
      </c>
      <c r="D150" s="7" t="s">
        <v>5494</v>
      </c>
      <c r="E150" s="7" t="s">
        <v>5657</v>
      </c>
      <c r="F150" s="7" t="s">
        <v>5745</v>
      </c>
      <c r="G150" s="7" t="s">
        <v>5480</v>
      </c>
    </row>
    <row r="151" spans="1:7">
      <c r="A151" s="7" t="s">
        <v>3022</v>
      </c>
      <c r="B151" s="7" t="s">
        <v>3025</v>
      </c>
      <c r="C151" s="7">
        <v>2.198</v>
      </c>
      <c r="D151" s="7" t="s">
        <v>5494</v>
      </c>
      <c r="E151" s="7" t="s">
        <v>5561</v>
      </c>
      <c r="F151" s="7" t="s">
        <v>5746</v>
      </c>
      <c r="G151" s="7" t="s">
        <v>5480</v>
      </c>
    </row>
    <row r="152" spans="1:7">
      <c r="A152" s="7" t="s">
        <v>5250</v>
      </c>
      <c r="B152" s="7" t="s">
        <v>5253</v>
      </c>
      <c r="C152" s="7">
        <v>3.2949999999999999</v>
      </c>
      <c r="D152" s="7" t="s">
        <v>5470</v>
      </c>
      <c r="E152" s="7" t="s">
        <v>5747</v>
      </c>
      <c r="F152" s="7" t="s">
        <v>5748</v>
      </c>
      <c r="G152" s="7" t="s">
        <v>5480</v>
      </c>
    </row>
    <row r="153" spans="1:7">
      <c r="A153" s="7" t="s">
        <v>5749</v>
      </c>
      <c r="B153" s="7" t="s">
        <v>5750</v>
      </c>
      <c r="C153" s="7">
        <v>2.6440000000000001</v>
      </c>
      <c r="D153" s="7" t="s">
        <v>5477</v>
      </c>
      <c r="E153" s="7" t="s">
        <v>5751</v>
      </c>
      <c r="F153" s="7" t="s">
        <v>5752</v>
      </c>
      <c r="G153" s="7" t="s">
        <v>5480</v>
      </c>
    </row>
    <row r="154" spans="1:7">
      <c r="A154" s="7" t="s">
        <v>5753</v>
      </c>
      <c r="B154" s="7" t="s">
        <v>5754</v>
      </c>
      <c r="C154" s="7">
        <v>2.0059999999999998</v>
      </c>
      <c r="D154" s="7" t="s">
        <v>5494</v>
      </c>
      <c r="E154" s="7" t="s">
        <v>5755</v>
      </c>
      <c r="F154" s="7" t="s">
        <v>5756</v>
      </c>
      <c r="G154" s="7" t="s">
        <v>5480</v>
      </c>
    </row>
    <row r="155" spans="1:7">
      <c r="A155" s="7" t="s">
        <v>5757</v>
      </c>
      <c r="B155" s="7" t="s">
        <v>5758</v>
      </c>
      <c r="C155" s="7" t="s">
        <v>587</v>
      </c>
      <c r="D155" s="7" t="s">
        <v>587</v>
      </c>
      <c r="E155" s="7" t="s">
        <v>587</v>
      </c>
      <c r="F155" s="7" t="s">
        <v>587</v>
      </c>
      <c r="G155" s="7" t="s">
        <v>5480</v>
      </c>
    </row>
    <row r="156" spans="1:7">
      <c r="A156" s="7" t="s">
        <v>5759</v>
      </c>
      <c r="B156" s="7" t="s">
        <v>5760</v>
      </c>
      <c r="C156" s="7">
        <v>1.6020000000000001</v>
      </c>
      <c r="D156" s="7" t="s">
        <v>5494</v>
      </c>
      <c r="E156" s="7" t="s">
        <v>5747</v>
      </c>
      <c r="F156" s="7" t="s">
        <v>5761</v>
      </c>
      <c r="G156" s="7" t="s">
        <v>5480</v>
      </c>
    </row>
    <row r="157" spans="1:7">
      <c r="A157" s="7" t="s">
        <v>2882</v>
      </c>
      <c r="B157" s="7" t="s">
        <v>2885</v>
      </c>
      <c r="C157" s="7">
        <v>2.4350000000000001</v>
      </c>
      <c r="D157" s="7" t="s">
        <v>5494</v>
      </c>
      <c r="E157" s="7" t="s">
        <v>5762</v>
      </c>
      <c r="F157" s="7" t="s">
        <v>5763</v>
      </c>
      <c r="G157" s="7" t="s">
        <v>5480</v>
      </c>
    </row>
    <row r="158" spans="1:7">
      <c r="A158" s="7" t="s">
        <v>1009</v>
      </c>
      <c r="B158" s="7" t="s">
        <v>1012</v>
      </c>
      <c r="C158" s="7">
        <v>2.3690000000000002</v>
      </c>
      <c r="D158" s="7" t="s">
        <v>5470</v>
      </c>
      <c r="E158" s="7" t="s">
        <v>5571</v>
      </c>
      <c r="F158" s="7" t="s">
        <v>5764</v>
      </c>
      <c r="G158" s="7" t="s">
        <v>5480</v>
      </c>
    </row>
    <row r="159" spans="1:7">
      <c r="A159" s="7" t="s">
        <v>5174</v>
      </c>
      <c r="B159" s="7" t="s">
        <v>5177</v>
      </c>
      <c r="C159" s="7">
        <v>2.948</v>
      </c>
      <c r="D159" s="7" t="s">
        <v>5470</v>
      </c>
      <c r="E159" s="7" t="s">
        <v>5765</v>
      </c>
      <c r="F159" s="8" t="s">
        <v>5732</v>
      </c>
      <c r="G159" s="7" t="s">
        <v>5480</v>
      </c>
    </row>
    <row r="160" spans="1:7">
      <c r="A160" s="7" t="s">
        <v>5306</v>
      </c>
      <c r="B160" s="7" t="s">
        <v>5309</v>
      </c>
      <c r="C160" s="7">
        <v>2.597</v>
      </c>
      <c r="D160" s="7" t="s">
        <v>5470</v>
      </c>
      <c r="E160" s="7" t="s">
        <v>5765</v>
      </c>
      <c r="F160" s="7" t="s">
        <v>5766</v>
      </c>
      <c r="G160" s="7" t="s">
        <v>5480</v>
      </c>
    </row>
    <row r="161" spans="1:36">
      <c r="A161" s="7" t="s">
        <v>5767</v>
      </c>
      <c r="B161" s="7" t="s">
        <v>5768</v>
      </c>
      <c r="C161" s="7">
        <v>3.8740000000000001</v>
      </c>
      <c r="D161" s="7" t="s">
        <v>5477</v>
      </c>
      <c r="E161" s="7" t="s">
        <v>4310</v>
      </c>
      <c r="F161" s="7" t="s">
        <v>5769</v>
      </c>
      <c r="G161" s="7" t="s">
        <v>5480</v>
      </c>
    </row>
    <row r="162" spans="1:36">
      <c r="A162" s="7" t="s">
        <v>5770</v>
      </c>
      <c r="B162" s="7" t="s">
        <v>5771</v>
      </c>
      <c r="C162" s="7">
        <v>10.292</v>
      </c>
      <c r="D162" s="7" t="s">
        <v>5470</v>
      </c>
      <c r="E162" s="7" t="s">
        <v>5755</v>
      </c>
      <c r="F162" s="7" t="s">
        <v>5772</v>
      </c>
      <c r="G162" s="7" t="s">
        <v>2680</v>
      </c>
    </row>
    <row r="163" spans="1:36">
      <c r="A163" s="7" t="s">
        <v>5773</v>
      </c>
      <c r="B163" s="7" t="s">
        <v>5774</v>
      </c>
      <c r="C163" s="7">
        <v>1.52</v>
      </c>
      <c r="D163" s="7" t="s">
        <v>5483</v>
      </c>
      <c r="E163" s="7" t="s">
        <v>5619</v>
      </c>
      <c r="F163" s="7" t="s">
        <v>5775</v>
      </c>
      <c r="G163" s="7" t="s">
        <v>5480</v>
      </c>
    </row>
    <row r="164" spans="1:36">
      <c r="A164" s="7" t="s">
        <v>3803</v>
      </c>
      <c r="B164" s="7" t="s">
        <v>3805</v>
      </c>
      <c r="C164" s="7">
        <v>1.9710000000000001</v>
      </c>
      <c r="D164" s="7" t="s">
        <v>5477</v>
      </c>
      <c r="E164" s="7" t="s">
        <v>5776</v>
      </c>
      <c r="F164" s="11" t="s">
        <v>5777</v>
      </c>
      <c r="G164" s="7" t="s">
        <v>5480</v>
      </c>
    </row>
    <row r="165" spans="1:36">
      <c r="A165" s="7" t="s">
        <v>5778</v>
      </c>
      <c r="B165" s="7" t="s">
        <v>5779</v>
      </c>
      <c r="C165" s="7">
        <v>2.746</v>
      </c>
      <c r="D165" s="7" t="s">
        <v>5494</v>
      </c>
      <c r="E165" s="7" t="s">
        <v>5780</v>
      </c>
      <c r="F165" s="7" t="s">
        <v>5781</v>
      </c>
      <c r="G165" s="7" t="s">
        <v>5480</v>
      </c>
    </row>
    <row r="166" spans="1:36">
      <c r="A166" s="7" t="s">
        <v>3210</v>
      </c>
      <c r="B166" s="7" t="s">
        <v>3213</v>
      </c>
      <c r="C166" s="7" t="s">
        <v>587</v>
      </c>
      <c r="D166" s="7" t="s">
        <v>587</v>
      </c>
      <c r="E166" s="7" t="s">
        <v>587</v>
      </c>
      <c r="F166" s="7" t="s">
        <v>587</v>
      </c>
      <c r="G166" s="7" t="s">
        <v>5480</v>
      </c>
    </row>
    <row r="167" spans="1:36">
      <c r="A167" s="7" t="s">
        <v>549</v>
      </c>
      <c r="B167" s="7" t="s">
        <v>552</v>
      </c>
      <c r="C167" s="7" t="s">
        <v>587</v>
      </c>
      <c r="D167" s="7" t="s">
        <v>587</v>
      </c>
      <c r="E167" s="7" t="s">
        <v>587</v>
      </c>
      <c r="F167" s="7" t="s">
        <v>587</v>
      </c>
      <c r="G167" s="7" t="s">
        <v>5480</v>
      </c>
      <c r="AJ167" s="10"/>
    </row>
    <row r="168" spans="1:36">
      <c r="A168" s="7" t="s">
        <v>5782</v>
      </c>
      <c r="B168" s="7" t="s">
        <v>5783</v>
      </c>
      <c r="C168" s="7" t="s">
        <v>587</v>
      </c>
      <c r="D168" s="7" t="s">
        <v>587</v>
      </c>
      <c r="E168" s="7" t="s">
        <v>587</v>
      </c>
      <c r="F168" s="7" t="s">
        <v>587</v>
      </c>
      <c r="G168" s="7" t="s">
        <v>5480</v>
      </c>
    </row>
    <row r="169" spans="1:36">
      <c r="A169" s="7" t="s">
        <v>5784</v>
      </c>
      <c r="B169" s="7" t="s">
        <v>5785</v>
      </c>
      <c r="C169" s="7">
        <v>1.226</v>
      </c>
      <c r="D169" s="7" t="s">
        <v>5494</v>
      </c>
      <c r="E169" s="7" t="s">
        <v>5318</v>
      </c>
      <c r="F169" s="7" t="s">
        <v>5786</v>
      </c>
      <c r="G169" s="7" t="s">
        <v>5480</v>
      </c>
    </row>
    <row r="170" spans="1:36">
      <c r="A170" s="7" t="s">
        <v>4455</v>
      </c>
      <c r="B170" s="7" t="s">
        <v>4457</v>
      </c>
      <c r="C170" s="7">
        <v>2.8010000000000002</v>
      </c>
      <c r="D170" s="7" t="s">
        <v>5470</v>
      </c>
      <c r="E170" s="7" t="s">
        <v>5787</v>
      </c>
      <c r="F170" s="7" t="s">
        <v>5788</v>
      </c>
      <c r="G170" s="7" t="s">
        <v>5480</v>
      </c>
    </row>
    <row r="171" spans="1:36">
      <c r="A171" s="7" t="s">
        <v>5789</v>
      </c>
      <c r="B171" s="7" t="s">
        <v>5790</v>
      </c>
      <c r="C171" s="7">
        <v>3.6259999999999999</v>
      </c>
      <c r="D171" s="7" t="s">
        <v>5477</v>
      </c>
      <c r="E171" s="7" t="s">
        <v>5791</v>
      </c>
      <c r="F171" s="7" t="s">
        <v>5792</v>
      </c>
      <c r="G171" s="7" t="s">
        <v>5480</v>
      </c>
    </row>
    <row r="172" spans="1:36">
      <c r="A172" s="7" t="s">
        <v>5793</v>
      </c>
      <c r="B172" s="7" t="s">
        <v>5794</v>
      </c>
      <c r="C172" s="7">
        <v>1.5529999999999999</v>
      </c>
      <c r="D172" s="7" t="s">
        <v>5494</v>
      </c>
      <c r="E172" s="7" t="s">
        <v>5486</v>
      </c>
      <c r="F172" s="7" t="s">
        <v>5795</v>
      </c>
      <c r="G172" s="7" t="s">
        <v>5480</v>
      </c>
    </row>
    <row r="173" spans="1:36">
      <c r="A173" s="7" t="s">
        <v>5796</v>
      </c>
      <c r="B173" s="7" t="s">
        <v>5797</v>
      </c>
      <c r="C173" s="7">
        <v>1.5509999999999999</v>
      </c>
      <c r="D173" s="7" t="s">
        <v>5494</v>
      </c>
      <c r="E173" s="7" t="s">
        <v>5787</v>
      </c>
      <c r="F173" s="7" t="s">
        <v>5798</v>
      </c>
      <c r="G173" s="7" t="s">
        <v>5480</v>
      </c>
    </row>
    <row r="174" spans="1:36">
      <c r="A174" s="7" t="s">
        <v>5799</v>
      </c>
      <c r="B174" s="7" t="s">
        <v>5800</v>
      </c>
      <c r="C174" s="7">
        <v>6.2380000000000004</v>
      </c>
      <c r="D174" s="7" t="s">
        <v>5470</v>
      </c>
      <c r="E174" s="7" t="s">
        <v>5594</v>
      </c>
      <c r="F174" s="7" t="s">
        <v>5801</v>
      </c>
      <c r="G174" s="7" t="s">
        <v>2680</v>
      </c>
    </row>
    <row r="175" spans="1:36">
      <c r="A175" s="7" t="s">
        <v>4606</v>
      </c>
      <c r="B175" s="7" t="s">
        <v>4609</v>
      </c>
      <c r="C175" s="7">
        <v>6.1760000000000002</v>
      </c>
      <c r="D175" s="7" t="s">
        <v>5470</v>
      </c>
      <c r="E175" s="7" t="s">
        <v>4310</v>
      </c>
      <c r="F175" s="7" t="s">
        <v>5802</v>
      </c>
      <c r="G175" s="7" t="s">
        <v>5480</v>
      </c>
    </row>
    <row r="176" spans="1:36">
      <c r="A176" s="7" t="s">
        <v>2359</v>
      </c>
      <c r="B176" s="7" t="s">
        <v>2362</v>
      </c>
      <c r="C176" s="7">
        <v>3.4929999999999999</v>
      </c>
      <c r="D176" s="7" t="s">
        <v>5470</v>
      </c>
      <c r="E176" s="7" t="s">
        <v>5707</v>
      </c>
      <c r="F176" s="7" t="s">
        <v>5803</v>
      </c>
      <c r="G176" s="7" t="s">
        <v>5480</v>
      </c>
    </row>
    <row r="177" spans="1:29">
      <c r="A177" s="7" t="s">
        <v>5804</v>
      </c>
      <c r="B177" s="7" t="s">
        <v>5805</v>
      </c>
      <c r="C177" s="7">
        <v>4.7060000000000004</v>
      </c>
      <c r="D177" s="7" t="s">
        <v>5470</v>
      </c>
      <c r="E177" s="7" t="s">
        <v>5806</v>
      </c>
      <c r="F177" s="7" t="s">
        <v>5807</v>
      </c>
      <c r="G177" s="7" t="s">
        <v>2680</v>
      </c>
    </row>
    <row r="178" spans="1:29">
      <c r="A178" s="7" t="s">
        <v>5808</v>
      </c>
      <c r="B178" s="7" t="s">
        <v>5809</v>
      </c>
      <c r="C178" s="7">
        <v>4.7060000000000004</v>
      </c>
      <c r="D178" s="7" t="s">
        <v>5470</v>
      </c>
      <c r="E178" s="7" t="s">
        <v>5806</v>
      </c>
      <c r="F178" s="7" t="s">
        <v>5807</v>
      </c>
      <c r="G178" s="7" t="s">
        <v>2680</v>
      </c>
    </row>
    <row r="179" spans="1:29">
      <c r="A179" s="7" t="s">
        <v>1189</v>
      </c>
      <c r="B179" s="7" t="s">
        <v>1192</v>
      </c>
      <c r="C179" s="7">
        <v>5.67</v>
      </c>
      <c r="D179" s="7" t="s">
        <v>5470</v>
      </c>
      <c r="E179" s="7" t="s">
        <v>5733</v>
      </c>
      <c r="F179" s="7" t="s">
        <v>5810</v>
      </c>
      <c r="G179" s="7" t="s">
        <v>5480</v>
      </c>
    </row>
    <row r="180" spans="1:29">
      <c r="A180" s="7" t="s">
        <v>1251</v>
      </c>
      <c r="B180" s="7" t="s">
        <v>1193</v>
      </c>
      <c r="C180" s="7">
        <v>5.67</v>
      </c>
      <c r="D180" s="7" t="s">
        <v>5470</v>
      </c>
      <c r="E180" s="7" t="s">
        <v>5733</v>
      </c>
      <c r="F180" s="7" t="s">
        <v>5810</v>
      </c>
      <c r="G180" s="7" t="s">
        <v>5480</v>
      </c>
      <c r="AC180" s="10"/>
    </row>
    <row r="181" spans="1:29">
      <c r="A181" s="7" t="s">
        <v>1078</v>
      </c>
      <c r="B181" s="7" t="s">
        <v>1079</v>
      </c>
      <c r="C181" s="7">
        <v>3.706</v>
      </c>
      <c r="D181" s="7" t="s">
        <v>5470</v>
      </c>
      <c r="E181" s="7" t="s">
        <v>5552</v>
      </c>
      <c r="F181" s="7" t="s">
        <v>5811</v>
      </c>
      <c r="G181" s="7" t="s">
        <v>5480</v>
      </c>
    </row>
    <row r="182" spans="1:29">
      <c r="A182" s="7" t="s">
        <v>5812</v>
      </c>
      <c r="B182" s="7" t="s">
        <v>5813</v>
      </c>
      <c r="C182" s="7">
        <v>1.218</v>
      </c>
      <c r="D182" s="7" t="s">
        <v>5494</v>
      </c>
      <c r="E182" s="7" t="s">
        <v>5814</v>
      </c>
      <c r="F182" s="7" t="s">
        <v>5815</v>
      </c>
      <c r="G182" s="7" t="s">
        <v>5480</v>
      </c>
    </row>
    <row r="183" spans="1:29">
      <c r="A183" s="7" t="s">
        <v>5816</v>
      </c>
      <c r="B183" s="7" t="s">
        <v>5817</v>
      </c>
      <c r="C183" s="7">
        <v>5.4909999999999997</v>
      </c>
      <c r="D183" s="7" t="s">
        <v>5470</v>
      </c>
      <c r="E183" s="7" t="s">
        <v>5818</v>
      </c>
      <c r="F183" s="7" t="s">
        <v>5819</v>
      </c>
      <c r="G183" s="7" t="s">
        <v>2680</v>
      </c>
    </row>
    <row r="184" spans="1:29">
      <c r="A184" s="7" t="s">
        <v>5820</v>
      </c>
      <c r="B184" s="7" t="s">
        <v>5821</v>
      </c>
      <c r="C184" s="7">
        <v>27.407</v>
      </c>
      <c r="D184" s="7" t="s">
        <v>5470</v>
      </c>
      <c r="E184" s="7" t="s">
        <v>5822</v>
      </c>
      <c r="F184" s="7" t="s">
        <v>5823</v>
      </c>
      <c r="G184" s="7" t="s">
        <v>2680</v>
      </c>
    </row>
    <row r="185" spans="1:29">
      <c r="A185" s="7" t="s">
        <v>5824</v>
      </c>
      <c r="B185" s="7" t="s">
        <v>5825</v>
      </c>
      <c r="C185" s="7" t="s">
        <v>587</v>
      </c>
      <c r="D185" s="7" t="s">
        <v>587</v>
      </c>
      <c r="E185" s="7" t="s">
        <v>587</v>
      </c>
      <c r="F185" s="7" t="s">
        <v>587</v>
      </c>
      <c r="G185" s="7" t="s">
        <v>5480</v>
      </c>
    </row>
    <row r="186" spans="1:29">
      <c r="A186" s="7" t="s">
        <v>4622</v>
      </c>
      <c r="B186" s="7" t="s">
        <v>4625</v>
      </c>
      <c r="C186" s="7">
        <v>2.7370000000000001</v>
      </c>
      <c r="D186" s="7" t="s">
        <v>5477</v>
      </c>
      <c r="E186" s="7" t="s">
        <v>5818</v>
      </c>
      <c r="F186" s="7" t="s">
        <v>5826</v>
      </c>
      <c r="G186" s="7" t="s">
        <v>5480</v>
      </c>
    </row>
    <row r="187" spans="1:29">
      <c r="A187" s="7" t="s">
        <v>4486</v>
      </c>
      <c r="B187" s="7" t="s">
        <v>4487</v>
      </c>
      <c r="C187" s="7">
        <v>2.7370000000000001</v>
      </c>
      <c r="D187" s="7" t="s">
        <v>5477</v>
      </c>
      <c r="E187" s="7" t="s">
        <v>5818</v>
      </c>
      <c r="F187" s="7" t="s">
        <v>5826</v>
      </c>
      <c r="G187" s="7" t="s">
        <v>5480</v>
      </c>
    </row>
    <row r="188" spans="1:29">
      <c r="A188" s="7" t="s">
        <v>5827</v>
      </c>
      <c r="B188" s="7" t="s">
        <v>5828</v>
      </c>
      <c r="C188" s="7">
        <v>20.010999999999999</v>
      </c>
      <c r="D188" s="7" t="s">
        <v>5470</v>
      </c>
      <c r="E188" s="7" t="s">
        <v>4310</v>
      </c>
      <c r="F188" s="7" t="s">
        <v>5829</v>
      </c>
      <c r="G188" s="7" t="s">
        <v>2680</v>
      </c>
    </row>
    <row r="189" spans="1:29">
      <c r="A189" s="7" t="s">
        <v>5830</v>
      </c>
      <c r="B189" s="7" t="s">
        <v>5831</v>
      </c>
      <c r="C189" s="7">
        <v>2.343</v>
      </c>
      <c r="D189" s="7" t="s">
        <v>5477</v>
      </c>
      <c r="E189" s="7" t="s">
        <v>5586</v>
      </c>
      <c r="F189" s="7" t="s">
        <v>5832</v>
      </c>
      <c r="G189" s="7" t="s">
        <v>5480</v>
      </c>
    </row>
    <row r="190" spans="1:29">
      <c r="A190" s="7" t="s">
        <v>5833</v>
      </c>
      <c r="B190" s="7" t="s">
        <v>5834</v>
      </c>
      <c r="C190" s="7">
        <v>4.1420000000000003</v>
      </c>
      <c r="D190" s="7" t="s">
        <v>5470</v>
      </c>
      <c r="E190" s="7" t="s">
        <v>5586</v>
      </c>
      <c r="F190" s="7" t="s">
        <v>5587</v>
      </c>
      <c r="G190" s="7" t="s">
        <v>5480</v>
      </c>
    </row>
    <row r="191" spans="1:29">
      <c r="A191" s="7" t="s">
        <v>2276</v>
      </c>
      <c r="B191" s="7" t="s">
        <v>2279</v>
      </c>
      <c r="C191" s="7">
        <v>6.375</v>
      </c>
      <c r="D191" s="7" t="s">
        <v>5470</v>
      </c>
      <c r="E191" s="7" t="s">
        <v>4310</v>
      </c>
      <c r="F191" s="7" t="s">
        <v>5835</v>
      </c>
      <c r="G191" s="7" t="s">
        <v>5480</v>
      </c>
    </row>
    <row r="192" spans="1:29">
      <c r="A192" s="7" t="s">
        <v>4471</v>
      </c>
      <c r="B192" s="7" t="s">
        <v>4474</v>
      </c>
      <c r="C192" s="7">
        <v>9.1120000000000001</v>
      </c>
      <c r="D192" s="7" t="s">
        <v>5470</v>
      </c>
      <c r="E192" s="7" t="s">
        <v>4310</v>
      </c>
      <c r="F192" s="7" t="s">
        <v>5836</v>
      </c>
      <c r="G192" s="7" t="s">
        <v>2680</v>
      </c>
    </row>
    <row r="193" spans="1:68">
      <c r="A193" s="7" t="s">
        <v>5837</v>
      </c>
      <c r="B193" s="7" t="s">
        <v>4475</v>
      </c>
      <c r="C193" s="7">
        <v>9.1120000000000001</v>
      </c>
      <c r="D193" s="7" t="s">
        <v>5470</v>
      </c>
      <c r="E193" s="7" t="s">
        <v>4310</v>
      </c>
      <c r="F193" s="7" t="s">
        <v>5836</v>
      </c>
      <c r="G193" s="7" t="s">
        <v>2680</v>
      </c>
      <c r="AC193" s="10"/>
    </row>
    <row r="194" spans="1:68">
      <c r="A194" s="7" t="s">
        <v>5838</v>
      </c>
      <c r="B194" s="7" t="s">
        <v>5839</v>
      </c>
      <c r="C194" s="7">
        <v>1.742</v>
      </c>
      <c r="D194" s="7" t="s">
        <v>5494</v>
      </c>
      <c r="E194" s="7" t="s">
        <v>5657</v>
      </c>
      <c r="F194" s="7" t="s">
        <v>5840</v>
      </c>
      <c r="G194" s="7" t="s">
        <v>5480</v>
      </c>
    </row>
    <row r="195" spans="1:68">
      <c r="A195" s="7" t="s">
        <v>5841</v>
      </c>
      <c r="B195" s="7" t="s">
        <v>5842</v>
      </c>
      <c r="C195" s="7" t="s">
        <v>587</v>
      </c>
      <c r="D195" s="7" t="s">
        <v>587</v>
      </c>
      <c r="E195" s="7" t="s">
        <v>587</v>
      </c>
      <c r="F195" s="7" t="s">
        <v>587</v>
      </c>
      <c r="G195" s="7" t="s">
        <v>5480</v>
      </c>
    </row>
    <row r="196" spans="1:68">
      <c r="A196" s="7" t="s">
        <v>5843</v>
      </c>
      <c r="B196" s="7" t="s">
        <v>5844</v>
      </c>
      <c r="C196" s="7">
        <v>0.90500000000000003</v>
      </c>
      <c r="D196" s="7" t="s">
        <v>5483</v>
      </c>
      <c r="E196" s="7" t="s">
        <v>5548</v>
      </c>
      <c r="F196" s="7" t="s">
        <v>5845</v>
      </c>
      <c r="G196" s="7" t="s">
        <v>5480</v>
      </c>
    </row>
    <row r="197" spans="1:68">
      <c r="A197" s="7" t="s">
        <v>5385</v>
      </c>
      <c r="B197" s="7" t="s">
        <v>5389</v>
      </c>
      <c r="C197" s="7" t="s">
        <v>587</v>
      </c>
      <c r="D197" s="7" t="s">
        <v>587</v>
      </c>
      <c r="E197" s="7" t="s">
        <v>587</v>
      </c>
      <c r="F197" s="7" t="s">
        <v>587</v>
      </c>
      <c r="G197" s="7" t="s">
        <v>5480</v>
      </c>
    </row>
    <row r="198" spans="1:68">
      <c r="A198" s="7" t="s">
        <v>1358</v>
      </c>
      <c r="B198" s="7" t="s">
        <v>1361</v>
      </c>
      <c r="C198" s="7">
        <v>4.7519999999999998</v>
      </c>
      <c r="D198" s="7" t="s">
        <v>5470</v>
      </c>
      <c r="E198" s="7" t="s">
        <v>5545</v>
      </c>
      <c r="F198" s="7" t="s">
        <v>5846</v>
      </c>
      <c r="G198" s="7" t="s">
        <v>5480</v>
      </c>
    </row>
    <row r="199" spans="1:68">
      <c r="A199" s="7" t="s">
        <v>724</v>
      </c>
      <c r="B199" s="7" t="s">
        <v>727</v>
      </c>
      <c r="C199" s="7" t="s">
        <v>587</v>
      </c>
      <c r="D199" s="7" t="s">
        <v>587</v>
      </c>
      <c r="E199" s="7" t="s">
        <v>587</v>
      </c>
      <c r="F199" s="7" t="s">
        <v>587</v>
      </c>
      <c r="G199" s="7" t="s">
        <v>5480</v>
      </c>
    </row>
    <row r="200" spans="1:68">
      <c r="A200" s="7" t="s">
        <v>5847</v>
      </c>
      <c r="B200" s="7" t="s">
        <v>5848</v>
      </c>
      <c r="C200" s="7" t="s">
        <v>587</v>
      </c>
      <c r="D200" s="7" t="s">
        <v>587</v>
      </c>
      <c r="E200" s="7" t="s">
        <v>587</v>
      </c>
      <c r="F200" s="7" t="s">
        <v>587</v>
      </c>
      <c r="G200" s="7" t="s">
        <v>5480</v>
      </c>
      <c r="AC200" s="7" t="s">
        <v>390</v>
      </c>
      <c r="AF200" s="7" t="s">
        <v>2936</v>
      </c>
      <c r="AK200" s="7" t="s">
        <v>5849</v>
      </c>
      <c r="AM200" s="7" t="s">
        <v>5850</v>
      </c>
      <c r="AN200" s="7" t="s">
        <v>5851</v>
      </c>
    </row>
    <row r="201" spans="1:68">
      <c r="A201" s="7" t="s">
        <v>4352</v>
      </c>
      <c r="B201" s="7" t="s">
        <v>4355</v>
      </c>
      <c r="C201" s="7" t="s">
        <v>587</v>
      </c>
      <c r="D201" s="7" t="s">
        <v>587</v>
      </c>
      <c r="E201" s="7" t="s">
        <v>587</v>
      </c>
      <c r="F201" s="7" t="s">
        <v>587</v>
      </c>
      <c r="G201" s="7" t="s">
        <v>5480</v>
      </c>
    </row>
    <row r="202" spans="1:68">
      <c r="A202" s="7" t="s">
        <v>5852</v>
      </c>
      <c r="B202" s="7" t="s">
        <v>5853</v>
      </c>
      <c r="C202" s="7" t="s">
        <v>587</v>
      </c>
      <c r="D202" s="7" t="s">
        <v>587</v>
      </c>
      <c r="E202" s="7" t="s">
        <v>587</v>
      </c>
      <c r="F202" s="7" t="s">
        <v>587</v>
      </c>
      <c r="G202" s="7" t="s">
        <v>5480</v>
      </c>
    </row>
    <row r="203" spans="1:68">
      <c r="A203" s="7" t="s">
        <v>5854</v>
      </c>
      <c r="B203" s="7" t="s">
        <v>5855</v>
      </c>
      <c r="C203" s="7">
        <v>2.6019999999999999</v>
      </c>
      <c r="D203" s="7" t="s">
        <v>5477</v>
      </c>
      <c r="E203" s="7" t="s">
        <v>5545</v>
      </c>
      <c r="F203" s="7" t="s">
        <v>5856</v>
      </c>
      <c r="G203" s="7" t="s">
        <v>5480</v>
      </c>
    </row>
    <row r="204" spans="1:68">
      <c r="A204" s="7" t="s">
        <v>5857</v>
      </c>
      <c r="B204" s="7" t="s">
        <v>5858</v>
      </c>
      <c r="C204" s="7">
        <v>5.9649999999999999</v>
      </c>
      <c r="D204" s="7" t="s">
        <v>5470</v>
      </c>
      <c r="E204" s="7" t="s">
        <v>5859</v>
      </c>
      <c r="F204" s="7" t="s">
        <v>5860</v>
      </c>
      <c r="G204" s="7" t="s">
        <v>5480</v>
      </c>
    </row>
    <row r="205" spans="1:68">
      <c r="A205" s="7" t="s">
        <v>5861</v>
      </c>
      <c r="B205" s="7" t="s">
        <v>5862</v>
      </c>
      <c r="C205" s="7">
        <v>8.3390000000000004</v>
      </c>
      <c r="D205" s="7" t="s">
        <v>5470</v>
      </c>
      <c r="E205" s="7" t="s">
        <v>5711</v>
      </c>
      <c r="F205" s="7" t="s">
        <v>5863</v>
      </c>
      <c r="G205" s="7" t="s">
        <v>2680</v>
      </c>
    </row>
    <row r="206" spans="1:68">
      <c r="A206" s="3" t="s">
        <v>4882</v>
      </c>
      <c r="B206" s="3" t="s">
        <v>4884</v>
      </c>
      <c r="C206" s="3">
        <v>8.3390000000000004</v>
      </c>
      <c r="D206" s="3" t="s">
        <v>5470</v>
      </c>
      <c r="E206" s="3" t="s">
        <v>6170</v>
      </c>
      <c r="F206" s="3" t="s">
        <v>7226</v>
      </c>
      <c r="G206" s="3" t="s">
        <v>2680</v>
      </c>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row>
    <row r="207" spans="1:68">
      <c r="A207" s="7" t="s">
        <v>2092</v>
      </c>
      <c r="B207" s="7" t="s">
        <v>2095</v>
      </c>
      <c r="C207" s="7">
        <v>8.282</v>
      </c>
      <c r="D207" s="7" t="s">
        <v>5470</v>
      </c>
      <c r="E207" s="7" t="s">
        <v>5859</v>
      </c>
      <c r="F207" s="7" t="s">
        <v>5864</v>
      </c>
      <c r="G207" s="7" t="s">
        <v>5480</v>
      </c>
    </row>
    <row r="208" spans="1:68">
      <c r="A208" s="7" t="s">
        <v>5865</v>
      </c>
      <c r="B208" s="7" t="s">
        <v>5866</v>
      </c>
      <c r="C208" s="7">
        <v>23.393999999999998</v>
      </c>
      <c r="D208" s="7" t="s">
        <v>5470</v>
      </c>
      <c r="E208" s="7" t="s">
        <v>5696</v>
      </c>
      <c r="F208" s="7" t="s">
        <v>5867</v>
      </c>
      <c r="G208" s="7" t="s">
        <v>2680</v>
      </c>
    </row>
    <row r="209" spans="1:36">
      <c r="A209" s="7" t="s">
        <v>5868</v>
      </c>
      <c r="B209" s="7" t="s">
        <v>5869</v>
      </c>
      <c r="C209" s="7">
        <v>5.7880000000000003</v>
      </c>
      <c r="D209" s="7" t="s">
        <v>5470</v>
      </c>
      <c r="E209" s="7" t="s">
        <v>5711</v>
      </c>
      <c r="F209" s="7" t="s">
        <v>5870</v>
      </c>
      <c r="G209" s="7" t="s">
        <v>5480</v>
      </c>
    </row>
    <row r="210" spans="1:36">
      <c r="A210" s="7" t="s">
        <v>5871</v>
      </c>
      <c r="B210" s="7" t="s">
        <v>5872</v>
      </c>
      <c r="C210" s="7">
        <v>3.9369999999999998</v>
      </c>
      <c r="D210" s="7" t="s">
        <v>5477</v>
      </c>
      <c r="E210" s="7" t="s">
        <v>5859</v>
      </c>
      <c r="F210" s="7" t="s">
        <v>5873</v>
      </c>
      <c r="G210" s="7" t="s">
        <v>5480</v>
      </c>
    </row>
    <row r="211" spans="1:36">
      <c r="A211" s="7" t="s">
        <v>3999</v>
      </c>
      <c r="B211" s="7" t="s">
        <v>4002</v>
      </c>
      <c r="C211" s="7" t="s">
        <v>587</v>
      </c>
      <c r="D211" s="7" t="s">
        <v>587</v>
      </c>
      <c r="E211" s="7" t="s">
        <v>587</v>
      </c>
      <c r="F211" s="7" t="s">
        <v>587</v>
      </c>
      <c r="G211" s="7" t="s">
        <v>5480</v>
      </c>
    </row>
    <row r="212" spans="1:36">
      <c r="A212" s="7" t="s">
        <v>5874</v>
      </c>
      <c r="B212" s="7" t="s">
        <v>5875</v>
      </c>
      <c r="C212" s="7" t="s">
        <v>587</v>
      </c>
      <c r="D212" s="7" t="s">
        <v>587</v>
      </c>
      <c r="E212" s="7" t="s">
        <v>587</v>
      </c>
      <c r="F212" s="7" t="s">
        <v>587</v>
      </c>
      <c r="G212" s="7" t="s">
        <v>5480</v>
      </c>
    </row>
    <row r="213" spans="1:36">
      <c r="A213" s="7" t="s">
        <v>529</v>
      </c>
      <c r="B213" s="7" t="s">
        <v>532</v>
      </c>
      <c r="C213" s="7">
        <v>6.5590000000000002</v>
      </c>
      <c r="D213" s="7" t="s">
        <v>5470</v>
      </c>
      <c r="E213" s="7" t="s">
        <v>5876</v>
      </c>
      <c r="F213" s="7" t="s">
        <v>5877</v>
      </c>
      <c r="G213" s="7" t="s">
        <v>2680</v>
      </c>
    </row>
    <row r="214" spans="1:36">
      <c r="A214" s="7" t="s">
        <v>399</v>
      </c>
      <c r="B214" s="7" t="s">
        <v>402</v>
      </c>
      <c r="C214" s="7">
        <v>6.5590000000000002</v>
      </c>
      <c r="D214" s="7" t="s">
        <v>5470</v>
      </c>
      <c r="E214" s="7" t="s">
        <v>5876</v>
      </c>
      <c r="F214" s="7" t="s">
        <v>5877</v>
      </c>
      <c r="G214" s="7" t="s">
        <v>2680</v>
      </c>
      <c r="AJ214" s="10"/>
    </row>
    <row r="215" spans="1:36">
      <c r="A215" s="7" t="s">
        <v>5878</v>
      </c>
      <c r="B215" s="7" t="s">
        <v>5879</v>
      </c>
      <c r="C215" s="7">
        <v>2.9740000000000002</v>
      </c>
      <c r="D215" s="7" t="s">
        <v>5477</v>
      </c>
      <c r="E215" s="7" t="s">
        <v>5755</v>
      </c>
      <c r="F215" s="7" t="s">
        <v>5880</v>
      </c>
      <c r="G215" s="7" t="s">
        <v>5480</v>
      </c>
    </row>
    <row r="216" spans="1:36">
      <c r="A216" s="7" t="s">
        <v>2733</v>
      </c>
      <c r="B216" s="7" t="s">
        <v>2736</v>
      </c>
      <c r="C216" s="7">
        <v>6.0439999999999996</v>
      </c>
      <c r="D216" s="7" t="s">
        <v>5470</v>
      </c>
      <c r="E216" s="7" t="s">
        <v>5977</v>
      </c>
      <c r="F216" s="7" t="s">
        <v>5978</v>
      </c>
      <c r="G216" s="7" t="s">
        <v>5480</v>
      </c>
    </row>
    <row r="217" spans="1:36">
      <c r="A217" s="7" t="s">
        <v>230</v>
      </c>
      <c r="B217" s="7" t="s">
        <v>233</v>
      </c>
      <c r="C217" s="7">
        <v>1.081</v>
      </c>
      <c r="D217" s="7" t="s">
        <v>5483</v>
      </c>
      <c r="E217" s="7" t="s">
        <v>5621</v>
      </c>
      <c r="F217" s="7" t="s">
        <v>5979</v>
      </c>
      <c r="G217" s="7" t="s">
        <v>5480</v>
      </c>
    </row>
    <row r="218" spans="1:36">
      <c r="A218" s="7" t="s">
        <v>5980</v>
      </c>
      <c r="B218" s="7" t="s">
        <v>5981</v>
      </c>
      <c r="C218" s="7">
        <v>3</v>
      </c>
      <c r="D218" s="7" t="s">
        <v>5477</v>
      </c>
      <c r="E218" s="7" t="s">
        <v>5791</v>
      </c>
      <c r="F218" s="7" t="s">
        <v>5982</v>
      </c>
      <c r="G218" s="7" t="s">
        <v>5480</v>
      </c>
    </row>
    <row r="219" spans="1:36">
      <c r="A219" s="7" t="s">
        <v>5983</v>
      </c>
      <c r="B219" s="7" t="s">
        <v>5984</v>
      </c>
      <c r="C219" s="7">
        <v>1.8180000000000001</v>
      </c>
      <c r="D219" s="7" t="s">
        <v>5494</v>
      </c>
      <c r="E219" s="7" t="s">
        <v>5762</v>
      </c>
      <c r="F219" s="7" t="s">
        <v>5985</v>
      </c>
      <c r="G219" s="7" t="s">
        <v>5480</v>
      </c>
    </row>
    <row r="220" spans="1:36">
      <c r="A220" s="7" t="s">
        <v>591</v>
      </c>
      <c r="B220" s="7" t="s">
        <v>593</v>
      </c>
      <c r="C220" s="7">
        <v>19.309000000000001</v>
      </c>
      <c r="D220" s="7" t="s">
        <v>5470</v>
      </c>
      <c r="E220" s="7" t="s">
        <v>5545</v>
      </c>
      <c r="F220" s="7" t="s">
        <v>5881</v>
      </c>
      <c r="G220" s="7" t="s">
        <v>2680</v>
      </c>
    </row>
    <row r="221" spans="1:36">
      <c r="A221" s="7" t="s">
        <v>5882</v>
      </c>
      <c r="B221" s="7" t="s">
        <v>5883</v>
      </c>
      <c r="C221" s="7">
        <v>3.544</v>
      </c>
      <c r="D221" s="7" t="s">
        <v>5477</v>
      </c>
      <c r="E221" s="7" t="s">
        <v>5545</v>
      </c>
      <c r="F221" s="7" t="s">
        <v>5884</v>
      </c>
      <c r="G221" s="7" t="s">
        <v>5480</v>
      </c>
    </row>
    <row r="222" spans="1:36">
      <c r="A222" s="7" t="s">
        <v>660</v>
      </c>
      <c r="B222" s="7" t="s">
        <v>663</v>
      </c>
      <c r="C222" s="7">
        <v>5.41</v>
      </c>
      <c r="D222" s="7" t="s">
        <v>5470</v>
      </c>
      <c r="E222" s="7" t="s">
        <v>5657</v>
      </c>
      <c r="F222" s="7" t="s">
        <v>5885</v>
      </c>
      <c r="G222" s="7" t="s">
        <v>5480</v>
      </c>
    </row>
    <row r="223" spans="1:36">
      <c r="A223" s="7" t="s">
        <v>5886</v>
      </c>
      <c r="B223" s="7" t="s">
        <v>5887</v>
      </c>
      <c r="C223" s="7">
        <v>7.1980000000000004</v>
      </c>
      <c r="D223" s="7" t="s">
        <v>5470</v>
      </c>
      <c r="E223" s="7" t="s">
        <v>5545</v>
      </c>
      <c r="F223" s="7" t="s">
        <v>5888</v>
      </c>
      <c r="G223" s="7" t="s">
        <v>2680</v>
      </c>
    </row>
    <row r="224" spans="1:36">
      <c r="A224" s="7" t="s">
        <v>5889</v>
      </c>
      <c r="B224" s="7" t="s">
        <v>5890</v>
      </c>
      <c r="C224" s="7">
        <v>4.524</v>
      </c>
      <c r="D224" s="7" t="s">
        <v>5477</v>
      </c>
      <c r="E224" s="7" t="s">
        <v>5545</v>
      </c>
      <c r="F224" s="7" t="s">
        <v>5891</v>
      </c>
      <c r="G224" s="7" t="s">
        <v>5480</v>
      </c>
    </row>
    <row r="225" spans="1:68">
      <c r="A225" s="7" t="s">
        <v>764</v>
      </c>
      <c r="B225" s="7" t="s">
        <v>767</v>
      </c>
      <c r="C225" s="7" t="s">
        <v>587</v>
      </c>
      <c r="D225" s="7" t="s">
        <v>587</v>
      </c>
      <c r="E225" s="7" t="s">
        <v>587</v>
      </c>
      <c r="F225" s="7" t="s">
        <v>587</v>
      </c>
      <c r="G225" s="7" t="s">
        <v>5480</v>
      </c>
    </row>
    <row r="226" spans="1:68">
      <c r="A226" s="7" t="s">
        <v>3764</v>
      </c>
      <c r="B226" s="7" t="s">
        <v>3767</v>
      </c>
      <c r="C226" s="7">
        <v>1.276</v>
      </c>
      <c r="D226" s="7" t="s">
        <v>5494</v>
      </c>
      <c r="E226" s="7" t="s">
        <v>5895</v>
      </c>
      <c r="F226" s="7" t="s">
        <v>7211</v>
      </c>
      <c r="G226" s="7" t="s">
        <v>5480</v>
      </c>
    </row>
    <row r="227" spans="1:68">
      <c r="A227" s="7" t="s">
        <v>5892</v>
      </c>
      <c r="B227" s="7" t="s">
        <v>4117</v>
      </c>
      <c r="C227" s="7" t="s">
        <v>587</v>
      </c>
      <c r="D227" s="7" t="s">
        <v>587</v>
      </c>
      <c r="E227" s="7" t="s">
        <v>587</v>
      </c>
      <c r="F227" s="7" t="s">
        <v>587</v>
      </c>
      <c r="G227" s="7" t="s">
        <v>5480</v>
      </c>
    </row>
    <row r="228" spans="1:68">
      <c r="A228" s="7" t="s">
        <v>5893</v>
      </c>
      <c r="B228" s="7" t="s">
        <v>5894</v>
      </c>
      <c r="C228" s="7">
        <v>0.27600000000000002</v>
      </c>
      <c r="D228" s="7" t="s">
        <v>5483</v>
      </c>
      <c r="E228" s="7" t="s">
        <v>5895</v>
      </c>
      <c r="F228" s="7" t="s">
        <v>5896</v>
      </c>
      <c r="G228" s="7" t="s">
        <v>5480</v>
      </c>
    </row>
    <row r="229" spans="1:68">
      <c r="A229" s="7" t="s">
        <v>1316</v>
      </c>
      <c r="B229" s="7" t="s">
        <v>1319</v>
      </c>
      <c r="C229" s="7" t="s">
        <v>587</v>
      </c>
      <c r="D229" s="7" t="s">
        <v>587</v>
      </c>
      <c r="E229" s="7" t="s">
        <v>587</v>
      </c>
      <c r="F229" s="7" t="s">
        <v>587</v>
      </c>
      <c r="G229" s="7" t="s">
        <v>5480</v>
      </c>
    </row>
    <row r="230" spans="1:68">
      <c r="A230" s="7" t="s">
        <v>4431</v>
      </c>
      <c r="B230" s="7" t="s">
        <v>4434</v>
      </c>
      <c r="C230" s="7">
        <v>2.3530000000000002</v>
      </c>
      <c r="D230" s="7" t="s">
        <v>5494</v>
      </c>
      <c r="E230" s="7" t="s">
        <v>4310</v>
      </c>
      <c r="F230" s="7" t="s">
        <v>5897</v>
      </c>
      <c r="G230" s="7" t="s">
        <v>5480</v>
      </c>
    </row>
    <row r="231" spans="1:68">
      <c r="A231" s="7" t="s">
        <v>5898</v>
      </c>
      <c r="B231" s="7" t="s">
        <v>5899</v>
      </c>
      <c r="C231" s="7">
        <v>2.0960000000000001</v>
      </c>
      <c r="D231" s="7" t="s">
        <v>5494</v>
      </c>
      <c r="E231" s="7" t="s">
        <v>5677</v>
      </c>
      <c r="F231" s="7" t="s">
        <v>5900</v>
      </c>
      <c r="G231" s="7" t="s">
        <v>5480</v>
      </c>
    </row>
    <row r="232" spans="1:68">
      <c r="A232" s="7" t="s">
        <v>5901</v>
      </c>
      <c r="B232" s="7" t="s">
        <v>5902</v>
      </c>
      <c r="C232" s="7">
        <v>5.2640000000000002</v>
      </c>
      <c r="D232" s="7" t="s">
        <v>5470</v>
      </c>
      <c r="E232" s="7" t="s">
        <v>5539</v>
      </c>
      <c r="F232" s="7" t="s">
        <v>5903</v>
      </c>
      <c r="G232" s="7" t="s">
        <v>5480</v>
      </c>
    </row>
    <row r="233" spans="1:68">
      <c r="A233" s="7" t="s">
        <v>3665</v>
      </c>
      <c r="B233" s="7" t="s">
        <v>3668</v>
      </c>
      <c r="C233" s="7">
        <v>5.2640000000000002</v>
      </c>
      <c r="D233" s="7" t="s">
        <v>5470</v>
      </c>
      <c r="E233" s="7" t="s">
        <v>5539</v>
      </c>
      <c r="F233" s="7" t="s">
        <v>5903</v>
      </c>
      <c r="G233" s="7" t="s">
        <v>5480</v>
      </c>
    </row>
    <row r="234" spans="1:68">
      <c r="A234" s="7" t="s">
        <v>5904</v>
      </c>
      <c r="B234" s="7" t="s">
        <v>5905</v>
      </c>
      <c r="C234" s="7">
        <v>1.1619999999999999</v>
      </c>
      <c r="D234" s="7" t="s">
        <v>5483</v>
      </c>
      <c r="E234" s="7" t="s">
        <v>5818</v>
      </c>
      <c r="F234" s="7" t="s">
        <v>5906</v>
      </c>
      <c r="G234" s="7" t="s">
        <v>5480</v>
      </c>
    </row>
    <row r="235" spans="1:68">
      <c r="A235" s="7" t="s">
        <v>3559</v>
      </c>
      <c r="B235" s="7" t="s">
        <v>3562</v>
      </c>
      <c r="C235" s="7">
        <v>3.41</v>
      </c>
      <c r="D235" s="7" t="s">
        <v>5477</v>
      </c>
      <c r="E235" s="7" t="s">
        <v>5692</v>
      </c>
      <c r="F235" s="7" t="s">
        <v>5907</v>
      </c>
      <c r="G235" s="7" t="s">
        <v>5480</v>
      </c>
    </row>
    <row r="236" spans="1:68">
      <c r="A236" s="7" t="s">
        <v>5908</v>
      </c>
      <c r="B236" s="7" t="s">
        <v>5909</v>
      </c>
      <c r="C236" s="7">
        <v>0.42899999999999999</v>
      </c>
      <c r="D236" s="7" t="s">
        <v>5483</v>
      </c>
      <c r="E236" s="7" t="s">
        <v>5486</v>
      </c>
      <c r="F236" s="7" t="s">
        <v>5910</v>
      </c>
      <c r="G236" s="7" t="s">
        <v>5480</v>
      </c>
    </row>
    <row r="237" spans="1:68">
      <c r="A237" s="7" t="s">
        <v>5911</v>
      </c>
      <c r="B237" s="7" t="s">
        <v>5912</v>
      </c>
      <c r="C237" s="7">
        <v>2.0099999999999998</v>
      </c>
      <c r="D237" s="7" t="s">
        <v>5494</v>
      </c>
      <c r="E237" s="7" t="s">
        <v>5818</v>
      </c>
      <c r="F237" s="7" t="s">
        <v>5913</v>
      </c>
      <c r="G237" s="7" t="s">
        <v>5480</v>
      </c>
    </row>
    <row r="238" spans="1:68">
      <c r="A238" s="7" t="s">
        <v>1733</v>
      </c>
      <c r="B238" s="7" t="s">
        <v>1736</v>
      </c>
      <c r="C238" s="7">
        <v>2.6339999999999999</v>
      </c>
      <c r="D238" s="7" t="s">
        <v>5494</v>
      </c>
      <c r="E238" s="7" t="s">
        <v>5633</v>
      </c>
      <c r="F238" s="7" t="s">
        <v>5914</v>
      </c>
      <c r="G238" s="7" t="s">
        <v>5480</v>
      </c>
    </row>
    <row r="239" spans="1:68">
      <c r="A239" s="7" t="s">
        <v>3522</v>
      </c>
      <c r="B239" s="7" t="s">
        <v>3525</v>
      </c>
      <c r="C239" s="7">
        <v>3.2389999999999999</v>
      </c>
      <c r="D239" s="7" t="s">
        <v>5477</v>
      </c>
      <c r="E239" s="7" t="s">
        <v>5535</v>
      </c>
      <c r="F239" s="7" t="s">
        <v>5915</v>
      </c>
      <c r="G239" s="7" t="s">
        <v>5480</v>
      </c>
    </row>
    <row r="240" spans="1:68">
      <c r="A240" s="3" t="s">
        <v>4322</v>
      </c>
      <c r="B240" s="3" t="s">
        <v>4325</v>
      </c>
      <c r="C240" s="3">
        <v>0.86</v>
      </c>
      <c r="D240" s="3" t="s">
        <v>5483</v>
      </c>
      <c r="E240" s="3" t="s">
        <v>6029</v>
      </c>
      <c r="F240" s="3" t="s">
        <v>7227</v>
      </c>
      <c r="G240" s="3" t="s">
        <v>5480</v>
      </c>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row>
    <row r="241" spans="1:14">
      <c r="A241" s="7" t="s">
        <v>1967</v>
      </c>
      <c r="B241" s="7" t="s">
        <v>1970</v>
      </c>
      <c r="C241" s="7">
        <v>9.6189999999999998</v>
      </c>
      <c r="D241" s="7" t="s">
        <v>5470</v>
      </c>
      <c r="E241" s="7" t="s">
        <v>4310</v>
      </c>
      <c r="F241" s="7" t="s">
        <v>5916</v>
      </c>
      <c r="G241" s="7" t="s">
        <v>2680</v>
      </c>
    </row>
    <row r="242" spans="1:14">
      <c r="A242" s="7" t="s">
        <v>748</v>
      </c>
      <c r="B242" s="7" t="s">
        <v>751</v>
      </c>
      <c r="C242" s="7">
        <v>2.7570000000000001</v>
      </c>
      <c r="D242" s="7" t="s">
        <v>5477</v>
      </c>
      <c r="E242" s="7" t="s">
        <v>5545</v>
      </c>
      <c r="F242" s="7" t="s">
        <v>5917</v>
      </c>
      <c r="G242" s="7" t="s">
        <v>5480</v>
      </c>
    </row>
    <row r="243" spans="1:14">
      <c r="A243" s="7" t="s">
        <v>882</v>
      </c>
      <c r="B243" s="7" t="s">
        <v>885</v>
      </c>
      <c r="C243" s="7">
        <v>8.0079999999999991</v>
      </c>
      <c r="D243" s="7" t="s">
        <v>5470</v>
      </c>
      <c r="E243" s="7" t="s">
        <v>5703</v>
      </c>
      <c r="F243" s="7" t="s">
        <v>5634</v>
      </c>
      <c r="G243" s="7" t="s">
        <v>2680</v>
      </c>
    </row>
    <row r="244" spans="1:14">
      <c r="A244" s="7" t="s">
        <v>5918</v>
      </c>
      <c r="B244" s="7" t="s">
        <v>5919</v>
      </c>
      <c r="C244" s="7">
        <v>3.327</v>
      </c>
      <c r="D244" s="7" t="s">
        <v>5477</v>
      </c>
      <c r="E244" s="7" t="s">
        <v>5478</v>
      </c>
      <c r="F244" s="7" t="s">
        <v>5920</v>
      </c>
      <c r="G244" s="7" t="s">
        <v>5480</v>
      </c>
    </row>
    <row r="245" spans="1:14">
      <c r="A245" s="7" t="s">
        <v>112</v>
      </c>
      <c r="B245" s="7" t="s">
        <v>115</v>
      </c>
      <c r="C245" s="7">
        <v>3.3260000000000001</v>
      </c>
      <c r="D245" s="7" t="s">
        <v>5477</v>
      </c>
      <c r="E245" s="7" t="s">
        <v>5561</v>
      </c>
      <c r="F245" s="7" t="s">
        <v>5921</v>
      </c>
      <c r="G245" s="7" t="s">
        <v>5480</v>
      </c>
    </row>
    <row r="246" spans="1:14">
      <c r="A246" s="7" t="s">
        <v>4342</v>
      </c>
      <c r="B246" s="7" t="s">
        <v>4200</v>
      </c>
      <c r="C246" s="7">
        <v>3.3260000000000001</v>
      </c>
      <c r="D246" s="7" t="s">
        <v>5477</v>
      </c>
      <c r="E246" s="7" t="s">
        <v>5561</v>
      </c>
      <c r="F246" s="7" t="s">
        <v>5921</v>
      </c>
      <c r="G246" s="7" t="s">
        <v>5480</v>
      </c>
    </row>
    <row r="247" spans="1:14">
      <c r="A247" s="7" t="s">
        <v>2158</v>
      </c>
      <c r="B247" s="7" t="s">
        <v>2161</v>
      </c>
      <c r="C247" s="7">
        <v>3.99</v>
      </c>
      <c r="D247" s="7" t="s">
        <v>5477</v>
      </c>
      <c r="E247" s="7" t="s">
        <v>2068</v>
      </c>
      <c r="F247" s="7" t="s">
        <v>5922</v>
      </c>
      <c r="G247" s="7" t="s">
        <v>5480</v>
      </c>
    </row>
    <row r="248" spans="1:14">
      <c r="A248" s="7" t="s">
        <v>1376</v>
      </c>
      <c r="B248" s="7" t="s">
        <v>1379</v>
      </c>
      <c r="C248" s="7">
        <v>8.2159999999999993</v>
      </c>
      <c r="D248" s="7" t="s">
        <v>5470</v>
      </c>
      <c r="E248" s="7" t="s">
        <v>5532</v>
      </c>
      <c r="F248" s="7" t="s">
        <v>5923</v>
      </c>
      <c r="G248" s="7" t="s">
        <v>2680</v>
      </c>
    </row>
    <row r="249" spans="1:14">
      <c r="A249" s="7" t="s">
        <v>3060</v>
      </c>
      <c r="B249" s="7" t="s">
        <v>3063</v>
      </c>
      <c r="C249" s="7" t="s">
        <v>587</v>
      </c>
      <c r="D249" s="7" t="s">
        <v>587</v>
      </c>
      <c r="E249" s="7" t="s">
        <v>587</v>
      </c>
      <c r="F249" s="7" t="s">
        <v>587</v>
      </c>
      <c r="G249" s="7" t="s">
        <v>5480</v>
      </c>
    </row>
    <row r="250" spans="1:14">
      <c r="A250" s="7" t="s">
        <v>3165</v>
      </c>
      <c r="B250" s="7" t="s">
        <v>3169</v>
      </c>
      <c r="C250" s="7" t="s">
        <v>587</v>
      </c>
      <c r="D250" s="7" t="s">
        <v>587</v>
      </c>
      <c r="E250" s="7" t="s">
        <v>587</v>
      </c>
      <c r="F250" s="7" t="s">
        <v>587</v>
      </c>
      <c r="G250" s="7" t="s">
        <v>5480</v>
      </c>
    </row>
    <row r="251" spans="1:14">
      <c r="A251" s="7" t="s">
        <v>4563</v>
      </c>
      <c r="B251" s="7" t="s">
        <v>4566</v>
      </c>
      <c r="C251" s="7">
        <v>3.4340000000000002</v>
      </c>
      <c r="D251" s="7" t="s">
        <v>5477</v>
      </c>
      <c r="E251" s="7" t="s">
        <v>4310</v>
      </c>
      <c r="F251" s="7" t="s">
        <v>5924</v>
      </c>
      <c r="G251" s="7" t="s">
        <v>5480</v>
      </c>
    </row>
    <row r="252" spans="1:14">
      <c r="A252" s="7" t="s">
        <v>1561</v>
      </c>
      <c r="B252" s="7" t="s">
        <v>1564</v>
      </c>
      <c r="C252" s="7">
        <v>5.2919999999999998</v>
      </c>
      <c r="D252" s="7" t="s">
        <v>5470</v>
      </c>
      <c r="E252" s="7" t="s">
        <v>5925</v>
      </c>
      <c r="F252" s="7" t="s">
        <v>5926</v>
      </c>
      <c r="G252" s="7" t="s">
        <v>2680</v>
      </c>
    </row>
    <row r="253" spans="1:14">
      <c r="A253" s="7" t="s">
        <v>5927</v>
      </c>
      <c r="B253" s="7" t="s">
        <v>5928</v>
      </c>
      <c r="C253" s="7">
        <v>5.2919999999999998</v>
      </c>
      <c r="D253" s="7" t="s">
        <v>5470</v>
      </c>
      <c r="E253" s="7" t="s">
        <v>5925</v>
      </c>
      <c r="F253" s="7" t="s">
        <v>5926</v>
      </c>
      <c r="G253" s="7" t="s">
        <v>2680</v>
      </c>
      <c r="N253" s="10"/>
    </row>
    <row r="254" spans="1:14">
      <c r="A254" s="7" t="s">
        <v>3895</v>
      </c>
      <c r="B254" s="7" t="s">
        <v>3839</v>
      </c>
      <c r="C254" s="7">
        <v>4.5629999999999997</v>
      </c>
      <c r="D254" s="7" t="s">
        <v>5470</v>
      </c>
      <c r="E254" s="7" t="s">
        <v>5929</v>
      </c>
      <c r="F254" s="7" t="s">
        <v>5930</v>
      </c>
      <c r="G254" s="7" t="s">
        <v>2680</v>
      </c>
    </row>
    <row r="255" spans="1:14">
      <c r="A255" s="7" t="s">
        <v>3835</v>
      </c>
      <c r="B255" s="7" t="s">
        <v>3838</v>
      </c>
      <c r="C255" s="7">
        <v>4.5629999999999997</v>
      </c>
      <c r="D255" s="7" t="s">
        <v>5470</v>
      </c>
      <c r="E255" s="7" t="s">
        <v>5929</v>
      </c>
      <c r="F255" s="7" t="s">
        <v>5930</v>
      </c>
      <c r="G255" s="7" t="s">
        <v>2680</v>
      </c>
    </row>
    <row r="256" spans="1:14">
      <c r="A256" s="7" t="s">
        <v>1047</v>
      </c>
      <c r="B256" s="7" t="s">
        <v>1050</v>
      </c>
      <c r="C256" s="7">
        <v>4.548</v>
      </c>
      <c r="D256" s="7" t="s">
        <v>5470</v>
      </c>
      <c r="E256" s="7" t="s">
        <v>5552</v>
      </c>
      <c r="F256" s="7" t="s">
        <v>5931</v>
      </c>
      <c r="G256" s="7" t="s">
        <v>5480</v>
      </c>
    </row>
    <row r="257" spans="1:7">
      <c r="A257" s="7" t="s">
        <v>5932</v>
      </c>
      <c r="B257" s="7" t="s">
        <v>1051</v>
      </c>
      <c r="C257" s="7">
        <v>4.548</v>
      </c>
      <c r="D257" s="7" t="s">
        <v>5470</v>
      </c>
      <c r="E257" s="7" t="s">
        <v>5552</v>
      </c>
      <c r="F257" s="7" t="s">
        <v>5931</v>
      </c>
      <c r="G257" s="7" t="s">
        <v>5480</v>
      </c>
    </row>
    <row r="258" spans="1:7">
      <c r="A258" s="7" t="s">
        <v>5181</v>
      </c>
      <c r="B258" s="7" t="s">
        <v>5184</v>
      </c>
      <c r="C258" s="7">
        <v>3.8969999999999998</v>
      </c>
      <c r="D258" s="7" t="s">
        <v>5470</v>
      </c>
      <c r="E258" s="7" t="s">
        <v>5765</v>
      </c>
      <c r="F258" s="7" t="s">
        <v>5933</v>
      </c>
      <c r="G258" s="7" t="s">
        <v>5480</v>
      </c>
    </row>
    <row r="259" spans="1:7">
      <c r="A259" s="7" t="s">
        <v>1869</v>
      </c>
      <c r="B259" s="7" t="s">
        <v>1872</v>
      </c>
      <c r="C259" s="7" t="s">
        <v>587</v>
      </c>
      <c r="D259" s="7" t="s">
        <v>587</v>
      </c>
      <c r="E259" s="7" t="s">
        <v>587</v>
      </c>
      <c r="F259" s="7" t="s">
        <v>587</v>
      </c>
      <c r="G259" s="7" t="s">
        <v>5480</v>
      </c>
    </row>
    <row r="260" spans="1:7">
      <c r="A260" s="7" t="s">
        <v>1852</v>
      </c>
      <c r="B260" s="7" t="s">
        <v>1855</v>
      </c>
      <c r="C260" s="7">
        <v>2.3650000000000002</v>
      </c>
      <c r="D260" s="7" t="s">
        <v>5494</v>
      </c>
      <c r="E260" s="7" t="s">
        <v>5633</v>
      </c>
      <c r="F260" s="7" t="s">
        <v>5934</v>
      </c>
      <c r="G260" s="7" t="s">
        <v>5480</v>
      </c>
    </row>
    <row r="261" spans="1:7">
      <c r="A261" s="7" t="s">
        <v>2770</v>
      </c>
      <c r="B261" s="7" t="s">
        <v>2772</v>
      </c>
      <c r="C261" s="7">
        <v>2.3650000000000002</v>
      </c>
      <c r="D261" s="7" t="s">
        <v>5494</v>
      </c>
      <c r="E261" s="7" t="s">
        <v>5633</v>
      </c>
      <c r="F261" s="7" t="s">
        <v>5934</v>
      </c>
      <c r="G261" s="7" t="s">
        <v>5480</v>
      </c>
    </row>
    <row r="262" spans="1:7">
      <c r="A262" s="7" t="s">
        <v>5935</v>
      </c>
      <c r="B262" s="7" t="s">
        <v>5936</v>
      </c>
      <c r="C262" s="7" t="s">
        <v>587</v>
      </c>
      <c r="D262" s="7" t="s">
        <v>587</v>
      </c>
      <c r="E262" s="7" t="s">
        <v>587</v>
      </c>
      <c r="F262" s="7" t="s">
        <v>587</v>
      </c>
      <c r="G262" s="7" t="s">
        <v>5480</v>
      </c>
    </row>
    <row r="263" spans="1:7">
      <c r="A263" s="7" t="s">
        <v>3032</v>
      </c>
      <c r="B263" s="7" t="s">
        <v>3035</v>
      </c>
      <c r="C263" s="7">
        <v>4.9359999999999999</v>
      </c>
      <c r="D263" s="7" t="s">
        <v>5470</v>
      </c>
      <c r="E263" s="7" t="s">
        <v>5571</v>
      </c>
      <c r="F263" s="7" t="s">
        <v>5937</v>
      </c>
      <c r="G263" s="7" t="s">
        <v>5480</v>
      </c>
    </row>
    <row r="264" spans="1:7">
      <c r="A264" s="7" t="s">
        <v>3482</v>
      </c>
      <c r="B264" s="7" t="s">
        <v>3485</v>
      </c>
      <c r="C264" s="7">
        <v>2.9470000000000001</v>
      </c>
      <c r="D264" s="7" t="s">
        <v>5477</v>
      </c>
      <c r="E264" s="7" t="s">
        <v>5707</v>
      </c>
      <c r="F264" s="7" t="s">
        <v>5938</v>
      </c>
      <c r="G264" s="7" t="s">
        <v>5480</v>
      </c>
    </row>
    <row r="265" spans="1:7">
      <c r="A265" s="7" t="s">
        <v>4579</v>
      </c>
      <c r="B265" s="7" t="s">
        <v>4582</v>
      </c>
      <c r="C265" s="7" t="s">
        <v>587</v>
      </c>
      <c r="D265" s="7" t="s">
        <v>587</v>
      </c>
      <c r="E265" s="7" t="s">
        <v>587</v>
      </c>
      <c r="F265" s="7" t="s">
        <v>587</v>
      </c>
      <c r="G265" s="7" t="s">
        <v>5480</v>
      </c>
    </row>
    <row r="266" spans="1:7">
      <c r="A266" s="7" t="s">
        <v>5408</v>
      </c>
      <c r="B266" s="7" t="s">
        <v>5411</v>
      </c>
      <c r="C266" s="7">
        <v>1.6579999999999999</v>
      </c>
      <c r="D266" s="7" t="s">
        <v>5494</v>
      </c>
      <c r="E266" s="7" t="s">
        <v>5895</v>
      </c>
      <c r="F266" s="7" t="s">
        <v>5939</v>
      </c>
      <c r="G266" s="7" t="s">
        <v>5480</v>
      </c>
    </row>
    <row r="267" spans="1:7">
      <c r="A267" s="7" t="s">
        <v>5940</v>
      </c>
      <c r="B267" s="7" t="s">
        <v>5941</v>
      </c>
      <c r="C267" s="7" t="s">
        <v>587</v>
      </c>
      <c r="D267" s="7" t="s">
        <v>587</v>
      </c>
      <c r="E267" s="7" t="s">
        <v>587</v>
      </c>
      <c r="F267" s="7" t="s">
        <v>587</v>
      </c>
      <c r="G267" s="7" t="s">
        <v>5480</v>
      </c>
    </row>
    <row r="268" spans="1:7">
      <c r="A268" s="7" t="s">
        <v>5099</v>
      </c>
      <c r="B268" s="7" t="s">
        <v>5102</v>
      </c>
      <c r="C268" s="7">
        <v>8.7690000000000001</v>
      </c>
      <c r="D268" s="7" t="s">
        <v>5470</v>
      </c>
      <c r="E268" s="7" t="s">
        <v>5859</v>
      </c>
      <c r="F268" s="7" t="s">
        <v>5942</v>
      </c>
      <c r="G268" s="7" t="s">
        <v>5480</v>
      </c>
    </row>
    <row r="269" spans="1:7">
      <c r="A269" s="7" t="s">
        <v>5943</v>
      </c>
      <c r="B269" s="7" t="s">
        <v>5944</v>
      </c>
      <c r="C269" s="7">
        <v>1.8120000000000001</v>
      </c>
      <c r="D269" s="7" t="s">
        <v>5470</v>
      </c>
      <c r="E269" s="7" t="s">
        <v>5945</v>
      </c>
      <c r="F269" s="7" t="s">
        <v>5946</v>
      </c>
      <c r="G269" s="7" t="s">
        <v>5480</v>
      </c>
    </row>
    <row r="270" spans="1:7">
      <c r="A270" s="7" t="s">
        <v>5947</v>
      </c>
      <c r="B270" s="7" t="s">
        <v>5948</v>
      </c>
      <c r="C270" s="7">
        <v>0.83599999999999997</v>
      </c>
      <c r="D270" s="7" t="s">
        <v>5494</v>
      </c>
      <c r="E270" s="7" t="s">
        <v>5949</v>
      </c>
      <c r="F270" s="7" t="s">
        <v>5950</v>
      </c>
      <c r="G270" s="7" t="s">
        <v>5480</v>
      </c>
    </row>
    <row r="271" spans="1:7">
      <c r="A271" s="7" t="s">
        <v>2909</v>
      </c>
      <c r="B271" s="7" t="s">
        <v>2912</v>
      </c>
      <c r="C271" s="7">
        <v>2.5760000000000001</v>
      </c>
      <c r="D271" s="7" t="s">
        <v>5494</v>
      </c>
      <c r="E271" s="7" t="s">
        <v>5762</v>
      </c>
      <c r="F271" s="7" t="s">
        <v>5951</v>
      </c>
      <c r="G271" s="7" t="s">
        <v>5480</v>
      </c>
    </row>
    <row r="272" spans="1:7">
      <c r="A272" s="7" t="s">
        <v>5205</v>
      </c>
      <c r="B272" s="7" t="s">
        <v>5208</v>
      </c>
      <c r="C272" s="7">
        <v>2.0099999999999998</v>
      </c>
      <c r="D272" s="7" t="s">
        <v>5477</v>
      </c>
      <c r="E272" s="7" t="s">
        <v>5952</v>
      </c>
      <c r="F272" s="7" t="s">
        <v>5953</v>
      </c>
      <c r="G272" s="7" t="s">
        <v>5480</v>
      </c>
    </row>
    <row r="273" spans="1:68">
      <c r="A273" s="7" t="s">
        <v>2828</v>
      </c>
      <c r="B273" s="7" t="s">
        <v>2831</v>
      </c>
      <c r="C273" s="7">
        <v>5.3579999999999997</v>
      </c>
      <c r="D273" s="7" t="s">
        <v>5470</v>
      </c>
      <c r="E273" s="7" t="s">
        <v>5954</v>
      </c>
      <c r="F273" s="7" t="s">
        <v>5955</v>
      </c>
      <c r="G273" s="7" t="s">
        <v>5480</v>
      </c>
    </row>
    <row r="274" spans="1:68">
      <c r="A274" s="7" t="s">
        <v>2802</v>
      </c>
      <c r="B274" s="7" t="s">
        <v>2805</v>
      </c>
      <c r="C274" s="7">
        <v>7.05</v>
      </c>
      <c r="D274" s="7" t="s">
        <v>5470</v>
      </c>
      <c r="E274" s="7" t="s">
        <v>5954</v>
      </c>
      <c r="F274" s="7" t="s">
        <v>5956</v>
      </c>
      <c r="G274" s="7" t="s">
        <v>5480</v>
      </c>
    </row>
    <row r="275" spans="1:68">
      <c r="A275" s="7" t="s">
        <v>4437</v>
      </c>
      <c r="B275" s="7" t="s">
        <v>4440</v>
      </c>
      <c r="C275" s="7">
        <v>4.9710000000000001</v>
      </c>
      <c r="D275" s="7" t="s">
        <v>5470</v>
      </c>
      <c r="E275" s="7" t="s">
        <v>4310</v>
      </c>
      <c r="F275" s="7" t="s">
        <v>5957</v>
      </c>
      <c r="G275" s="7" t="s">
        <v>5480</v>
      </c>
    </row>
    <row r="276" spans="1:68">
      <c r="A276" s="7" t="s">
        <v>3512</v>
      </c>
      <c r="B276" s="7" t="s">
        <v>3515</v>
      </c>
      <c r="C276" s="7" t="s">
        <v>587</v>
      </c>
      <c r="D276" s="7" t="s">
        <v>587</v>
      </c>
      <c r="E276" s="7" t="s">
        <v>587</v>
      </c>
      <c r="F276" s="7" t="s">
        <v>587</v>
      </c>
      <c r="G276" s="7" t="s">
        <v>5480</v>
      </c>
    </row>
    <row r="277" spans="1:68">
      <c r="A277" s="7" t="s">
        <v>5958</v>
      </c>
      <c r="B277" s="7" t="s">
        <v>5959</v>
      </c>
      <c r="C277" s="7">
        <v>3.7349999999999999</v>
      </c>
      <c r="D277" s="7" t="s">
        <v>5477</v>
      </c>
      <c r="E277" s="7" t="s">
        <v>5539</v>
      </c>
      <c r="F277" s="7" t="s">
        <v>5960</v>
      </c>
      <c r="G277" s="7" t="s">
        <v>5480</v>
      </c>
    </row>
    <row r="278" spans="1:68">
      <c r="A278" s="7" t="s">
        <v>5961</v>
      </c>
      <c r="B278" s="7" t="s">
        <v>5962</v>
      </c>
      <c r="C278" s="7">
        <v>2.992</v>
      </c>
      <c r="D278" s="7" t="s">
        <v>5494</v>
      </c>
      <c r="E278" s="7" t="s">
        <v>4310</v>
      </c>
      <c r="F278" s="7" t="s">
        <v>5963</v>
      </c>
      <c r="G278" s="7" t="s">
        <v>5480</v>
      </c>
    </row>
    <row r="279" spans="1:68">
      <c r="A279" s="7" t="s">
        <v>1163</v>
      </c>
      <c r="B279" s="7" t="s">
        <v>1165</v>
      </c>
      <c r="C279" s="7" t="s">
        <v>587</v>
      </c>
      <c r="D279" s="7" t="s">
        <v>587</v>
      </c>
      <c r="E279" s="7" t="s">
        <v>587</v>
      </c>
      <c r="F279" s="7" t="s">
        <v>587</v>
      </c>
      <c r="G279" s="7" t="s">
        <v>5480</v>
      </c>
    </row>
    <row r="280" spans="1:68">
      <c r="A280" s="7" t="s">
        <v>1875</v>
      </c>
      <c r="B280" s="7" t="s">
        <v>1878</v>
      </c>
      <c r="C280" s="7">
        <v>2.7570000000000001</v>
      </c>
      <c r="D280" s="7" t="s">
        <v>5470</v>
      </c>
      <c r="E280" s="7" t="s">
        <v>5571</v>
      </c>
      <c r="F280" s="7" t="s">
        <v>5964</v>
      </c>
      <c r="G280" s="7" t="s">
        <v>5480</v>
      </c>
    </row>
    <row r="281" spans="1:68">
      <c r="A281" s="3" t="s">
        <v>4642</v>
      </c>
      <c r="B281" s="3" t="s">
        <v>4645</v>
      </c>
      <c r="C281" s="3">
        <v>2.6080000000000001</v>
      </c>
      <c r="D281" s="3" t="s">
        <v>5494</v>
      </c>
      <c r="E281" s="3" t="s">
        <v>5791</v>
      </c>
      <c r="F281" s="3" t="s">
        <v>7228</v>
      </c>
      <c r="G281" s="3" t="s">
        <v>5480</v>
      </c>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row>
    <row r="282" spans="1:68">
      <c r="A282" s="7" t="s">
        <v>5965</v>
      </c>
      <c r="B282" s="7" t="s">
        <v>5966</v>
      </c>
      <c r="C282" s="7">
        <v>3.4630000000000001</v>
      </c>
      <c r="D282" s="7" t="s">
        <v>5477</v>
      </c>
      <c r="E282" s="7" t="s">
        <v>5539</v>
      </c>
      <c r="F282" s="7" t="s">
        <v>5967</v>
      </c>
      <c r="G282" s="7" t="s">
        <v>5480</v>
      </c>
    </row>
    <row r="283" spans="1:68">
      <c r="A283" s="12" t="s">
        <v>3263</v>
      </c>
      <c r="B283" s="12" t="s">
        <v>3266</v>
      </c>
      <c r="C283" s="12">
        <v>4.242</v>
      </c>
      <c r="D283" s="12" t="s">
        <v>5470</v>
      </c>
      <c r="E283" s="12" t="s">
        <v>6158</v>
      </c>
      <c r="F283" s="12" t="s">
        <v>7212</v>
      </c>
      <c r="G283" s="12" t="s">
        <v>5480</v>
      </c>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row>
    <row r="284" spans="1:68">
      <c r="A284" s="7" t="s">
        <v>5968</v>
      </c>
      <c r="B284" s="7" t="s">
        <v>5969</v>
      </c>
      <c r="C284" s="7" t="s">
        <v>587</v>
      </c>
      <c r="D284" s="7" t="s">
        <v>587</v>
      </c>
      <c r="E284" s="7" t="s">
        <v>587</v>
      </c>
      <c r="F284" s="7" t="s">
        <v>587</v>
      </c>
      <c r="G284" s="7" t="s">
        <v>5480</v>
      </c>
    </row>
    <row r="285" spans="1:68">
      <c r="A285" s="7" t="s">
        <v>4908</v>
      </c>
      <c r="B285" s="7" t="s">
        <v>4911</v>
      </c>
      <c r="C285" s="7">
        <v>2.4740000000000002</v>
      </c>
      <c r="D285" s="7" t="s">
        <v>5477</v>
      </c>
      <c r="E285" s="7" t="s">
        <v>5970</v>
      </c>
      <c r="F285" s="7" t="s">
        <v>5971</v>
      </c>
      <c r="G285" s="7" t="s">
        <v>5480</v>
      </c>
    </row>
    <row r="286" spans="1:68">
      <c r="A286" s="7" t="s">
        <v>5972</v>
      </c>
      <c r="B286" s="7" t="s">
        <v>4912</v>
      </c>
      <c r="C286" s="7">
        <v>2.4740000000000002</v>
      </c>
      <c r="D286" s="7" t="s">
        <v>5477</v>
      </c>
      <c r="E286" s="7" t="s">
        <v>5970</v>
      </c>
      <c r="F286" s="7" t="s">
        <v>5971</v>
      </c>
      <c r="G286" s="7" t="s">
        <v>5480</v>
      </c>
    </row>
    <row r="287" spans="1:68">
      <c r="A287" s="7" t="s">
        <v>5973</v>
      </c>
      <c r="B287" s="7" t="s">
        <v>5974</v>
      </c>
      <c r="C287" s="7">
        <v>3.2029999999999998</v>
      </c>
      <c r="D287" s="7" t="s">
        <v>5477</v>
      </c>
      <c r="E287" s="7" t="s">
        <v>5975</v>
      </c>
      <c r="F287" s="7" t="s">
        <v>5976</v>
      </c>
      <c r="G287" s="7" t="s">
        <v>5480</v>
      </c>
    </row>
    <row r="288" spans="1:68">
      <c r="A288" s="7" t="s">
        <v>5986</v>
      </c>
      <c r="B288" s="7" t="s">
        <v>5987</v>
      </c>
      <c r="C288" s="7" t="s">
        <v>587</v>
      </c>
      <c r="D288" s="7" t="s">
        <v>587</v>
      </c>
      <c r="E288" s="7" t="s">
        <v>587</v>
      </c>
      <c r="F288" s="7" t="s">
        <v>587</v>
      </c>
      <c r="G288" s="7" t="s">
        <v>5480</v>
      </c>
    </row>
    <row r="289" spans="1:40">
      <c r="A289" s="7" t="s">
        <v>2334</v>
      </c>
      <c r="B289" s="7" t="s">
        <v>2337</v>
      </c>
      <c r="C289" s="7">
        <v>2.351</v>
      </c>
      <c r="D289" s="7" t="s">
        <v>5477</v>
      </c>
      <c r="E289" s="7" t="s">
        <v>5988</v>
      </c>
      <c r="F289" s="7" t="s">
        <v>5989</v>
      </c>
      <c r="G289" s="7" t="s">
        <v>5480</v>
      </c>
    </row>
    <row r="290" spans="1:40">
      <c r="A290" s="7" t="s">
        <v>5990</v>
      </c>
      <c r="B290" s="7" t="s">
        <v>5991</v>
      </c>
      <c r="C290" s="7">
        <v>1.093</v>
      </c>
      <c r="D290" s="7" t="s">
        <v>5483</v>
      </c>
      <c r="E290" s="7" t="s">
        <v>5556</v>
      </c>
      <c r="F290" s="7" t="s">
        <v>5992</v>
      </c>
      <c r="G290" s="7" t="s">
        <v>5480</v>
      </c>
    </row>
    <row r="291" spans="1:40">
      <c r="A291" s="7" t="s">
        <v>1110</v>
      </c>
      <c r="B291" s="7" t="s">
        <v>1113</v>
      </c>
      <c r="C291" s="7">
        <v>8.6839999999999993</v>
      </c>
      <c r="D291" s="7" t="s">
        <v>5470</v>
      </c>
      <c r="E291" s="7" t="s">
        <v>5478</v>
      </c>
      <c r="F291" s="7" t="s">
        <v>5993</v>
      </c>
      <c r="G291" s="7" t="s">
        <v>2680</v>
      </c>
    </row>
    <row r="292" spans="1:40">
      <c r="A292" s="7" t="s">
        <v>3891</v>
      </c>
      <c r="B292" s="7" t="s">
        <v>3894</v>
      </c>
      <c r="C292" s="7">
        <v>4.101</v>
      </c>
      <c r="D292" s="7" t="s">
        <v>5470</v>
      </c>
      <c r="E292" s="7" t="s">
        <v>5999</v>
      </c>
      <c r="F292" s="7" t="s">
        <v>6110</v>
      </c>
      <c r="G292" s="7" t="s">
        <v>5480</v>
      </c>
      <c r="AG292" s="10"/>
    </row>
    <row r="293" spans="1:40">
      <c r="A293" s="7" t="s">
        <v>5994</v>
      </c>
      <c r="B293" s="7" t="s">
        <v>5995</v>
      </c>
      <c r="C293" s="7">
        <v>11.856999999999999</v>
      </c>
      <c r="D293" s="7" t="s">
        <v>5470</v>
      </c>
      <c r="E293" s="7" t="s">
        <v>5478</v>
      </c>
      <c r="F293" s="7" t="s">
        <v>5996</v>
      </c>
      <c r="G293" s="7" t="s">
        <v>2680</v>
      </c>
    </row>
    <row r="294" spans="1:40">
      <c r="A294" s="7" t="s">
        <v>5997</v>
      </c>
      <c r="B294" s="7" t="s">
        <v>5998</v>
      </c>
      <c r="C294" s="7">
        <v>3.2629999999999999</v>
      </c>
      <c r="D294" s="7" t="s">
        <v>5477</v>
      </c>
      <c r="E294" s="7" t="s">
        <v>5999</v>
      </c>
      <c r="F294" s="7" t="s">
        <v>6000</v>
      </c>
      <c r="G294" s="7" t="s">
        <v>5480</v>
      </c>
    </row>
    <row r="295" spans="1:40">
      <c r="A295" s="7" t="s">
        <v>3853</v>
      </c>
      <c r="B295" s="7" t="s">
        <v>3855</v>
      </c>
      <c r="C295" s="7">
        <v>6.08</v>
      </c>
      <c r="D295" s="7" t="s">
        <v>5470</v>
      </c>
      <c r="E295" s="7" t="s">
        <v>5999</v>
      </c>
      <c r="F295" s="7" t="s">
        <v>6001</v>
      </c>
      <c r="G295" s="7" t="s">
        <v>5480</v>
      </c>
    </row>
    <row r="296" spans="1:40">
      <c r="A296" s="7" t="s">
        <v>1619</v>
      </c>
      <c r="B296" s="7" t="s">
        <v>1622</v>
      </c>
      <c r="C296" s="7">
        <v>2.4009999999999998</v>
      </c>
      <c r="D296" s="7" t="s">
        <v>5494</v>
      </c>
      <c r="E296" s="7" t="s">
        <v>5925</v>
      </c>
      <c r="F296" s="7" t="s">
        <v>6002</v>
      </c>
      <c r="G296" s="7" t="s">
        <v>5480</v>
      </c>
    </row>
    <row r="297" spans="1:40">
      <c r="A297" s="7" t="s">
        <v>405</v>
      </c>
      <c r="B297" s="7" t="s">
        <v>408</v>
      </c>
      <c r="C297" s="7">
        <v>1.804</v>
      </c>
      <c r="D297" s="7" t="s">
        <v>5477</v>
      </c>
      <c r="E297" s="7" t="s">
        <v>6003</v>
      </c>
      <c r="F297" s="7" t="s">
        <v>6004</v>
      </c>
      <c r="G297" s="7" t="s">
        <v>5480</v>
      </c>
      <c r="AC297" s="7" t="s">
        <v>2930</v>
      </c>
      <c r="AF297" s="7" t="s">
        <v>371</v>
      </c>
      <c r="AK297" s="10">
        <v>42897</v>
      </c>
      <c r="AM297" s="7" t="s">
        <v>6005</v>
      </c>
      <c r="AN297" s="7" t="s">
        <v>6006</v>
      </c>
    </row>
    <row r="298" spans="1:40">
      <c r="A298" s="7" t="s">
        <v>6007</v>
      </c>
      <c r="B298" s="7" t="s">
        <v>6008</v>
      </c>
      <c r="C298" s="7">
        <v>4.6909999999999998</v>
      </c>
      <c r="D298" s="7" t="s">
        <v>5470</v>
      </c>
      <c r="E298" s="7" t="s">
        <v>6009</v>
      </c>
      <c r="F298" s="7" t="s">
        <v>6010</v>
      </c>
      <c r="G298" s="7" t="s">
        <v>5480</v>
      </c>
    </row>
    <row r="299" spans="1:40">
      <c r="A299" s="7" t="s">
        <v>6011</v>
      </c>
      <c r="B299" s="7" t="s">
        <v>6012</v>
      </c>
      <c r="C299" s="7">
        <v>3.222</v>
      </c>
      <c r="D299" s="7" t="s">
        <v>5470</v>
      </c>
      <c r="E299" s="7" t="s">
        <v>6013</v>
      </c>
      <c r="F299" s="7" t="s">
        <v>6014</v>
      </c>
      <c r="G299" s="7" t="s">
        <v>5480</v>
      </c>
    </row>
    <row r="300" spans="1:40">
      <c r="A300" s="7" t="s">
        <v>6015</v>
      </c>
      <c r="B300" s="7" t="s">
        <v>6016</v>
      </c>
      <c r="C300" s="7">
        <v>3.4350000000000001</v>
      </c>
      <c r="D300" s="7" t="s">
        <v>5470</v>
      </c>
      <c r="E300" s="7" t="s">
        <v>5646</v>
      </c>
      <c r="F300" s="7" t="s">
        <v>6017</v>
      </c>
      <c r="G300" s="7" t="s">
        <v>5480</v>
      </c>
    </row>
    <row r="301" spans="1:40">
      <c r="A301" s="7" t="s">
        <v>9</v>
      </c>
      <c r="B301" s="7" t="s">
        <v>13</v>
      </c>
      <c r="C301" s="7">
        <v>2.169</v>
      </c>
      <c r="D301" s="7" t="s">
        <v>5477</v>
      </c>
      <c r="E301" s="7" t="s">
        <v>6018</v>
      </c>
      <c r="F301" s="7" t="s">
        <v>6019</v>
      </c>
      <c r="G301" s="7" t="s">
        <v>5480</v>
      </c>
    </row>
    <row r="302" spans="1:40">
      <c r="A302" s="7" t="s">
        <v>6020</v>
      </c>
      <c r="B302" s="7" t="s">
        <v>6021</v>
      </c>
      <c r="C302" s="7" t="s">
        <v>587</v>
      </c>
      <c r="D302" s="7" t="s">
        <v>587</v>
      </c>
      <c r="E302" s="7" t="s">
        <v>587</v>
      </c>
      <c r="F302" s="7" t="s">
        <v>587</v>
      </c>
      <c r="G302" s="7" t="s">
        <v>5480</v>
      </c>
    </row>
    <row r="303" spans="1:40">
      <c r="A303" s="7" t="s">
        <v>6022</v>
      </c>
      <c r="B303" s="7" t="s">
        <v>6023</v>
      </c>
      <c r="C303" s="7" t="s">
        <v>587</v>
      </c>
      <c r="D303" s="7" t="s">
        <v>587</v>
      </c>
      <c r="E303" s="7" t="s">
        <v>587</v>
      </c>
      <c r="F303" s="7" t="s">
        <v>587</v>
      </c>
      <c r="G303" s="7" t="s">
        <v>5480</v>
      </c>
    </row>
    <row r="304" spans="1:40">
      <c r="A304" s="7" t="s">
        <v>5379</v>
      </c>
      <c r="B304" s="7" t="s">
        <v>6024</v>
      </c>
      <c r="C304" s="7" t="s">
        <v>587</v>
      </c>
      <c r="D304" s="7" t="s">
        <v>587</v>
      </c>
      <c r="E304" s="7" t="s">
        <v>587</v>
      </c>
      <c r="F304" s="7" t="s">
        <v>587</v>
      </c>
      <c r="G304" s="7" t="s">
        <v>5480</v>
      </c>
    </row>
    <row r="305" spans="1:14">
      <c r="A305" s="7" t="s">
        <v>5379</v>
      </c>
      <c r="B305" s="7" t="s">
        <v>5383</v>
      </c>
      <c r="C305" s="7" t="s">
        <v>587</v>
      </c>
      <c r="D305" s="7" t="s">
        <v>587</v>
      </c>
      <c r="E305" s="7" t="s">
        <v>587</v>
      </c>
      <c r="F305" s="7" t="s">
        <v>587</v>
      </c>
      <c r="G305" s="7" t="s">
        <v>5480</v>
      </c>
    </row>
    <row r="306" spans="1:14">
      <c r="A306" s="7" t="s">
        <v>6025</v>
      </c>
      <c r="B306" s="7" t="s">
        <v>6026</v>
      </c>
      <c r="C306" s="7" t="s">
        <v>587</v>
      </c>
      <c r="D306" s="7" t="s">
        <v>587</v>
      </c>
      <c r="E306" s="7" t="s">
        <v>587</v>
      </c>
      <c r="F306" s="7" t="s">
        <v>587</v>
      </c>
      <c r="G306" s="7" t="s">
        <v>5480</v>
      </c>
    </row>
    <row r="307" spans="1:14">
      <c r="A307" s="7" t="s">
        <v>1973</v>
      </c>
      <c r="B307" s="7" t="s">
        <v>1976</v>
      </c>
      <c r="C307" s="7">
        <v>7.7249999999999996</v>
      </c>
      <c r="D307" s="7" t="s">
        <v>5470</v>
      </c>
      <c r="E307" s="7" t="s">
        <v>6027</v>
      </c>
      <c r="F307" s="7" t="s">
        <v>6028</v>
      </c>
      <c r="G307" s="7" t="s">
        <v>2680</v>
      </c>
    </row>
    <row r="308" spans="1:14">
      <c r="A308" s="7" t="s">
        <v>5057</v>
      </c>
      <c r="B308" s="7" t="s">
        <v>5060</v>
      </c>
      <c r="C308" s="7">
        <v>9.2490000000000006</v>
      </c>
      <c r="D308" s="7" t="s">
        <v>5470</v>
      </c>
      <c r="E308" s="7" t="s">
        <v>6029</v>
      </c>
      <c r="F308" s="7" t="s">
        <v>6030</v>
      </c>
      <c r="G308" s="7" t="s">
        <v>2680</v>
      </c>
    </row>
    <row r="309" spans="1:14">
      <c r="A309" s="7" t="s">
        <v>6031</v>
      </c>
      <c r="B309" s="7" t="s">
        <v>6032</v>
      </c>
      <c r="C309" s="7" t="s">
        <v>587</v>
      </c>
      <c r="D309" s="7" t="s">
        <v>587</v>
      </c>
      <c r="E309" s="7" t="s">
        <v>587</v>
      </c>
      <c r="F309" s="7" t="s">
        <v>587</v>
      </c>
      <c r="G309" s="7" t="s">
        <v>5480</v>
      </c>
    </row>
    <row r="310" spans="1:14">
      <c r="A310" s="7" t="s">
        <v>6033</v>
      </c>
      <c r="B310" s="7" t="s">
        <v>6034</v>
      </c>
      <c r="C310" s="7">
        <v>3.028</v>
      </c>
      <c r="D310" s="7" t="s">
        <v>5470</v>
      </c>
      <c r="E310" s="7" t="s">
        <v>6035</v>
      </c>
      <c r="F310" s="7" t="s">
        <v>6036</v>
      </c>
      <c r="G310" s="7" t="s">
        <v>5480</v>
      </c>
    </row>
    <row r="311" spans="1:14">
      <c r="A311" s="7" t="s">
        <v>5259</v>
      </c>
      <c r="B311" s="7" t="s">
        <v>5262</v>
      </c>
      <c r="C311" s="7">
        <v>8.2219999999999995</v>
      </c>
      <c r="D311" s="7" t="s">
        <v>5470</v>
      </c>
      <c r="E311" s="7" t="s">
        <v>5532</v>
      </c>
      <c r="F311" s="7" t="s">
        <v>6037</v>
      </c>
      <c r="G311" s="7" t="s">
        <v>2680</v>
      </c>
    </row>
    <row r="312" spans="1:14">
      <c r="A312" s="7" t="s">
        <v>3865</v>
      </c>
      <c r="B312" s="7" t="s">
        <v>3868</v>
      </c>
      <c r="C312" s="7" t="s">
        <v>587</v>
      </c>
      <c r="D312" s="7" t="s">
        <v>587</v>
      </c>
      <c r="E312" s="7" t="s">
        <v>587</v>
      </c>
      <c r="F312" s="7" t="s">
        <v>587</v>
      </c>
      <c r="G312" s="7" t="s">
        <v>5480</v>
      </c>
    </row>
    <row r="313" spans="1:14">
      <c r="A313" s="7" t="s">
        <v>6038</v>
      </c>
      <c r="B313" s="7" t="s">
        <v>6039</v>
      </c>
      <c r="C313" s="7">
        <v>1.1060000000000001</v>
      </c>
      <c r="D313" s="7" t="s">
        <v>5483</v>
      </c>
      <c r="E313" s="7" t="s">
        <v>6040</v>
      </c>
      <c r="F313" s="7" t="s">
        <v>6041</v>
      </c>
      <c r="G313" s="7" t="s">
        <v>5480</v>
      </c>
    </row>
    <row r="314" spans="1:14">
      <c r="A314" s="7" t="s">
        <v>6042</v>
      </c>
      <c r="B314" s="7" t="s">
        <v>6043</v>
      </c>
      <c r="C314" s="7" t="s">
        <v>587</v>
      </c>
      <c r="D314" s="7" t="s">
        <v>587</v>
      </c>
      <c r="E314" s="7" t="s">
        <v>587</v>
      </c>
      <c r="F314" s="7" t="s">
        <v>587</v>
      </c>
      <c r="G314" s="7" t="s">
        <v>5480</v>
      </c>
    </row>
    <row r="315" spans="1:14">
      <c r="A315" s="7" t="s">
        <v>6044</v>
      </c>
      <c r="B315" s="7" t="s">
        <v>6045</v>
      </c>
      <c r="C315" s="7">
        <v>2.262</v>
      </c>
      <c r="D315" s="7" t="s">
        <v>5477</v>
      </c>
      <c r="E315" s="7" t="s">
        <v>6046</v>
      </c>
      <c r="F315" s="7" t="s">
        <v>6047</v>
      </c>
      <c r="G315" s="7" t="s">
        <v>5480</v>
      </c>
    </row>
    <row r="316" spans="1:14">
      <c r="A316" s="7" t="s">
        <v>1459</v>
      </c>
      <c r="B316" s="7" t="s">
        <v>1462</v>
      </c>
      <c r="C316" s="7">
        <v>1.714</v>
      </c>
      <c r="D316" s="7" t="s">
        <v>5494</v>
      </c>
      <c r="E316" s="7" t="s">
        <v>5641</v>
      </c>
      <c r="F316" s="7" t="s">
        <v>6048</v>
      </c>
      <c r="G316" s="7" t="s">
        <v>5480</v>
      </c>
    </row>
    <row r="317" spans="1:14">
      <c r="A317" s="7" t="s">
        <v>1645</v>
      </c>
      <c r="B317" s="7" t="s">
        <v>1462</v>
      </c>
      <c r="C317" s="7">
        <v>1.714</v>
      </c>
      <c r="D317" s="7" t="s">
        <v>5494</v>
      </c>
      <c r="E317" s="7" t="s">
        <v>5641</v>
      </c>
      <c r="F317" s="7" t="s">
        <v>6048</v>
      </c>
      <c r="G317" s="7" t="s">
        <v>5480</v>
      </c>
    </row>
    <row r="318" spans="1:14">
      <c r="A318" s="7" t="s">
        <v>1645</v>
      </c>
      <c r="B318" s="7" t="s">
        <v>1463</v>
      </c>
      <c r="C318" s="7">
        <v>1.714</v>
      </c>
      <c r="D318" s="7" t="s">
        <v>5494</v>
      </c>
      <c r="E318" s="7" t="s">
        <v>5641</v>
      </c>
      <c r="F318" s="7" t="s">
        <v>6048</v>
      </c>
      <c r="G318" s="7" t="s">
        <v>5480</v>
      </c>
      <c r="N318" s="10"/>
    </row>
    <row r="319" spans="1:14">
      <c r="A319" s="7" t="s">
        <v>4069</v>
      </c>
      <c r="B319" s="7" t="s">
        <v>4072</v>
      </c>
      <c r="C319" s="7" t="s">
        <v>587</v>
      </c>
      <c r="D319" s="7" t="s">
        <v>587</v>
      </c>
      <c r="E319" s="7" t="s">
        <v>587</v>
      </c>
      <c r="F319" s="7" t="s">
        <v>587</v>
      </c>
      <c r="G319" s="7" t="s">
        <v>5480</v>
      </c>
    </row>
    <row r="320" spans="1:14">
      <c r="A320" s="7" t="s">
        <v>6049</v>
      </c>
      <c r="B320" s="7" t="s">
        <v>6050</v>
      </c>
      <c r="C320" s="7">
        <v>5.0990000000000002</v>
      </c>
      <c r="D320" s="7" t="s">
        <v>5470</v>
      </c>
      <c r="E320" s="7" t="s">
        <v>6051</v>
      </c>
      <c r="F320" s="7" t="s">
        <v>6052</v>
      </c>
      <c r="G320" s="7" t="s">
        <v>2680</v>
      </c>
    </row>
    <row r="321" spans="1:40">
      <c r="A321" s="7" t="s">
        <v>6053</v>
      </c>
      <c r="B321" s="7" t="s">
        <v>6054</v>
      </c>
      <c r="C321" s="7">
        <v>3.835</v>
      </c>
      <c r="D321" s="7" t="s">
        <v>5470</v>
      </c>
      <c r="E321" s="7" t="s">
        <v>6055</v>
      </c>
      <c r="F321" s="7" t="s">
        <v>6056</v>
      </c>
      <c r="G321" s="7" t="s">
        <v>5480</v>
      </c>
    </row>
    <row r="322" spans="1:40">
      <c r="A322" s="7" t="s">
        <v>1304</v>
      </c>
      <c r="B322" s="7" t="s">
        <v>1307</v>
      </c>
      <c r="C322" s="7">
        <v>3.835</v>
      </c>
      <c r="D322" s="7" t="s">
        <v>5470</v>
      </c>
      <c r="E322" s="7" t="s">
        <v>6055</v>
      </c>
      <c r="F322" s="7" t="s">
        <v>6056</v>
      </c>
      <c r="G322" s="7" t="s">
        <v>5480</v>
      </c>
    </row>
    <row r="323" spans="1:40">
      <c r="A323" s="7" t="s">
        <v>6057</v>
      </c>
      <c r="B323" s="7" t="s">
        <v>6058</v>
      </c>
      <c r="C323" s="7">
        <v>2.7410000000000001</v>
      </c>
      <c r="D323" s="7" t="s">
        <v>5477</v>
      </c>
      <c r="E323" s="7" t="s">
        <v>6051</v>
      </c>
      <c r="F323" s="7" t="s">
        <v>6059</v>
      </c>
      <c r="G323" s="7" t="s">
        <v>5480</v>
      </c>
      <c r="AC323" s="7" t="s">
        <v>2773</v>
      </c>
      <c r="AF323" s="7" t="s">
        <v>371</v>
      </c>
      <c r="AK323" s="10">
        <v>42874</v>
      </c>
      <c r="AM323" s="7" t="s">
        <v>6060</v>
      </c>
      <c r="AN323" s="7" t="s">
        <v>6061</v>
      </c>
    </row>
    <row r="324" spans="1:40">
      <c r="A324" s="7" t="s">
        <v>835</v>
      </c>
      <c r="B324" s="7" t="s">
        <v>838</v>
      </c>
      <c r="C324" s="7">
        <v>5.165</v>
      </c>
      <c r="D324" s="7" t="s">
        <v>5470</v>
      </c>
      <c r="E324" s="7" t="s">
        <v>5545</v>
      </c>
      <c r="F324" s="7" t="s">
        <v>6062</v>
      </c>
      <c r="G324" s="7" t="s">
        <v>5480</v>
      </c>
    </row>
    <row r="325" spans="1:40">
      <c r="A325" s="7" t="s">
        <v>6063</v>
      </c>
      <c r="B325" s="7" t="s">
        <v>6064</v>
      </c>
      <c r="C325" s="7">
        <v>4.53</v>
      </c>
      <c r="D325" s="7" t="s">
        <v>5470</v>
      </c>
      <c r="E325" s="7" t="s">
        <v>5545</v>
      </c>
      <c r="F325" s="7" t="s">
        <v>6065</v>
      </c>
      <c r="G325" s="7" t="s">
        <v>5480</v>
      </c>
    </row>
    <row r="326" spans="1:40">
      <c r="A326" s="7" t="s">
        <v>6066</v>
      </c>
      <c r="B326" s="7" t="s">
        <v>6067</v>
      </c>
      <c r="C326" s="7">
        <v>4.53</v>
      </c>
      <c r="D326" s="7" t="s">
        <v>5470</v>
      </c>
      <c r="E326" s="7" t="s">
        <v>5545</v>
      </c>
      <c r="F326" s="7" t="s">
        <v>6065</v>
      </c>
      <c r="G326" s="7" t="s">
        <v>5480</v>
      </c>
    </row>
    <row r="327" spans="1:40">
      <c r="A327" s="7" t="s">
        <v>856</v>
      </c>
      <c r="B327" s="7" t="s">
        <v>859</v>
      </c>
      <c r="C327" s="7">
        <v>2.5920000000000001</v>
      </c>
      <c r="D327" s="7" t="s">
        <v>5477</v>
      </c>
      <c r="E327" s="7" t="s">
        <v>5503</v>
      </c>
      <c r="F327" s="7" t="s">
        <v>6068</v>
      </c>
      <c r="G327" s="7" t="s">
        <v>5480</v>
      </c>
    </row>
    <row r="328" spans="1:40">
      <c r="A328" s="7" t="s">
        <v>3644</v>
      </c>
      <c r="B328" s="7" t="s">
        <v>3647</v>
      </c>
      <c r="C328" s="7" t="s">
        <v>587</v>
      </c>
      <c r="D328" s="7" t="s">
        <v>587</v>
      </c>
      <c r="E328" s="7" t="s">
        <v>587</v>
      </c>
      <c r="F328" s="7" t="s">
        <v>587</v>
      </c>
      <c r="G328" s="7" t="s">
        <v>5480</v>
      </c>
    </row>
    <row r="329" spans="1:40">
      <c r="A329" s="7" t="s">
        <v>6069</v>
      </c>
      <c r="B329" s="7" t="s">
        <v>6070</v>
      </c>
      <c r="C329" s="7">
        <v>1.66</v>
      </c>
      <c r="D329" s="7" t="s">
        <v>5477</v>
      </c>
      <c r="E329" s="7" t="s">
        <v>5495</v>
      </c>
      <c r="F329" s="7" t="s">
        <v>6071</v>
      </c>
      <c r="G329" s="7" t="s">
        <v>5480</v>
      </c>
    </row>
    <row r="330" spans="1:40">
      <c r="A330" s="7" t="s">
        <v>3436</v>
      </c>
      <c r="B330" s="7" t="s">
        <v>3439</v>
      </c>
      <c r="C330" s="7" t="s">
        <v>587</v>
      </c>
      <c r="D330" s="7" t="s">
        <v>587</v>
      </c>
      <c r="E330" s="7" t="s">
        <v>587</v>
      </c>
      <c r="F330" s="7" t="s">
        <v>587</v>
      </c>
      <c r="G330" s="7" t="s">
        <v>5480</v>
      </c>
    </row>
    <row r="331" spans="1:40">
      <c r="A331" s="7" t="s">
        <v>6072</v>
      </c>
      <c r="B331" s="7" t="s">
        <v>6073</v>
      </c>
      <c r="C331" s="7">
        <v>1.6639999999999999</v>
      </c>
      <c r="D331" s="7" t="s">
        <v>5477</v>
      </c>
      <c r="E331" s="7" t="s">
        <v>6074</v>
      </c>
      <c r="F331" s="7" t="s">
        <v>6075</v>
      </c>
      <c r="G331" s="7" t="s">
        <v>5480</v>
      </c>
    </row>
    <row r="332" spans="1:40">
      <c r="A332" s="7" t="s">
        <v>6076</v>
      </c>
      <c r="B332" s="7" t="s">
        <v>6077</v>
      </c>
      <c r="C332" s="7">
        <v>1.3360000000000001</v>
      </c>
      <c r="D332" s="7" t="s">
        <v>5483</v>
      </c>
      <c r="E332" s="7" t="s">
        <v>5517</v>
      </c>
      <c r="F332" s="7" t="s">
        <v>6078</v>
      </c>
      <c r="G332" s="7" t="s">
        <v>5480</v>
      </c>
    </row>
    <row r="333" spans="1:40">
      <c r="A333" s="7" t="s">
        <v>611</v>
      </c>
      <c r="B333" s="7" t="s">
        <v>614</v>
      </c>
      <c r="C333" s="7">
        <v>19.651</v>
      </c>
      <c r="D333" s="7" t="s">
        <v>5470</v>
      </c>
      <c r="E333" s="7" t="s">
        <v>5545</v>
      </c>
      <c r="F333" s="7" t="s">
        <v>6079</v>
      </c>
      <c r="G333" s="7" t="s">
        <v>2680</v>
      </c>
    </row>
    <row r="334" spans="1:40">
      <c r="A334" s="7" t="s">
        <v>6080</v>
      </c>
      <c r="B334" s="7" t="s">
        <v>6081</v>
      </c>
      <c r="C334" s="7">
        <v>19.651</v>
      </c>
      <c r="D334" s="7" t="s">
        <v>5470</v>
      </c>
      <c r="E334" s="7" t="s">
        <v>5545</v>
      </c>
      <c r="F334" s="7" t="s">
        <v>6079</v>
      </c>
      <c r="G334" s="7" t="s">
        <v>2680</v>
      </c>
    </row>
    <row r="335" spans="1:40">
      <c r="A335" s="7" t="s">
        <v>6082</v>
      </c>
      <c r="B335" s="7" t="s">
        <v>6083</v>
      </c>
      <c r="C335" s="7" t="s">
        <v>587</v>
      </c>
      <c r="D335" s="7" t="s">
        <v>587</v>
      </c>
      <c r="E335" s="7" t="s">
        <v>587</v>
      </c>
      <c r="F335" s="7" t="s">
        <v>587</v>
      </c>
      <c r="G335" s="7" t="s">
        <v>5480</v>
      </c>
    </row>
    <row r="336" spans="1:40">
      <c r="A336" s="7" t="s">
        <v>6084</v>
      </c>
      <c r="B336" s="7" t="s">
        <v>6085</v>
      </c>
      <c r="C336" s="7" t="s">
        <v>587</v>
      </c>
      <c r="D336" s="7" t="s">
        <v>587</v>
      </c>
      <c r="E336" s="7" t="s">
        <v>587</v>
      </c>
      <c r="F336" s="7" t="s">
        <v>587</v>
      </c>
      <c r="G336" s="7" t="s">
        <v>5480</v>
      </c>
    </row>
    <row r="337" spans="1:68">
      <c r="A337" s="7" t="s">
        <v>6086</v>
      </c>
      <c r="B337" s="7" t="s">
        <v>6087</v>
      </c>
      <c r="C337" s="7" t="s">
        <v>587</v>
      </c>
      <c r="D337" s="7" t="s">
        <v>587</v>
      </c>
      <c r="E337" s="7" t="s">
        <v>587</v>
      </c>
      <c r="F337" s="7" t="s">
        <v>587</v>
      </c>
      <c r="G337" s="7" t="s">
        <v>5480</v>
      </c>
    </row>
    <row r="338" spans="1:68">
      <c r="A338" s="7" t="s">
        <v>2263</v>
      </c>
      <c r="B338" s="7" t="s">
        <v>2265</v>
      </c>
      <c r="C338" s="7">
        <v>6.0289999999999999</v>
      </c>
      <c r="D338" s="7" t="s">
        <v>5470</v>
      </c>
      <c r="E338" s="7" t="s">
        <v>5791</v>
      </c>
      <c r="F338" s="7" t="s">
        <v>6088</v>
      </c>
      <c r="G338" s="7" t="s">
        <v>5480</v>
      </c>
    </row>
    <row r="339" spans="1:68">
      <c r="A339" s="7" t="s">
        <v>4595</v>
      </c>
      <c r="B339" s="7" t="s">
        <v>4514</v>
      </c>
      <c r="C339" s="7">
        <v>2.1040000000000001</v>
      </c>
      <c r="D339" s="7" t="s">
        <v>5470</v>
      </c>
      <c r="E339" s="7" t="s">
        <v>5515</v>
      </c>
      <c r="F339" s="7" t="s">
        <v>6089</v>
      </c>
      <c r="G339" s="7" t="s">
        <v>2680</v>
      </c>
    </row>
    <row r="340" spans="1:68">
      <c r="A340" s="3" t="s">
        <v>4510</v>
      </c>
      <c r="B340" s="3" t="s">
        <v>4513</v>
      </c>
      <c r="C340" s="7">
        <v>2.1040000000000001</v>
      </c>
      <c r="D340" s="7" t="s">
        <v>5470</v>
      </c>
      <c r="E340" s="7" t="s">
        <v>5515</v>
      </c>
      <c r="F340" s="7" t="s">
        <v>6089</v>
      </c>
      <c r="G340" s="7" t="s">
        <v>2680</v>
      </c>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row>
    <row r="341" spans="1:68">
      <c r="A341" s="7" t="s">
        <v>3702</v>
      </c>
      <c r="B341" s="7" t="s">
        <v>3705</v>
      </c>
      <c r="C341" s="7">
        <v>2.556</v>
      </c>
      <c r="D341" s="7" t="s">
        <v>5494</v>
      </c>
      <c r="E341" s="7" t="s">
        <v>4310</v>
      </c>
      <c r="F341" s="7" t="s">
        <v>6090</v>
      </c>
      <c r="G341" s="7" t="s">
        <v>5480</v>
      </c>
    </row>
    <row r="342" spans="1:68">
      <c r="A342" s="7" t="s">
        <v>6091</v>
      </c>
      <c r="B342" s="7" t="s">
        <v>6092</v>
      </c>
      <c r="C342" s="7">
        <v>3.7589999999999999</v>
      </c>
      <c r="D342" s="7" t="s">
        <v>5470</v>
      </c>
      <c r="E342" s="7" t="s">
        <v>5635</v>
      </c>
      <c r="F342" s="7" t="s">
        <v>6093</v>
      </c>
      <c r="G342" s="7" t="s">
        <v>5480</v>
      </c>
    </row>
    <row r="343" spans="1:68">
      <c r="A343" s="7" t="s">
        <v>6094</v>
      </c>
      <c r="B343" s="7" t="s">
        <v>6095</v>
      </c>
      <c r="C343" s="7">
        <v>2.7629999999999999</v>
      </c>
      <c r="D343" s="7" t="s">
        <v>5470</v>
      </c>
      <c r="E343" s="7" t="s">
        <v>6096</v>
      </c>
      <c r="F343" s="7" t="s">
        <v>6097</v>
      </c>
      <c r="G343" s="7" t="s">
        <v>2680</v>
      </c>
    </row>
    <row r="344" spans="1:68">
      <c r="A344" s="7" t="s">
        <v>6098</v>
      </c>
      <c r="B344" s="7" t="s">
        <v>6099</v>
      </c>
      <c r="C344" s="7">
        <v>2.714</v>
      </c>
      <c r="D344" s="7" t="s">
        <v>5470</v>
      </c>
      <c r="E344" s="7" t="s">
        <v>5571</v>
      </c>
      <c r="F344" s="7" t="s">
        <v>6100</v>
      </c>
      <c r="G344" s="7" t="s">
        <v>5480</v>
      </c>
    </row>
    <row r="345" spans="1:68">
      <c r="A345" s="7" t="s">
        <v>1555</v>
      </c>
      <c r="B345" s="7" t="s">
        <v>1558</v>
      </c>
      <c r="C345" s="7">
        <v>2.7269999999999999</v>
      </c>
      <c r="D345" s="7" t="s">
        <v>5477</v>
      </c>
      <c r="E345" s="7" t="s">
        <v>6101</v>
      </c>
      <c r="F345" s="7" t="s">
        <v>6102</v>
      </c>
      <c r="G345" s="7" t="s">
        <v>5480</v>
      </c>
    </row>
    <row r="346" spans="1:68">
      <c r="A346" s="7" t="s">
        <v>6103</v>
      </c>
      <c r="B346" s="7" t="s">
        <v>6104</v>
      </c>
      <c r="C346" s="7">
        <v>2.7269999999999999</v>
      </c>
      <c r="D346" s="7" t="s">
        <v>5477</v>
      </c>
      <c r="E346" s="7" t="s">
        <v>6101</v>
      </c>
      <c r="F346" s="7" t="s">
        <v>6102</v>
      </c>
      <c r="G346" s="7" t="s">
        <v>5480</v>
      </c>
    </row>
    <row r="347" spans="1:68">
      <c r="A347" s="7" t="s">
        <v>5244</v>
      </c>
      <c r="B347" s="7" t="s">
        <v>5247</v>
      </c>
      <c r="C347" s="7">
        <v>2.9020000000000001</v>
      </c>
      <c r="D347" s="7" t="s">
        <v>5477</v>
      </c>
      <c r="E347" s="7" t="s">
        <v>5707</v>
      </c>
      <c r="F347" s="7" t="s">
        <v>6105</v>
      </c>
      <c r="G347" s="7" t="s">
        <v>5480</v>
      </c>
    </row>
    <row r="348" spans="1:68">
      <c r="A348" s="7" t="s">
        <v>6106</v>
      </c>
      <c r="B348" s="7" t="s">
        <v>6107</v>
      </c>
      <c r="C348" s="7">
        <v>2.0249999999999999</v>
      </c>
      <c r="D348" s="7" t="s">
        <v>5477</v>
      </c>
      <c r="E348" s="7" t="s">
        <v>6108</v>
      </c>
      <c r="F348" s="7" t="s">
        <v>6109</v>
      </c>
      <c r="G348" s="7" t="s">
        <v>5480</v>
      </c>
    </row>
    <row r="349" spans="1:68">
      <c r="A349" s="7" t="s">
        <v>4209</v>
      </c>
      <c r="B349" s="7" t="s">
        <v>4212</v>
      </c>
      <c r="C349" s="7">
        <v>4.101</v>
      </c>
      <c r="D349" s="7" t="s">
        <v>5470</v>
      </c>
      <c r="E349" s="7" t="s">
        <v>5999</v>
      </c>
      <c r="F349" s="7" t="s">
        <v>6110</v>
      </c>
      <c r="G349" s="7" t="s">
        <v>5480</v>
      </c>
    </row>
    <row r="350" spans="1:68">
      <c r="A350" s="7" t="s">
        <v>1196</v>
      </c>
      <c r="B350" s="7" t="s">
        <v>1199</v>
      </c>
      <c r="C350" s="7">
        <v>2.653</v>
      </c>
      <c r="D350" s="7" t="s">
        <v>5477</v>
      </c>
      <c r="E350" s="7" t="s">
        <v>5733</v>
      </c>
      <c r="F350" s="7" t="s">
        <v>6111</v>
      </c>
      <c r="G350" s="7" t="s">
        <v>5480</v>
      </c>
    </row>
    <row r="351" spans="1:68">
      <c r="A351" s="7" t="s">
        <v>758</v>
      </c>
      <c r="B351" s="7" t="s">
        <v>761</v>
      </c>
      <c r="C351" s="7">
        <v>6.968</v>
      </c>
      <c r="D351" s="7" t="s">
        <v>5470</v>
      </c>
      <c r="E351" s="7" t="s">
        <v>5545</v>
      </c>
      <c r="F351" s="7" t="s">
        <v>6112</v>
      </c>
      <c r="G351" s="7" t="s">
        <v>2680</v>
      </c>
    </row>
    <row r="352" spans="1:68">
      <c r="A352" s="7" t="s">
        <v>1490</v>
      </c>
      <c r="B352" s="7" t="s">
        <v>1493</v>
      </c>
      <c r="C352" s="7">
        <v>0.71799999999999997</v>
      </c>
      <c r="D352" s="7" t="s">
        <v>5483</v>
      </c>
      <c r="E352" s="7" t="s">
        <v>5707</v>
      </c>
      <c r="F352" s="7" t="s">
        <v>6113</v>
      </c>
      <c r="G352" s="7" t="s">
        <v>5480</v>
      </c>
    </row>
    <row r="353" spans="1:40">
      <c r="A353" s="7" t="s">
        <v>4236</v>
      </c>
      <c r="B353" s="7" t="s">
        <v>4239</v>
      </c>
      <c r="C353" s="7">
        <v>4.2869999999999999</v>
      </c>
      <c r="D353" s="7" t="s">
        <v>5470</v>
      </c>
      <c r="E353" s="7" t="s">
        <v>5561</v>
      </c>
      <c r="F353" s="7" t="s">
        <v>6114</v>
      </c>
      <c r="G353" s="7" t="s">
        <v>5480</v>
      </c>
    </row>
    <row r="354" spans="1:40">
      <c r="A354" s="7" t="s">
        <v>971</v>
      </c>
      <c r="B354" s="7" t="s">
        <v>974</v>
      </c>
      <c r="C354" s="7">
        <v>2.96</v>
      </c>
      <c r="D354" s="7" t="s">
        <v>5470</v>
      </c>
      <c r="E354" s="7" t="s">
        <v>5571</v>
      </c>
      <c r="F354" s="7" t="s">
        <v>6115</v>
      </c>
      <c r="G354" s="7" t="s">
        <v>5480</v>
      </c>
    </row>
    <row r="355" spans="1:40">
      <c r="A355" s="7" t="s">
        <v>6116</v>
      </c>
      <c r="B355" s="7" t="s">
        <v>6117</v>
      </c>
      <c r="C355" s="7">
        <v>2.96</v>
      </c>
      <c r="D355" s="7" t="s">
        <v>5470</v>
      </c>
      <c r="E355" s="7" t="s">
        <v>5571</v>
      </c>
      <c r="F355" s="7" t="s">
        <v>6115</v>
      </c>
      <c r="G355" s="7" t="s">
        <v>5480</v>
      </c>
    </row>
    <row r="356" spans="1:40">
      <c r="A356" s="7" t="s">
        <v>4135</v>
      </c>
      <c r="B356" s="7" t="s">
        <v>4136</v>
      </c>
      <c r="C356" s="7">
        <v>2.137</v>
      </c>
      <c r="D356" s="7" t="s">
        <v>5494</v>
      </c>
      <c r="E356" s="7" t="s">
        <v>5561</v>
      </c>
      <c r="F356" s="7" t="s">
        <v>6118</v>
      </c>
      <c r="G356" s="7" t="s">
        <v>5480</v>
      </c>
    </row>
    <row r="357" spans="1:40">
      <c r="A357" s="7" t="s">
        <v>6119</v>
      </c>
      <c r="B357" s="7" t="s">
        <v>4137</v>
      </c>
      <c r="C357" s="7">
        <v>2.137</v>
      </c>
      <c r="D357" s="7" t="s">
        <v>5494</v>
      </c>
      <c r="E357" s="7" t="s">
        <v>5561</v>
      </c>
      <c r="F357" s="7" t="s">
        <v>6118</v>
      </c>
      <c r="G357" s="7" t="s">
        <v>5480</v>
      </c>
    </row>
    <row r="358" spans="1:40">
      <c r="A358" s="7" t="s">
        <v>25</v>
      </c>
      <c r="B358" s="7" t="s">
        <v>28</v>
      </c>
      <c r="C358" s="7">
        <v>3.988</v>
      </c>
      <c r="D358" s="7" t="s">
        <v>5470</v>
      </c>
      <c r="E358" s="7" t="s">
        <v>5755</v>
      </c>
      <c r="F358" s="7" t="s">
        <v>6120</v>
      </c>
      <c r="G358" s="7" t="s">
        <v>5480</v>
      </c>
    </row>
    <row r="359" spans="1:40">
      <c r="A359" s="7" t="s">
        <v>6121</v>
      </c>
      <c r="B359" s="7" t="s">
        <v>6122</v>
      </c>
      <c r="C359" s="7">
        <v>4.37</v>
      </c>
      <c r="D359" s="7" t="s">
        <v>5470</v>
      </c>
      <c r="E359" s="7" t="s">
        <v>6123</v>
      </c>
      <c r="F359" s="7" t="s">
        <v>6124</v>
      </c>
      <c r="G359" s="7" t="s">
        <v>5480</v>
      </c>
    </row>
    <row r="360" spans="1:40">
      <c r="A360" s="7" t="s">
        <v>6125</v>
      </c>
      <c r="B360" s="7" t="s">
        <v>6126</v>
      </c>
      <c r="C360" s="7">
        <v>1.6659999999999999</v>
      </c>
      <c r="D360" s="7" t="s">
        <v>5494</v>
      </c>
      <c r="E360" s="7" t="s">
        <v>5787</v>
      </c>
      <c r="F360" s="7" t="s">
        <v>6127</v>
      </c>
      <c r="G360" s="7" t="s">
        <v>5480</v>
      </c>
    </row>
    <row r="361" spans="1:40">
      <c r="A361" s="7" t="s">
        <v>6128</v>
      </c>
      <c r="B361" s="7" t="s">
        <v>6129</v>
      </c>
      <c r="C361" s="7" t="s">
        <v>587</v>
      </c>
      <c r="D361" s="7" t="s">
        <v>587</v>
      </c>
      <c r="E361" s="7" t="s">
        <v>587</v>
      </c>
      <c r="F361" s="7" t="s">
        <v>587</v>
      </c>
      <c r="G361" s="7" t="s">
        <v>5480</v>
      </c>
    </row>
    <row r="362" spans="1:40">
      <c r="A362" s="7" t="s">
        <v>157</v>
      </c>
      <c r="B362" s="7" t="s">
        <v>160</v>
      </c>
      <c r="C362" s="7">
        <v>2.0129999999999999</v>
      </c>
      <c r="D362" s="7" t="s">
        <v>5477</v>
      </c>
      <c r="E362" s="7" t="s">
        <v>6018</v>
      </c>
      <c r="F362" s="7" t="s">
        <v>6130</v>
      </c>
      <c r="G362" s="7" t="s">
        <v>5480</v>
      </c>
    </row>
    <row r="363" spans="1:40">
      <c r="A363" s="7" t="s">
        <v>3194</v>
      </c>
      <c r="B363" s="7" t="s">
        <v>3197</v>
      </c>
      <c r="C363" s="7">
        <v>1.3129999999999999</v>
      </c>
      <c r="D363" s="7" t="s">
        <v>5494</v>
      </c>
      <c r="E363" s="7" t="s">
        <v>5631</v>
      </c>
      <c r="F363" s="7" t="s">
        <v>6131</v>
      </c>
      <c r="G363" s="7" t="s">
        <v>5480</v>
      </c>
    </row>
    <row r="364" spans="1:40">
      <c r="A364" s="7" t="s">
        <v>5127</v>
      </c>
      <c r="B364" s="7" t="s">
        <v>3198</v>
      </c>
      <c r="C364" s="7">
        <v>1.3129999999999999</v>
      </c>
      <c r="D364" s="7" t="s">
        <v>5494</v>
      </c>
      <c r="E364" s="7" t="s">
        <v>5631</v>
      </c>
      <c r="F364" s="7" t="s">
        <v>6131</v>
      </c>
      <c r="G364" s="7" t="s">
        <v>5480</v>
      </c>
    </row>
    <row r="365" spans="1:40">
      <c r="A365" s="7" t="s">
        <v>2432</v>
      </c>
      <c r="B365" s="7" t="s">
        <v>2435</v>
      </c>
      <c r="C365" s="7">
        <v>1.921</v>
      </c>
      <c r="D365" s="7" t="s">
        <v>5477</v>
      </c>
      <c r="E365" s="7" t="s">
        <v>5598</v>
      </c>
      <c r="F365" s="7" t="s">
        <v>6132</v>
      </c>
      <c r="G365" s="7" t="s">
        <v>5480</v>
      </c>
    </row>
    <row r="366" spans="1:40">
      <c r="A366" s="7" t="s">
        <v>3993</v>
      </c>
      <c r="B366" s="7" t="s">
        <v>3996</v>
      </c>
      <c r="C366" s="7">
        <v>2.8959999999999999</v>
      </c>
      <c r="D366" s="7" t="s">
        <v>5477</v>
      </c>
      <c r="E366" s="7" t="s">
        <v>5707</v>
      </c>
      <c r="F366" s="7" t="s">
        <v>6133</v>
      </c>
      <c r="G366" s="7" t="s">
        <v>5480</v>
      </c>
    </row>
    <row r="367" spans="1:40">
      <c r="A367" s="7" t="s">
        <v>6134</v>
      </c>
      <c r="B367" s="7" t="s">
        <v>6135</v>
      </c>
      <c r="C367" s="7">
        <v>3.6059999999999999</v>
      </c>
      <c r="D367" s="7" t="s">
        <v>5477</v>
      </c>
      <c r="E367" s="7" t="s">
        <v>5545</v>
      </c>
      <c r="F367" s="7" t="s">
        <v>6136</v>
      </c>
      <c r="G367" s="7" t="s">
        <v>5480</v>
      </c>
    </row>
    <row r="368" spans="1:40">
      <c r="A368" s="7" t="s">
        <v>2844</v>
      </c>
      <c r="B368" s="7" t="s">
        <v>2846</v>
      </c>
      <c r="C368" s="7">
        <v>0.89500000000000002</v>
      </c>
      <c r="D368" s="7" t="s">
        <v>5494</v>
      </c>
      <c r="E368" s="7" t="s">
        <v>6108</v>
      </c>
      <c r="F368" s="7" t="s">
        <v>6137</v>
      </c>
      <c r="G368" s="7" t="s">
        <v>5480</v>
      </c>
      <c r="AC368" s="7" t="s">
        <v>2773</v>
      </c>
      <c r="AF368" s="7" t="s">
        <v>371</v>
      </c>
      <c r="AK368" s="10">
        <v>43012</v>
      </c>
      <c r="AM368" s="7" t="s">
        <v>6138</v>
      </c>
      <c r="AN368" s="7" t="s">
        <v>6139</v>
      </c>
    </row>
    <row r="369" spans="1:7">
      <c r="A369" s="7" t="s">
        <v>6140</v>
      </c>
      <c r="B369" s="7" t="s">
        <v>6141</v>
      </c>
      <c r="C369" s="7">
        <v>4.2389999999999999</v>
      </c>
      <c r="D369" s="7" t="s">
        <v>5470</v>
      </c>
      <c r="E369" s="7" t="s">
        <v>5755</v>
      </c>
      <c r="F369" s="7" t="s">
        <v>6142</v>
      </c>
      <c r="G369" s="7" t="s">
        <v>5480</v>
      </c>
    </row>
    <row r="370" spans="1:7">
      <c r="A370" s="7" t="s">
        <v>32</v>
      </c>
      <c r="B370" s="7" t="s">
        <v>34</v>
      </c>
      <c r="C370" s="7">
        <v>3.1230000000000002</v>
      </c>
      <c r="D370" s="7" t="s">
        <v>5477</v>
      </c>
      <c r="E370" s="7" t="s">
        <v>6143</v>
      </c>
      <c r="F370" s="7" t="s">
        <v>6144</v>
      </c>
      <c r="G370" s="7" t="s">
        <v>5480</v>
      </c>
    </row>
    <row r="371" spans="1:7">
      <c r="A371" s="7" t="s">
        <v>1983</v>
      </c>
      <c r="B371" s="7" t="s">
        <v>1986</v>
      </c>
      <c r="C371" s="7">
        <v>10.569000000000001</v>
      </c>
      <c r="D371" s="7" t="s">
        <v>5470</v>
      </c>
      <c r="E371" s="7" t="s">
        <v>5762</v>
      </c>
      <c r="F371" s="8" t="s">
        <v>6145</v>
      </c>
      <c r="G371" s="7" t="s">
        <v>2680</v>
      </c>
    </row>
    <row r="372" spans="1:7">
      <c r="A372" s="7" t="s">
        <v>2958</v>
      </c>
      <c r="B372" s="7" t="s">
        <v>2864</v>
      </c>
      <c r="C372" s="7">
        <v>10.569000000000001</v>
      </c>
      <c r="D372" s="7" t="s">
        <v>5470</v>
      </c>
      <c r="E372" s="7" t="s">
        <v>5762</v>
      </c>
      <c r="F372" s="8" t="s">
        <v>6145</v>
      </c>
      <c r="G372" s="7" t="s">
        <v>2680</v>
      </c>
    </row>
    <row r="373" spans="1:7">
      <c r="A373" s="7" t="s">
        <v>6146</v>
      </c>
      <c r="B373" s="7" t="s">
        <v>6147</v>
      </c>
      <c r="C373" s="7">
        <v>2.5630000000000002</v>
      </c>
      <c r="D373" s="7" t="s">
        <v>5470</v>
      </c>
      <c r="E373" s="7" t="s">
        <v>5490</v>
      </c>
      <c r="F373" s="7" t="s">
        <v>6148</v>
      </c>
      <c r="G373" s="7" t="s">
        <v>5480</v>
      </c>
    </row>
    <row r="374" spans="1:7">
      <c r="A374" s="7" t="s">
        <v>6149</v>
      </c>
      <c r="B374" s="7" t="s">
        <v>6150</v>
      </c>
      <c r="C374" s="7">
        <v>0.28699999999999998</v>
      </c>
      <c r="D374" s="7" t="s">
        <v>5483</v>
      </c>
      <c r="E374" s="7" t="s">
        <v>5895</v>
      </c>
      <c r="F374" s="7" t="s">
        <v>6151</v>
      </c>
      <c r="G374" s="7" t="s">
        <v>5480</v>
      </c>
    </row>
    <row r="375" spans="1:7">
      <c r="A375" s="7" t="s">
        <v>3939</v>
      </c>
      <c r="B375" s="7" t="s">
        <v>3942</v>
      </c>
      <c r="C375" s="7">
        <v>16.265000000000001</v>
      </c>
      <c r="D375" s="7" t="s">
        <v>5470</v>
      </c>
      <c r="E375" s="7" t="s">
        <v>5505</v>
      </c>
      <c r="F375" s="7" t="s">
        <v>6152</v>
      </c>
      <c r="G375" s="7" t="s">
        <v>2680</v>
      </c>
    </row>
    <row r="376" spans="1:7">
      <c r="A376" s="7" t="s">
        <v>4063</v>
      </c>
      <c r="B376" s="7" t="s">
        <v>4066</v>
      </c>
      <c r="C376" s="7" t="s">
        <v>587</v>
      </c>
      <c r="D376" s="7" t="s">
        <v>587</v>
      </c>
      <c r="E376" s="7" t="s">
        <v>587</v>
      </c>
      <c r="F376" s="7" t="s">
        <v>587</v>
      </c>
      <c r="G376" s="7" t="s">
        <v>5480</v>
      </c>
    </row>
    <row r="377" spans="1:7">
      <c r="A377" s="7" t="s">
        <v>6153</v>
      </c>
      <c r="B377" s="7" t="s">
        <v>6154</v>
      </c>
      <c r="C377" s="7">
        <v>3.4620000000000002</v>
      </c>
      <c r="D377" s="7" t="s">
        <v>5470</v>
      </c>
      <c r="E377" s="7" t="s">
        <v>5505</v>
      </c>
      <c r="F377" s="7" t="s">
        <v>6155</v>
      </c>
      <c r="G377" s="7" t="s">
        <v>5480</v>
      </c>
    </row>
    <row r="378" spans="1:7">
      <c r="A378" s="7" t="s">
        <v>6156</v>
      </c>
      <c r="B378" s="7" t="s">
        <v>6157</v>
      </c>
      <c r="C378" s="7">
        <v>7.202</v>
      </c>
      <c r="D378" s="7" t="s">
        <v>5470</v>
      </c>
      <c r="E378" s="7" t="s">
        <v>6158</v>
      </c>
      <c r="F378" s="7" t="s">
        <v>6159</v>
      </c>
      <c r="G378" s="7" t="s">
        <v>2680</v>
      </c>
    </row>
    <row r="379" spans="1:7">
      <c r="A379" s="7" t="s">
        <v>3038</v>
      </c>
      <c r="B379" s="7" t="s">
        <v>3041</v>
      </c>
      <c r="C379" s="7">
        <v>5.0629999999999997</v>
      </c>
      <c r="D379" s="7" t="s">
        <v>5470</v>
      </c>
      <c r="E379" s="7" t="s">
        <v>5724</v>
      </c>
      <c r="F379" s="7" t="s">
        <v>6160</v>
      </c>
      <c r="G379" s="7" t="s">
        <v>5480</v>
      </c>
    </row>
    <row r="380" spans="1:7">
      <c r="A380" s="7" t="s">
        <v>6161</v>
      </c>
      <c r="B380" s="7" t="s">
        <v>6162</v>
      </c>
      <c r="C380" s="7">
        <v>2.6880000000000002</v>
      </c>
      <c r="D380" s="7" t="s">
        <v>5477</v>
      </c>
      <c r="E380" s="7" t="s">
        <v>6163</v>
      </c>
      <c r="F380" s="7" t="s">
        <v>6164</v>
      </c>
      <c r="G380" s="7" t="s">
        <v>5480</v>
      </c>
    </row>
    <row r="381" spans="1:7">
      <c r="A381" s="7" t="s">
        <v>6165</v>
      </c>
      <c r="B381" s="7" t="s">
        <v>6166</v>
      </c>
      <c r="C381" s="7">
        <v>3.34</v>
      </c>
      <c r="D381" s="7" t="s">
        <v>5470</v>
      </c>
      <c r="E381" s="7" t="s">
        <v>5517</v>
      </c>
      <c r="F381" s="7" t="s">
        <v>6167</v>
      </c>
      <c r="G381" s="7" t="s">
        <v>5480</v>
      </c>
    </row>
    <row r="382" spans="1:7">
      <c r="A382" s="7" t="s">
        <v>6168</v>
      </c>
      <c r="B382" s="7" t="s">
        <v>6169</v>
      </c>
      <c r="C382" s="7">
        <v>3.0270000000000001</v>
      </c>
      <c r="D382" s="7" t="s">
        <v>5477</v>
      </c>
      <c r="E382" s="7" t="s">
        <v>6170</v>
      </c>
      <c r="F382" s="7" t="s">
        <v>6171</v>
      </c>
      <c r="G382" s="7" t="s">
        <v>5480</v>
      </c>
    </row>
    <row r="383" spans="1:7">
      <c r="A383" s="7" t="s">
        <v>6172</v>
      </c>
      <c r="B383" s="7" t="s">
        <v>6173</v>
      </c>
      <c r="C383" s="7">
        <v>4.7160000000000002</v>
      </c>
      <c r="D383" s="7" t="s">
        <v>5470</v>
      </c>
      <c r="E383" s="7" t="s">
        <v>5707</v>
      </c>
      <c r="F383" s="7" t="s">
        <v>6174</v>
      </c>
      <c r="G383" s="7" t="s">
        <v>5480</v>
      </c>
    </row>
    <row r="384" spans="1:7">
      <c r="A384" s="7" t="s">
        <v>5341</v>
      </c>
      <c r="B384" s="7" t="s">
        <v>5343</v>
      </c>
      <c r="C384" s="7">
        <v>0.55900000000000005</v>
      </c>
      <c r="D384" s="7" t="s">
        <v>5483</v>
      </c>
      <c r="E384" s="7" t="s">
        <v>5707</v>
      </c>
      <c r="F384" s="7" t="s">
        <v>6175</v>
      </c>
      <c r="G384" s="7" t="s">
        <v>5480</v>
      </c>
    </row>
    <row r="385" spans="1:68">
      <c r="A385" s="7" t="s">
        <v>6176</v>
      </c>
      <c r="B385" s="7" t="s">
        <v>6177</v>
      </c>
      <c r="C385" s="7">
        <v>3.8940000000000001</v>
      </c>
      <c r="D385" s="7" t="s">
        <v>5470</v>
      </c>
      <c r="E385" s="7" t="s">
        <v>5707</v>
      </c>
      <c r="F385" s="7" t="s">
        <v>6178</v>
      </c>
      <c r="G385" s="7" t="s">
        <v>5480</v>
      </c>
    </row>
    <row r="386" spans="1:68">
      <c r="A386" s="7" t="s">
        <v>6179</v>
      </c>
      <c r="B386" s="7" t="s">
        <v>6180</v>
      </c>
      <c r="C386" s="7">
        <v>4.8730000000000002</v>
      </c>
      <c r="D386" s="7" t="s">
        <v>5470</v>
      </c>
      <c r="E386" s="7" t="s">
        <v>5707</v>
      </c>
      <c r="F386" s="7" t="s">
        <v>6181</v>
      </c>
      <c r="G386" s="7" t="s">
        <v>5480</v>
      </c>
    </row>
    <row r="387" spans="1:68">
      <c r="A387" s="7" t="s">
        <v>6182</v>
      </c>
      <c r="B387" s="7" t="s">
        <v>6183</v>
      </c>
      <c r="C387" s="7">
        <v>2.2120000000000002</v>
      </c>
      <c r="D387" s="7" t="s">
        <v>5494</v>
      </c>
      <c r="E387" s="7" t="s">
        <v>5791</v>
      </c>
      <c r="F387" s="7" t="s">
        <v>6184</v>
      </c>
      <c r="G387" s="7" t="s">
        <v>5480</v>
      </c>
    </row>
    <row r="388" spans="1:68">
      <c r="A388" s="7" t="s">
        <v>6185</v>
      </c>
      <c r="B388" s="7" t="s">
        <v>6186</v>
      </c>
      <c r="C388" s="7">
        <v>3.1389999999999998</v>
      </c>
      <c r="D388" s="7" t="s">
        <v>5477</v>
      </c>
      <c r="E388" s="7" t="s">
        <v>5707</v>
      </c>
      <c r="F388" s="7" t="s">
        <v>6187</v>
      </c>
      <c r="G388" s="7" t="s">
        <v>5480</v>
      </c>
    </row>
    <row r="389" spans="1:68">
      <c r="A389" s="7" t="s">
        <v>3583</v>
      </c>
      <c r="B389" s="7" t="s">
        <v>3586</v>
      </c>
      <c r="C389" s="7">
        <v>3.27</v>
      </c>
      <c r="D389" s="7" t="s">
        <v>5477</v>
      </c>
      <c r="E389" s="7" t="s">
        <v>5692</v>
      </c>
      <c r="F389" s="7" t="s">
        <v>6188</v>
      </c>
      <c r="G389" s="7" t="s">
        <v>5480</v>
      </c>
    </row>
    <row r="390" spans="1:68">
      <c r="A390" s="7" t="s">
        <v>3808</v>
      </c>
      <c r="B390" s="7" t="s">
        <v>3811</v>
      </c>
      <c r="C390" s="7">
        <v>2.246</v>
      </c>
      <c r="D390" s="7" t="s">
        <v>5494</v>
      </c>
      <c r="E390" s="7" t="s">
        <v>5484</v>
      </c>
      <c r="F390" s="7" t="s">
        <v>6189</v>
      </c>
      <c r="G390" s="7" t="s">
        <v>5480</v>
      </c>
    </row>
    <row r="391" spans="1:68">
      <c r="A391" s="7" t="s">
        <v>6190</v>
      </c>
      <c r="B391" s="7" t="s">
        <v>3812</v>
      </c>
      <c r="C391" s="7">
        <v>2.246</v>
      </c>
      <c r="D391" s="7" t="s">
        <v>5494</v>
      </c>
      <c r="E391" s="7" t="s">
        <v>5484</v>
      </c>
      <c r="F391" s="7" t="s">
        <v>6189</v>
      </c>
      <c r="G391" s="7" t="s">
        <v>5480</v>
      </c>
    </row>
    <row r="392" spans="1:68">
      <c r="A392" s="7" t="s">
        <v>6191</v>
      </c>
      <c r="B392" s="7" t="s">
        <v>6192</v>
      </c>
      <c r="C392" s="7">
        <v>3.149</v>
      </c>
      <c r="D392" s="7" t="s">
        <v>5477</v>
      </c>
      <c r="E392" s="7" t="s">
        <v>5755</v>
      </c>
      <c r="F392" s="7" t="s">
        <v>6193</v>
      </c>
      <c r="G392" s="7" t="s">
        <v>5480</v>
      </c>
    </row>
    <row r="393" spans="1:68">
      <c r="A393" s="7" t="s">
        <v>4256</v>
      </c>
      <c r="B393" s="7" t="s">
        <v>4259</v>
      </c>
      <c r="C393" s="7">
        <v>1.66</v>
      </c>
      <c r="D393" s="7" t="s">
        <v>5494</v>
      </c>
      <c r="E393" s="7" t="s">
        <v>5561</v>
      </c>
      <c r="F393" s="7" t="s">
        <v>6194</v>
      </c>
      <c r="G393" s="7" t="s">
        <v>5480</v>
      </c>
    </row>
    <row r="394" spans="1:68">
      <c r="A394" s="12" t="s">
        <v>3289</v>
      </c>
      <c r="B394" s="12" t="s">
        <v>3292</v>
      </c>
      <c r="C394" s="12">
        <v>1.804</v>
      </c>
      <c r="D394" s="12" t="s">
        <v>5477</v>
      </c>
      <c r="E394" s="12" t="s">
        <v>6856</v>
      </c>
      <c r="F394" s="12" t="s">
        <v>7213</v>
      </c>
      <c r="G394" s="12" t="s">
        <v>5480</v>
      </c>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row>
    <row r="395" spans="1:68">
      <c r="A395" s="7" t="s">
        <v>3827</v>
      </c>
      <c r="B395" s="7" t="s">
        <v>3831</v>
      </c>
      <c r="C395" s="7" t="s">
        <v>587</v>
      </c>
      <c r="D395" s="7" t="s">
        <v>587</v>
      </c>
      <c r="E395" s="7" t="s">
        <v>587</v>
      </c>
      <c r="F395" s="7" t="s">
        <v>587</v>
      </c>
      <c r="G395" s="7" t="s">
        <v>5480</v>
      </c>
    </row>
    <row r="396" spans="1:68">
      <c r="A396" s="7" t="s">
        <v>4750</v>
      </c>
      <c r="B396" s="7" t="s">
        <v>4752</v>
      </c>
      <c r="C396" s="7">
        <v>3.9020000000000001</v>
      </c>
      <c r="D396" s="7" t="s">
        <v>5477</v>
      </c>
      <c r="E396" s="7" t="s">
        <v>5705</v>
      </c>
      <c r="F396" s="7" t="s">
        <v>6195</v>
      </c>
      <c r="G396" s="7" t="s">
        <v>5480</v>
      </c>
    </row>
    <row r="397" spans="1:68">
      <c r="A397" s="7" t="s">
        <v>6196</v>
      </c>
      <c r="B397" s="7" t="s">
        <v>6197</v>
      </c>
      <c r="C397" s="7">
        <v>3.2469999999999999</v>
      </c>
      <c r="D397" s="7" t="s">
        <v>5470</v>
      </c>
      <c r="E397" s="7" t="s">
        <v>6074</v>
      </c>
      <c r="F397" s="7" t="s">
        <v>6198</v>
      </c>
      <c r="G397" s="7" t="s">
        <v>5480</v>
      </c>
    </row>
    <row r="398" spans="1:68">
      <c r="A398" s="7" t="s">
        <v>6199</v>
      </c>
      <c r="B398" s="7" t="s">
        <v>6200</v>
      </c>
      <c r="C398" s="7">
        <v>2.0390000000000001</v>
      </c>
      <c r="D398" s="7" t="s">
        <v>5477</v>
      </c>
      <c r="E398" s="7" t="s">
        <v>6074</v>
      </c>
      <c r="F398" s="7" t="s">
        <v>6201</v>
      </c>
      <c r="G398" s="7" t="s">
        <v>5480</v>
      </c>
    </row>
    <row r="399" spans="1:68">
      <c r="A399" s="7" t="s">
        <v>476</v>
      </c>
      <c r="B399" s="7" t="s">
        <v>478</v>
      </c>
      <c r="C399" s="7">
        <v>5.6059999999999999</v>
      </c>
      <c r="D399" s="7" t="s">
        <v>5470</v>
      </c>
      <c r="E399" s="7" t="s">
        <v>6040</v>
      </c>
      <c r="F399" s="7" t="s">
        <v>6202</v>
      </c>
      <c r="G399" s="7" t="s">
        <v>5480</v>
      </c>
    </row>
    <row r="400" spans="1:68">
      <c r="A400" s="7" t="s">
        <v>4740</v>
      </c>
      <c r="B400" s="7" t="s">
        <v>4743</v>
      </c>
      <c r="C400" s="7">
        <v>4.5039999999999996</v>
      </c>
      <c r="D400" s="7" t="s">
        <v>5470</v>
      </c>
      <c r="E400" s="7" t="s">
        <v>5517</v>
      </c>
      <c r="F400" s="7" t="s">
        <v>6203</v>
      </c>
      <c r="G400" s="7" t="s">
        <v>5480</v>
      </c>
    </row>
    <row r="401" spans="1:68">
      <c r="A401" s="3" t="s">
        <v>4785</v>
      </c>
      <c r="B401" s="3" t="s">
        <v>4787</v>
      </c>
      <c r="C401" s="3" t="s">
        <v>587</v>
      </c>
      <c r="D401" s="3" t="s">
        <v>587</v>
      </c>
      <c r="E401" s="3" t="s">
        <v>587</v>
      </c>
      <c r="F401" s="3" t="s">
        <v>587</v>
      </c>
      <c r="G401" s="3" t="s">
        <v>5480</v>
      </c>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4"/>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row>
    <row r="402" spans="1:68">
      <c r="A402" s="7" t="s">
        <v>2009</v>
      </c>
      <c r="B402" s="7" t="s">
        <v>2012</v>
      </c>
      <c r="C402" s="7">
        <v>6.4290000000000003</v>
      </c>
      <c r="D402" s="7" t="s">
        <v>5470</v>
      </c>
      <c r="E402" s="7" t="s">
        <v>5692</v>
      </c>
      <c r="F402" s="7" t="s">
        <v>6204</v>
      </c>
      <c r="G402" s="7" t="s">
        <v>5480</v>
      </c>
    </row>
    <row r="403" spans="1:68">
      <c r="A403" s="7" t="s">
        <v>3408</v>
      </c>
      <c r="B403" s="7" t="s">
        <v>3411</v>
      </c>
      <c r="C403" s="7" t="s">
        <v>587</v>
      </c>
      <c r="D403" s="7" t="s">
        <v>587</v>
      </c>
      <c r="E403" s="7" t="s">
        <v>587</v>
      </c>
      <c r="F403" s="7" t="s">
        <v>587</v>
      </c>
      <c r="G403" s="7" t="s">
        <v>5480</v>
      </c>
    </row>
    <row r="404" spans="1:68">
      <c r="A404" s="7" t="s">
        <v>1587</v>
      </c>
      <c r="B404" s="7" t="s">
        <v>1590</v>
      </c>
      <c r="C404" s="7">
        <v>4.7060000000000004</v>
      </c>
      <c r="D404" s="7" t="s">
        <v>5470</v>
      </c>
      <c r="E404" s="7" t="s">
        <v>5751</v>
      </c>
      <c r="F404" s="7" t="s">
        <v>6205</v>
      </c>
      <c r="G404" s="7" t="s">
        <v>5480</v>
      </c>
    </row>
    <row r="405" spans="1:68">
      <c r="A405" s="7" t="s">
        <v>3377</v>
      </c>
      <c r="B405" s="7" t="s">
        <v>3380</v>
      </c>
      <c r="C405" s="7">
        <v>5.0759999999999996</v>
      </c>
      <c r="D405" s="7" t="s">
        <v>5470</v>
      </c>
      <c r="E405" s="7" t="s">
        <v>5780</v>
      </c>
      <c r="F405" s="7" t="s">
        <v>6206</v>
      </c>
      <c r="G405" s="7" t="s">
        <v>5480</v>
      </c>
    </row>
    <row r="406" spans="1:68">
      <c r="A406" s="7" t="s">
        <v>523</v>
      </c>
      <c r="B406" s="7" t="s">
        <v>526</v>
      </c>
      <c r="C406" s="7">
        <v>3.0049999999999999</v>
      </c>
      <c r="D406" s="7" t="s">
        <v>5477</v>
      </c>
      <c r="E406" s="7" t="s">
        <v>5876</v>
      </c>
      <c r="F406" s="7" t="s">
        <v>7183</v>
      </c>
      <c r="G406" s="7" t="s">
        <v>5480</v>
      </c>
    </row>
    <row r="407" spans="1:68">
      <c r="A407" s="7" t="s">
        <v>535</v>
      </c>
      <c r="B407" s="7" t="s">
        <v>538</v>
      </c>
      <c r="C407" s="7">
        <v>3.2669999999999999</v>
      </c>
      <c r="D407" s="7" t="s">
        <v>5470</v>
      </c>
      <c r="E407" s="7" t="s">
        <v>6207</v>
      </c>
      <c r="F407" s="7" t="s">
        <v>6208</v>
      </c>
      <c r="G407" s="7" t="s">
        <v>2680</v>
      </c>
    </row>
    <row r="408" spans="1:68">
      <c r="A408" s="7" t="s">
        <v>1342</v>
      </c>
      <c r="B408" s="7" t="s">
        <v>1345</v>
      </c>
      <c r="C408" s="7">
        <v>4.4000000000000004</v>
      </c>
      <c r="D408" s="7" t="s">
        <v>5470</v>
      </c>
      <c r="E408" s="7" t="s">
        <v>5818</v>
      </c>
      <c r="F408" s="7" t="s">
        <v>6209</v>
      </c>
      <c r="G408" s="7" t="s">
        <v>5480</v>
      </c>
    </row>
    <row r="409" spans="1:68">
      <c r="A409" s="7" t="s">
        <v>2086</v>
      </c>
      <c r="B409" s="7" t="s">
        <v>2089</v>
      </c>
      <c r="C409" s="7">
        <v>4.1340000000000003</v>
      </c>
      <c r="D409" s="7" t="s">
        <v>5470</v>
      </c>
      <c r="E409" s="7" t="s">
        <v>6210</v>
      </c>
      <c r="F409" s="7" t="s">
        <v>6211</v>
      </c>
      <c r="G409" s="7" t="s">
        <v>5480</v>
      </c>
    </row>
    <row r="410" spans="1:68">
      <c r="A410" s="7" t="s">
        <v>3871</v>
      </c>
      <c r="B410" s="7" t="s">
        <v>3874</v>
      </c>
      <c r="C410" s="7">
        <v>2.323</v>
      </c>
      <c r="D410" s="7" t="s">
        <v>5477</v>
      </c>
      <c r="E410" s="7" t="s">
        <v>6212</v>
      </c>
      <c r="F410" s="7" t="s">
        <v>6213</v>
      </c>
      <c r="G410" s="7" t="s">
        <v>5480</v>
      </c>
    </row>
    <row r="411" spans="1:68">
      <c r="A411" s="7" t="s">
        <v>654</v>
      </c>
      <c r="B411" s="7" t="s">
        <v>657</v>
      </c>
      <c r="C411" s="7" t="s">
        <v>587</v>
      </c>
      <c r="D411" s="7" t="s">
        <v>587</v>
      </c>
      <c r="E411" s="7" t="s">
        <v>587</v>
      </c>
      <c r="F411" s="7" t="s">
        <v>587</v>
      </c>
      <c r="G411" s="7" t="s">
        <v>5480</v>
      </c>
    </row>
    <row r="412" spans="1:68">
      <c r="A412" s="7" t="s">
        <v>6214</v>
      </c>
      <c r="B412" s="7" t="s">
        <v>6215</v>
      </c>
      <c r="C412" s="7" t="s">
        <v>587</v>
      </c>
      <c r="D412" s="7" t="s">
        <v>587</v>
      </c>
      <c r="E412" s="7" t="s">
        <v>587</v>
      </c>
      <c r="F412" s="7" t="s">
        <v>587</v>
      </c>
      <c r="G412" s="7" t="s">
        <v>5480</v>
      </c>
      <c r="AC412" s="7" t="s">
        <v>2930</v>
      </c>
      <c r="AF412" s="7" t="s">
        <v>371</v>
      </c>
      <c r="AK412" s="10">
        <v>42914</v>
      </c>
      <c r="AM412" s="7" t="s">
        <v>6216</v>
      </c>
      <c r="AN412" s="7" t="s">
        <v>6217</v>
      </c>
    </row>
    <row r="413" spans="1:68">
      <c r="A413" s="7" t="s">
        <v>6218</v>
      </c>
      <c r="B413" s="7" t="s">
        <v>6219</v>
      </c>
      <c r="C413" s="7">
        <v>3.556</v>
      </c>
      <c r="D413" s="7" t="s">
        <v>5470</v>
      </c>
      <c r="E413" s="7" t="s">
        <v>6220</v>
      </c>
      <c r="F413" s="7" t="s">
        <v>6221</v>
      </c>
      <c r="G413" s="7" t="s">
        <v>5480</v>
      </c>
    </row>
    <row r="414" spans="1:68">
      <c r="A414" s="7" t="s">
        <v>6222</v>
      </c>
      <c r="B414" s="7" t="s">
        <v>4464</v>
      </c>
      <c r="C414" s="7">
        <v>2.1309999999999998</v>
      </c>
      <c r="D414" s="7" t="s">
        <v>5494</v>
      </c>
      <c r="E414" s="7" t="s">
        <v>4310</v>
      </c>
      <c r="F414" s="7" t="s">
        <v>6223</v>
      </c>
      <c r="G414" s="7" t="s">
        <v>5480</v>
      </c>
    </row>
    <row r="415" spans="1:68">
      <c r="A415" s="7" t="s">
        <v>6224</v>
      </c>
      <c r="B415" s="7" t="s">
        <v>6225</v>
      </c>
      <c r="C415" s="7">
        <v>0.95799999999999996</v>
      </c>
      <c r="D415" s="7" t="s">
        <v>5483</v>
      </c>
      <c r="E415" s="7" t="s">
        <v>6226</v>
      </c>
      <c r="F415" s="7" t="s">
        <v>6227</v>
      </c>
      <c r="G415" s="7" t="s">
        <v>5480</v>
      </c>
    </row>
    <row r="416" spans="1:68">
      <c r="A416" s="7" t="s">
        <v>2365</v>
      </c>
      <c r="B416" s="7" t="s">
        <v>2366</v>
      </c>
      <c r="C416" s="7" t="s">
        <v>587</v>
      </c>
      <c r="D416" s="7" t="s">
        <v>587</v>
      </c>
      <c r="E416" s="7" t="s">
        <v>587</v>
      </c>
      <c r="F416" s="7" t="s">
        <v>587</v>
      </c>
      <c r="G416" s="7" t="s">
        <v>5480</v>
      </c>
    </row>
    <row r="417" spans="1:68">
      <c r="A417" s="7" t="s">
        <v>291</v>
      </c>
      <c r="B417" s="7" t="s">
        <v>294</v>
      </c>
      <c r="C417" s="7">
        <v>0.312</v>
      </c>
      <c r="D417" s="7" t="s">
        <v>5483</v>
      </c>
      <c r="E417" s="7" t="s">
        <v>6228</v>
      </c>
      <c r="F417" s="7" t="s">
        <v>6229</v>
      </c>
      <c r="G417" s="7" t="s">
        <v>5480</v>
      </c>
    </row>
    <row r="418" spans="1:68">
      <c r="A418" s="7" t="s">
        <v>3295</v>
      </c>
      <c r="B418" s="7" t="s">
        <v>3298</v>
      </c>
      <c r="C418" s="7">
        <v>1.768</v>
      </c>
      <c r="D418" s="7" t="s">
        <v>5494</v>
      </c>
      <c r="E418" s="7" t="s">
        <v>5602</v>
      </c>
      <c r="F418" s="7" t="s">
        <v>6230</v>
      </c>
      <c r="G418" s="7" t="s">
        <v>5480</v>
      </c>
    </row>
    <row r="419" spans="1:68">
      <c r="A419" s="7" t="s">
        <v>1144</v>
      </c>
      <c r="B419" s="7" t="s">
        <v>1147</v>
      </c>
      <c r="C419" s="7">
        <v>1.768</v>
      </c>
      <c r="D419" s="7" t="s">
        <v>5494</v>
      </c>
      <c r="E419" s="7" t="s">
        <v>5602</v>
      </c>
      <c r="F419" s="7" t="s">
        <v>6230</v>
      </c>
      <c r="G419" s="7" t="s">
        <v>5480</v>
      </c>
    </row>
    <row r="420" spans="1:68">
      <c r="A420" s="3" t="s">
        <v>4602</v>
      </c>
      <c r="B420" s="3" t="s">
        <v>4603</v>
      </c>
      <c r="C420" s="3">
        <v>5.4539999999999997</v>
      </c>
      <c r="D420" s="3" t="s">
        <v>5470</v>
      </c>
      <c r="E420" s="3" t="s">
        <v>5822</v>
      </c>
      <c r="F420" s="3" t="s">
        <v>7229</v>
      </c>
      <c r="G420" s="3" t="s">
        <v>5480</v>
      </c>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row>
    <row r="421" spans="1:68">
      <c r="A421" s="7" t="s">
        <v>6231</v>
      </c>
      <c r="B421" s="7" t="s">
        <v>3405</v>
      </c>
      <c r="C421" s="7">
        <v>0.91700000000000004</v>
      </c>
      <c r="D421" s="7" t="s">
        <v>5483</v>
      </c>
      <c r="E421" s="7" t="s">
        <v>5558</v>
      </c>
      <c r="F421" s="7" t="s">
        <v>6232</v>
      </c>
      <c r="G421" s="7" t="s">
        <v>5480</v>
      </c>
    </row>
    <row r="422" spans="1:68">
      <c r="A422" s="7" t="s">
        <v>6233</v>
      </c>
      <c r="B422" s="7" t="s">
        <v>6234</v>
      </c>
      <c r="C422" s="7">
        <v>18.391999999999999</v>
      </c>
      <c r="D422" s="7" t="s">
        <v>5470</v>
      </c>
      <c r="E422" s="7" t="s">
        <v>6235</v>
      </c>
      <c r="F422" s="7" t="s">
        <v>6236</v>
      </c>
      <c r="G422" s="7" t="s">
        <v>2680</v>
      </c>
    </row>
    <row r="423" spans="1:68">
      <c r="A423" s="7" t="s">
        <v>6237</v>
      </c>
      <c r="B423" s="7" t="s">
        <v>6238</v>
      </c>
      <c r="C423" s="7">
        <v>2.2789999999999999</v>
      </c>
      <c r="D423" s="7" t="s">
        <v>5494</v>
      </c>
      <c r="E423" s="7" t="s">
        <v>6143</v>
      </c>
      <c r="F423" s="7" t="s">
        <v>6239</v>
      </c>
      <c r="G423" s="7" t="s">
        <v>5480</v>
      </c>
    </row>
    <row r="424" spans="1:68">
      <c r="A424" s="7" t="s">
        <v>6240</v>
      </c>
      <c r="B424" s="7" t="s">
        <v>6241</v>
      </c>
      <c r="C424" s="7">
        <v>0.23599999999999999</v>
      </c>
      <c r="D424" s="7" t="s">
        <v>5483</v>
      </c>
      <c r="E424" s="7" t="s">
        <v>5561</v>
      </c>
      <c r="F424" s="7" t="s">
        <v>6242</v>
      </c>
      <c r="G424" s="7" t="s">
        <v>5480</v>
      </c>
    </row>
    <row r="425" spans="1:68">
      <c r="A425" s="7" t="s">
        <v>6243</v>
      </c>
      <c r="B425" s="7" t="s">
        <v>6244</v>
      </c>
      <c r="C425" s="7">
        <v>1.8839999999999999</v>
      </c>
      <c r="D425" s="7" t="s">
        <v>5477</v>
      </c>
      <c r="E425" s="7" t="s">
        <v>6245</v>
      </c>
      <c r="F425" s="7" t="s">
        <v>6246</v>
      </c>
      <c r="G425" s="7" t="s">
        <v>5480</v>
      </c>
    </row>
    <row r="426" spans="1:68">
      <c r="A426" s="7" t="s">
        <v>6247</v>
      </c>
      <c r="B426" s="7" t="s">
        <v>6248</v>
      </c>
      <c r="C426" s="7">
        <v>1.147</v>
      </c>
      <c r="D426" s="7" t="s">
        <v>5483</v>
      </c>
      <c r="E426" s="7" t="s">
        <v>5561</v>
      </c>
      <c r="F426" s="7" t="s">
        <v>6249</v>
      </c>
      <c r="G426" s="7" t="s">
        <v>5480</v>
      </c>
    </row>
    <row r="427" spans="1:68">
      <c r="A427" s="7" t="s">
        <v>4175</v>
      </c>
      <c r="B427" s="7" t="s">
        <v>4178</v>
      </c>
      <c r="C427" s="7">
        <v>8.2289999999999992</v>
      </c>
      <c r="D427" s="7" t="s">
        <v>5470</v>
      </c>
      <c r="E427" s="7" t="s">
        <v>5561</v>
      </c>
      <c r="F427" s="7" t="s">
        <v>6250</v>
      </c>
      <c r="G427" s="7" t="s">
        <v>2680</v>
      </c>
    </row>
    <row r="428" spans="1:68">
      <c r="A428" s="7" t="s">
        <v>4332</v>
      </c>
      <c r="B428" s="7" t="s">
        <v>4179</v>
      </c>
      <c r="C428" s="7">
        <v>8.2289999999999992</v>
      </c>
      <c r="D428" s="7" t="s">
        <v>5470</v>
      </c>
      <c r="E428" s="7" t="s">
        <v>5561</v>
      </c>
      <c r="F428" s="7" t="s">
        <v>6250</v>
      </c>
      <c r="G428" s="7" t="s">
        <v>2680</v>
      </c>
    </row>
    <row r="429" spans="1:68">
      <c r="A429" s="7" t="s">
        <v>6251</v>
      </c>
      <c r="B429" s="7" t="s">
        <v>6252</v>
      </c>
      <c r="C429" s="7">
        <v>7.0709999999999997</v>
      </c>
      <c r="D429" s="7" t="s">
        <v>5470</v>
      </c>
      <c r="E429" s="7" t="s">
        <v>5561</v>
      </c>
      <c r="F429" s="7" t="s">
        <v>6253</v>
      </c>
      <c r="G429" s="7" t="s">
        <v>2680</v>
      </c>
    </row>
    <row r="430" spans="1:68">
      <c r="A430" s="7" t="s">
        <v>6254</v>
      </c>
      <c r="B430" s="7" t="s">
        <v>6255</v>
      </c>
      <c r="C430" s="7">
        <v>11.922000000000001</v>
      </c>
      <c r="D430" s="7" t="s">
        <v>5470</v>
      </c>
      <c r="E430" s="7" t="s">
        <v>5561</v>
      </c>
      <c r="F430" s="7" t="s">
        <v>6256</v>
      </c>
      <c r="G430" s="7" t="s">
        <v>2680</v>
      </c>
    </row>
    <row r="431" spans="1:68">
      <c r="A431" s="7" t="s">
        <v>6257</v>
      </c>
      <c r="B431" s="7" t="s">
        <v>6258</v>
      </c>
      <c r="C431" s="7">
        <v>2.351</v>
      </c>
      <c r="D431" s="7" t="s">
        <v>5494</v>
      </c>
      <c r="E431" s="7" t="s">
        <v>5519</v>
      </c>
      <c r="F431" s="7" t="s">
        <v>6259</v>
      </c>
      <c r="G431" s="7" t="s">
        <v>5480</v>
      </c>
    </row>
    <row r="432" spans="1:68">
      <c r="A432" s="7" t="s">
        <v>492</v>
      </c>
      <c r="B432" s="7" t="s">
        <v>494</v>
      </c>
      <c r="C432" s="7">
        <v>6.2</v>
      </c>
      <c r="D432" s="7" t="s">
        <v>5470</v>
      </c>
      <c r="E432" s="7" t="s">
        <v>5876</v>
      </c>
      <c r="F432" s="7" t="s">
        <v>6260</v>
      </c>
      <c r="G432" s="7" t="s">
        <v>2680</v>
      </c>
    </row>
    <row r="433" spans="1:68">
      <c r="A433" s="7" t="s">
        <v>4846</v>
      </c>
      <c r="B433" s="7" t="s">
        <v>4849</v>
      </c>
      <c r="C433" s="7">
        <v>16.658000000000001</v>
      </c>
      <c r="D433" s="7" t="s">
        <v>5470</v>
      </c>
      <c r="E433" s="7" t="s">
        <v>6235</v>
      </c>
      <c r="F433" s="7" t="s">
        <v>6261</v>
      </c>
      <c r="G433" s="7" t="s">
        <v>2680</v>
      </c>
    </row>
    <row r="434" spans="1:68">
      <c r="A434" s="7" t="s">
        <v>3733</v>
      </c>
      <c r="B434" s="7" t="s">
        <v>3736</v>
      </c>
      <c r="C434" s="7">
        <v>1.415</v>
      </c>
      <c r="D434" s="7" t="s">
        <v>5483</v>
      </c>
      <c r="E434" s="7" t="s">
        <v>5486</v>
      </c>
      <c r="F434" s="7" t="s">
        <v>6262</v>
      </c>
      <c r="G434" s="7" t="s">
        <v>5480</v>
      </c>
    </row>
    <row r="435" spans="1:68">
      <c r="A435" s="7" t="s">
        <v>6263</v>
      </c>
      <c r="B435" s="7" t="s">
        <v>3737</v>
      </c>
      <c r="C435" s="7">
        <v>1.415</v>
      </c>
      <c r="D435" s="7" t="s">
        <v>5483</v>
      </c>
      <c r="E435" s="7" t="s">
        <v>5486</v>
      </c>
      <c r="F435" s="7" t="s">
        <v>6262</v>
      </c>
      <c r="G435" s="7" t="s">
        <v>5480</v>
      </c>
    </row>
    <row r="436" spans="1:68">
      <c r="A436" s="7" t="s">
        <v>3678</v>
      </c>
      <c r="B436" s="7" t="s">
        <v>3681</v>
      </c>
      <c r="C436" s="7">
        <v>4.9589999999999996</v>
      </c>
      <c r="D436" s="7" t="s">
        <v>5470</v>
      </c>
      <c r="E436" s="7" t="s">
        <v>5486</v>
      </c>
      <c r="F436" s="7" t="s">
        <v>6264</v>
      </c>
      <c r="G436" s="7" t="s">
        <v>2680</v>
      </c>
    </row>
    <row r="437" spans="1:68">
      <c r="A437" s="7" t="s">
        <v>1171</v>
      </c>
      <c r="B437" s="7" t="s">
        <v>1174</v>
      </c>
      <c r="C437" s="7">
        <v>7.702</v>
      </c>
      <c r="D437" s="7" t="s">
        <v>5470</v>
      </c>
      <c r="E437" s="7" t="s">
        <v>5484</v>
      </c>
      <c r="F437" s="7" t="s">
        <v>6265</v>
      </c>
      <c r="G437" s="7" t="s">
        <v>2680</v>
      </c>
    </row>
    <row r="438" spans="1:68">
      <c r="A438" s="7" t="s">
        <v>1177</v>
      </c>
      <c r="B438" s="7" t="s">
        <v>1180</v>
      </c>
      <c r="C438" s="7">
        <v>3.569</v>
      </c>
      <c r="D438" s="7" t="s">
        <v>5477</v>
      </c>
      <c r="E438" s="7" t="s">
        <v>5733</v>
      </c>
      <c r="F438" s="7" t="s">
        <v>6266</v>
      </c>
      <c r="G438" s="7" t="s">
        <v>5480</v>
      </c>
    </row>
    <row r="439" spans="1:68">
      <c r="A439" s="7" t="s">
        <v>6267</v>
      </c>
      <c r="B439" s="7" t="s">
        <v>5284</v>
      </c>
      <c r="C439" s="7">
        <v>3.569</v>
      </c>
      <c r="D439" s="7" t="s">
        <v>5477</v>
      </c>
      <c r="E439" s="7" t="s">
        <v>5733</v>
      </c>
      <c r="F439" s="7" t="s">
        <v>6266</v>
      </c>
      <c r="G439" s="7" t="s">
        <v>5480</v>
      </c>
    </row>
    <row r="440" spans="1:68">
      <c r="A440" s="7" t="s">
        <v>253</v>
      </c>
      <c r="B440" s="7" t="s">
        <v>256</v>
      </c>
      <c r="C440" s="7">
        <v>2.8159999999999998</v>
      </c>
      <c r="D440" s="7" t="s">
        <v>5477</v>
      </c>
      <c r="E440" s="7" t="s">
        <v>5755</v>
      </c>
      <c r="F440" s="7" t="s">
        <v>6268</v>
      </c>
      <c r="G440" s="7" t="s">
        <v>5480</v>
      </c>
    </row>
    <row r="441" spans="1:68">
      <c r="A441" s="7" t="s">
        <v>6269</v>
      </c>
      <c r="B441" s="7" t="s">
        <v>6270</v>
      </c>
      <c r="C441" s="7">
        <v>2.5409999999999999</v>
      </c>
      <c r="D441" s="7" t="s">
        <v>5477</v>
      </c>
      <c r="E441" s="7" t="s">
        <v>5602</v>
      </c>
      <c r="F441" s="7" t="s">
        <v>6271</v>
      </c>
      <c r="G441" s="7" t="s">
        <v>5480</v>
      </c>
    </row>
    <row r="442" spans="1:68">
      <c r="A442" s="3" t="s">
        <v>4774</v>
      </c>
      <c r="B442" s="3" t="s">
        <v>4777</v>
      </c>
      <c r="C442" s="3">
        <v>2.9060000000000001</v>
      </c>
      <c r="D442" s="3" t="s">
        <v>5470</v>
      </c>
      <c r="E442" s="3" t="s">
        <v>7230</v>
      </c>
      <c r="F442" s="3" t="s">
        <v>7231</v>
      </c>
      <c r="G442" s="3" t="s">
        <v>2680</v>
      </c>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row>
    <row r="443" spans="1:68">
      <c r="A443" s="7" t="s">
        <v>6272</v>
      </c>
      <c r="B443" s="7" t="s">
        <v>6273</v>
      </c>
      <c r="C443" s="7">
        <v>6.0590000000000002</v>
      </c>
      <c r="D443" s="7" t="s">
        <v>5470</v>
      </c>
      <c r="E443" s="7" t="s">
        <v>5545</v>
      </c>
      <c r="F443" s="7" t="s">
        <v>6274</v>
      </c>
      <c r="G443" s="7" t="s">
        <v>5480</v>
      </c>
    </row>
    <row r="444" spans="1:68">
      <c r="A444" s="7" t="s">
        <v>2052</v>
      </c>
      <c r="B444" s="7" t="s">
        <v>2055</v>
      </c>
      <c r="C444" s="7">
        <v>4.8250000000000002</v>
      </c>
      <c r="D444" s="7" t="s">
        <v>5470</v>
      </c>
      <c r="E444" s="7" t="s">
        <v>5545</v>
      </c>
      <c r="F444" s="7" t="s">
        <v>6275</v>
      </c>
      <c r="G444" s="7" t="s">
        <v>5480</v>
      </c>
    </row>
    <row r="445" spans="1:68">
      <c r="A445" s="7" t="s">
        <v>1410</v>
      </c>
      <c r="B445" s="7" t="s">
        <v>1412</v>
      </c>
      <c r="C445" s="7">
        <v>13.246</v>
      </c>
      <c r="D445" s="7" t="s">
        <v>5470</v>
      </c>
      <c r="E445" s="7" t="s">
        <v>6235</v>
      </c>
      <c r="F445" s="7" t="s">
        <v>6276</v>
      </c>
      <c r="G445" s="7" t="s">
        <v>2680</v>
      </c>
    </row>
    <row r="446" spans="1:68">
      <c r="A446" s="7" t="s">
        <v>6277</v>
      </c>
      <c r="B446" s="7" t="s">
        <v>6278</v>
      </c>
      <c r="C446" s="7">
        <v>1.9319999999999999</v>
      </c>
      <c r="D446" s="7" t="s">
        <v>5477</v>
      </c>
      <c r="E446" s="7" t="s">
        <v>5631</v>
      </c>
      <c r="F446" s="7" t="s">
        <v>6279</v>
      </c>
      <c r="G446" s="7" t="s">
        <v>5480</v>
      </c>
    </row>
    <row r="447" spans="1:68">
      <c r="A447" s="7" t="s">
        <v>5312</v>
      </c>
      <c r="B447" s="7" t="s">
        <v>5315</v>
      </c>
      <c r="C447" s="7">
        <v>1.0549999999999999</v>
      </c>
      <c r="D447" s="7" t="s">
        <v>5494</v>
      </c>
      <c r="E447" s="7" t="s">
        <v>5490</v>
      </c>
      <c r="F447" s="7" t="s">
        <v>6280</v>
      </c>
      <c r="G447" s="7" t="s">
        <v>5480</v>
      </c>
    </row>
    <row r="448" spans="1:68">
      <c r="A448" s="7" t="s">
        <v>6281</v>
      </c>
      <c r="B448" s="7" t="s">
        <v>6282</v>
      </c>
      <c r="C448" s="7" t="s">
        <v>587</v>
      </c>
      <c r="D448" s="7" t="s">
        <v>587</v>
      </c>
      <c r="E448" s="7" t="s">
        <v>587</v>
      </c>
      <c r="F448" s="7" t="s">
        <v>587</v>
      </c>
      <c r="G448" s="7" t="s">
        <v>5480</v>
      </c>
    </row>
    <row r="449" spans="1:68">
      <c r="A449" s="7" t="s">
        <v>1511</v>
      </c>
      <c r="B449" s="7" t="s">
        <v>1514</v>
      </c>
      <c r="C449" s="7">
        <v>1.778</v>
      </c>
      <c r="D449" s="7" t="s">
        <v>5494</v>
      </c>
      <c r="E449" s="7" t="s">
        <v>5925</v>
      </c>
      <c r="F449" s="7" t="s">
        <v>6283</v>
      </c>
      <c r="G449" s="7" t="s">
        <v>5480</v>
      </c>
    </row>
    <row r="450" spans="1:68">
      <c r="A450" s="7" t="s">
        <v>1534</v>
      </c>
      <c r="B450" s="7" t="s">
        <v>1537</v>
      </c>
      <c r="C450" s="7">
        <v>3.2570000000000001</v>
      </c>
      <c r="D450" s="7" t="s">
        <v>5477</v>
      </c>
      <c r="E450" s="7" t="s">
        <v>5925</v>
      </c>
      <c r="F450" s="7" t="s">
        <v>6284</v>
      </c>
      <c r="G450" s="7" t="s">
        <v>5480</v>
      </c>
    </row>
    <row r="451" spans="1:68">
      <c r="A451" s="7" t="s">
        <v>6285</v>
      </c>
      <c r="B451" s="7" t="s">
        <v>6286</v>
      </c>
      <c r="C451" s="7" t="s">
        <v>587</v>
      </c>
      <c r="D451" s="7" t="s">
        <v>587</v>
      </c>
      <c r="E451" s="7" t="s">
        <v>587</v>
      </c>
      <c r="F451" s="7" t="s">
        <v>587</v>
      </c>
      <c r="G451" s="7" t="s">
        <v>5480</v>
      </c>
    </row>
    <row r="452" spans="1:68">
      <c r="A452" s="7" t="s">
        <v>4287</v>
      </c>
      <c r="B452" s="7" t="s">
        <v>4289</v>
      </c>
      <c r="C452" s="7">
        <v>1.8440000000000001</v>
      </c>
      <c r="D452" s="7" t="s">
        <v>5477</v>
      </c>
      <c r="E452" s="7" t="s">
        <v>6018</v>
      </c>
      <c r="F452" s="7" t="s">
        <v>6287</v>
      </c>
      <c r="G452" s="7" t="s">
        <v>5480</v>
      </c>
    </row>
    <row r="453" spans="1:68">
      <c r="A453" s="7" t="s">
        <v>5355</v>
      </c>
      <c r="B453" s="7" t="s">
        <v>5359</v>
      </c>
      <c r="C453" s="7" t="s">
        <v>587</v>
      </c>
      <c r="D453" s="7" t="s">
        <v>587</v>
      </c>
      <c r="E453" s="7" t="s">
        <v>587</v>
      </c>
      <c r="F453" s="7" t="s">
        <v>587</v>
      </c>
      <c r="G453" s="11" t="s">
        <v>5480</v>
      </c>
    </row>
    <row r="454" spans="1:68">
      <c r="A454" s="3" t="s">
        <v>4490</v>
      </c>
      <c r="B454" s="3" t="s">
        <v>4492</v>
      </c>
      <c r="C454" s="3">
        <v>4.1870000000000003</v>
      </c>
      <c r="D454" s="3" t="s">
        <v>5470</v>
      </c>
      <c r="E454" s="3" t="s">
        <v>5975</v>
      </c>
      <c r="F454" s="3" t="s">
        <v>7232</v>
      </c>
      <c r="G454" s="3" t="s">
        <v>5480</v>
      </c>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row>
    <row r="455" spans="1:68">
      <c r="A455" s="7" t="s">
        <v>6288</v>
      </c>
      <c r="B455" s="7" t="s">
        <v>6289</v>
      </c>
      <c r="C455" s="7">
        <v>4.6369999999999996</v>
      </c>
      <c r="D455" s="7" t="s">
        <v>5470</v>
      </c>
      <c r="E455" s="7" t="s">
        <v>5561</v>
      </c>
      <c r="F455" s="7" t="s">
        <v>6290</v>
      </c>
      <c r="G455" s="7" t="s">
        <v>5480</v>
      </c>
    </row>
    <row r="456" spans="1:68">
      <c r="A456" s="7" t="s">
        <v>2242</v>
      </c>
      <c r="B456" s="7" t="s">
        <v>2245</v>
      </c>
      <c r="C456" s="7">
        <v>5.34</v>
      </c>
      <c r="D456" s="7" t="s">
        <v>5477</v>
      </c>
      <c r="E456" s="7" t="s">
        <v>5711</v>
      </c>
      <c r="F456" s="7" t="s">
        <v>6291</v>
      </c>
      <c r="G456" s="7" t="s">
        <v>5480</v>
      </c>
    </row>
    <row r="457" spans="1:68">
      <c r="A457" s="7" t="s">
        <v>6292</v>
      </c>
      <c r="B457" s="7" t="s">
        <v>4166</v>
      </c>
      <c r="C457" s="7">
        <v>5.34</v>
      </c>
      <c r="D457" s="7" t="s">
        <v>5470</v>
      </c>
      <c r="E457" s="7" t="s">
        <v>6170</v>
      </c>
      <c r="F457" s="7" t="s">
        <v>6293</v>
      </c>
      <c r="G457" s="7" t="s">
        <v>5480</v>
      </c>
    </row>
    <row r="458" spans="1:68">
      <c r="A458" s="7" t="s">
        <v>4138</v>
      </c>
      <c r="B458" s="7" t="s">
        <v>4139</v>
      </c>
      <c r="C458" s="7">
        <v>4.601</v>
      </c>
      <c r="D458" s="7" t="s">
        <v>5470</v>
      </c>
      <c r="E458" s="7" t="s">
        <v>5561</v>
      </c>
      <c r="F458" s="7" t="s">
        <v>6294</v>
      </c>
      <c r="G458" s="7" t="s">
        <v>5480</v>
      </c>
    </row>
    <row r="459" spans="1:68">
      <c r="A459" s="7" t="s">
        <v>6295</v>
      </c>
      <c r="B459" s="7" t="s">
        <v>4140</v>
      </c>
      <c r="C459" s="7">
        <v>4.601</v>
      </c>
      <c r="D459" s="7" t="s">
        <v>5470</v>
      </c>
      <c r="E459" s="7" t="s">
        <v>5561</v>
      </c>
      <c r="F459" s="7" t="s">
        <v>6294</v>
      </c>
      <c r="G459" s="7" t="s">
        <v>5480</v>
      </c>
    </row>
    <row r="460" spans="1:68">
      <c r="A460" s="7" t="s">
        <v>6296</v>
      </c>
      <c r="B460" s="7" t="s">
        <v>6297</v>
      </c>
      <c r="C460" s="7">
        <v>11.747999999999999</v>
      </c>
      <c r="D460" s="7" t="s">
        <v>5470</v>
      </c>
      <c r="E460" s="7" t="s">
        <v>5486</v>
      </c>
      <c r="F460" s="7" t="s">
        <v>6298</v>
      </c>
      <c r="G460" s="7" t="s">
        <v>2680</v>
      </c>
    </row>
    <row r="461" spans="1:68">
      <c r="A461" s="7" t="s">
        <v>1105</v>
      </c>
      <c r="B461" s="7" t="s">
        <v>1107</v>
      </c>
      <c r="C461" s="7">
        <v>6.8570000000000002</v>
      </c>
      <c r="D461" s="7" t="s">
        <v>5470</v>
      </c>
      <c r="E461" s="7" t="s">
        <v>6299</v>
      </c>
      <c r="F461" s="7" t="s">
        <v>6300</v>
      </c>
      <c r="G461" s="7" t="s">
        <v>2680</v>
      </c>
    </row>
    <row r="462" spans="1:68">
      <c r="A462" s="7" t="s">
        <v>1037</v>
      </c>
      <c r="B462" s="7" t="s">
        <v>1040</v>
      </c>
      <c r="C462" s="7">
        <v>3.581</v>
      </c>
      <c r="D462" s="7" t="s">
        <v>5477</v>
      </c>
      <c r="E462" s="7" t="s">
        <v>5690</v>
      </c>
      <c r="F462" s="7" t="s">
        <v>6301</v>
      </c>
      <c r="G462" s="7" t="s">
        <v>5480</v>
      </c>
    </row>
    <row r="463" spans="1:68">
      <c r="A463" s="7" t="s">
        <v>6302</v>
      </c>
      <c r="B463" s="7" t="s">
        <v>6303</v>
      </c>
      <c r="C463" s="7">
        <v>3.8820000000000001</v>
      </c>
      <c r="D463" s="7" t="s">
        <v>5470</v>
      </c>
      <c r="E463" s="7" t="s">
        <v>6304</v>
      </c>
      <c r="F463" s="7" t="s">
        <v>6305</v>
      </c>
      <c r="G463" s="7" t="s">
        <v>2680</v>
      </c>
    </row>
    <row r="464" spans="1:68">
      <c r="A464" s="7" t="s">
        <v>6306</v>
      </c>
      <c r="B464" s="7" t="s">
        <v>6307</v>
      </c>
      <c r="C464" s="7">
        <v>4.0659999999999998</v>
      </c>
      <c r="D464" s="7" t="s">
        <v>5470</v>
      </c>
      <c r="E464" s="7" t="s">
        <v>6308</v>
      </c>
      <c r="F464" s="7" t="s">
        <v>6309</v>
      </c>
      <c r="G464" s="7" t="s">
        <v>5480</v>
      </c>
    </row>
    <row r="465" spans="1:7">
      <c r="A465" s="7" t="s">
        <v>2184</v>
      </c>
      <c r="B465" s="7" t="s">
        <v>2187</v>
      </c>
      <c r="C465" s="7">
        <v>2.72</v>
      </c>
      <c r="D465" s="7" t="s">
        <v>5494</v>
      </c>
      <c r="E465" s="7" t="s">
        <v>5692</v>
      </c>
      <c r="F465" s="7" t="s">
        <v>6310</v>
      </c>
      <c r="G465" s="7" t="s">
        <v>5480</v>
      </c>
    </row>
    <row r="466" spans="1:7">
      <c r="A466" s="7" t="s">
        <v>2253</v>
      </c>
      <c r="B466" s="7" t="s">
        <v>2256</v>
      </c>
      <c r="C466" s="7">
        <v>2.9049999999999998</v>
      </c>
      <c r="D466" s="7" t="s">
        <v>5494</v>
      </c>
      <c r="E466" s="7" t="s">
        <v>5692</v>
      </c>
      <c r="F466" s="7" t="s">
        <v>6311</v>
      </c>
      <c r="G466" s="7" t="s">
        <v>5480</v>
      </c>
    </row>
    <row r="467" spans="1:7">
      <c r="A467" s="7" t="s">
        <v>2068</v>
      </c>
      <c r="B467" s="7" t="s">
        <v>2071</v>
      </c>
      <c r="C467" s="7">
        <v>3.7010000000000001</v>
      </c>
      <c r="D467" s="7" t="s">
        <v>5477</v>
      </c>
      <c r="E467" s="7" t="s">
        <v>5692</v>
      </c>
      <c r="F467" s="7" t="s">
        <v>6312</v>
      </c>
      <c r="G467" s="7" t="s">
        <v>5480</v>
      </c>
    </row>
    <row r="468" spans="1:7">
      <c r="A468" s="7" t="s">
        <v>3494</v>
      </c>
      <c r="B468" s="7" t="s">
        <v>3497</v>
      </c>
      <c r="C468" s="7">
        <v>3.61</v>
      </c>
      <c r="D468" s="7" t="s">
        <v>5477</v>
      </c>
      <c r="E468" s="7" t="s">
        <v>5539</v>
      </c>
      <c r="F468" s="7" t="s">
        <v>6313</v>
      </c>
      <c r="G468" s="7" t="s">
        <v>5480</v>
      </c>
    </row>
    <row r="469" spans="1:7">
      <c r="A469" s="7" t="s">
        <v>1778</v>
      </c>
      <c r="B469" s="7" t="s">
        <v>1781</v>
      </c>
      <c r="C469" s="7">
        <v>2.86</v>
      </c>
      <c r="D469" s="7" t="s">
        <v>5494</v>
      </c>
      <c r="E469" s="7" t="s">
        <v>5692</v>
      </c>
      <c r="F469" s="7" t="s">
        <v>6314</v>
      </c>
      <c r="G469" s="7" t="s">
        <v>5480</v>
      </c>
    </row>
    <row r="470" spans="1:7">
      <c r="A470" s="7" t="s">
        <v>6315</v>
      </c>
      <c r="B470" s="7" t="s">
        <v>6316</v>
      </c>
      <c r="C470" s="7">
        <v>2.7160000000000002</v>
      </c>
      <c r="D470" s="7" t="s">
        <v>5494</v>
      </c>
      <c r="E470" s="7" t="s">
        <v>5692</v>
      </c>
      <c r="F470" s="7" t="s">
        <v>6317</v>
      </c>
      <c r="G470" s="7" t="s">
        <v>5480</v>
      </c>
    </row>
    <row r="471" spans="1:7">
      <c r="A471" s="7" t="s">
        <v>6318</v>
      </c>
      <c r="B471" s="7" t="s">
        <v>6319</v>
      </c>
      <c r="C471" s="7" t="s">
        <v>587</v>
      </c>
      <c r="D471" s="7" t="s">
        <v>587</v>
      </c>
      <c r="E471" s="7" t="s">
        <v>587</v>
      </c>
      <c r="F471" s="7" t="s">
        <v>587</v>
      </c>
      <c r="G471" s="7" t="s">
        <v>5480</v>
      </c>
    </row>
    <row r="472" spans="1:7">
      <c r="A472" s="7" t="s">
        <v>2425</v>
      </c>
      <c r="B472" s="7" t="s">
        <v>2428</v>
      </c>
      <c r="C472" s="7">
        <v>2.468</v>
      </c>
      <c r="D472" s="7" t="s">
        <v>5494</v>
      </c>
      <c r="E472" s="7" t="s">
        <v>6158</v>
      </c>
      <c r="F472" s="7" t="s">
        <v>6320</v>
      </c>
      <c r="G472" s="7" t="s">
        <v>5480</v>
      </c>
    </row>
    <row r="473" spans="1:7">
      <c r="A473" s="7" t="s">
        <v>2500</v>
      </c>
      <c r="B473" s="7" t="s">
        <v>2429</v>
      </c>
      <c r="C473" s="7">
        <v>2.468</v>
      </c>
      <c r="D473" s="7" t="s">
        <v>5494</v>
      </c>
      <c r="E473" s="7" t="s">
        <v>6158</v>
      </c>
      <c r="F473" s="7" t="s">
        <v>6320</v>
      </c>
      <c r="G473" s="7" t="s">
        <v>5480</v>
      </c>
    </row>
    <row r="474" spans="1:7">
      <c r="A474" s="7" t="s">
        <v>6321</v>
      </c>
      <c r="B474" s="7" t="s">
        <v>6322</v>
      </c>
      <c r="C474" s="7">
        <v>4.5250000000000004</v>
      </c>
      <c r="D474" s="7" t="s">
        <v>5470</v>
      </c>
      <c r="E474" s="7" t="s">
        <v>5558</v>
      </c>
      <c r="F474" s="7" t="s">
        <v>6323</v>
      </c>
      <c r="G474" s="7" t="s">
        <v>5480</v>
      </c>
    </row>
    <row r="475" spans="1:7">
      <c r="A475" s="7" t="s">
        <v>2634</v>
      </c>
      <c r="B475" s="7" t="s">
        <v>2637</v>
      </c>
      <c r="C475" s="7">
        <v>1.923</v>
      </c>
      <c r="D475" s="7" t="s">
        <v>5477</v>
      </c>
      <c r="E475" s="7" t="s">
        <v>7196</v>
      </c>
      <c r="F475" s="7" t="s">
        <v>5613</v>
      </c>
      <c r="G475" s="7" t="s">
        <v>5480</v>
      </c>
    </row>
    <row r="476" spans="1:7">
      <c r="A476" s="7" t="s">
        <v>2838</v>
      </c>
      <c r="B476" s="7" t="s">
        <v>2841</v>
      </c>
      <c r="C476" s="7">
        <v>12.015000000000001</v>
      </c>
      <c r="D476" s="7" t="s">
        <v>5470</v>
      </c>
      <c r="E476" s="7" t="s">
        <v>5954</v>
      </c>
      <c r="F476" s="7" t="s">
        <v>7214</v>
      </c>
      <c r="G476" s="7" t="s">
        <v>5480</v>
      </c>
    </row>
    <row r="477" spans="1:7">
      <c r="A477" s="7" t="s">
        <v>6324</v>
      </c>
      <c r="B477" s="7" t="s">
        <v>6325</v>
      </c>
      <c r="C477" s="7">
        <v>1.9019999999999999</v>
      </c>
      <c r="D477" s="7" t="s">
        <v>5477</v>
      </c>
      <c r="E477" s="7" t="s">
        <v>5571</v>
      </c>
      <c r="F477" s="7" t="s">
        <v>6326</v>
      </c>
      <c r="G477" s="7" t="s">
        <v>5480</v>
      </c>
    </row>
    <row r="478" spans="1:7">
      <c r="A478" s="7" t="s">
        <v>6327</v>
      </c>
      <c r="B478" s="7" t="s">
        <v>6328</v>
      </c>
      <c r="C478" s="7">
        <v>2.72</v>
      </c>
      <c r="D478" s="7" t="s">
        <v>5494</v>
      </c>
      <c r="E478" s="7" t="s">
        <v>5539</v>
      </c>
      <c r="F478" s="7" t="s">
        <v>6329</v>
      </c>
      <c r="G478" s="7" t="s">
        <v>5480</v>
      </c>
    </row>
    <row r="479" spans="1:7">
      <c r="A479" s="7" t="s">
        <v>1601</v>
      </c>
      <c r="B479" s="7" t="s">
        <v>1604</v>
      </c>
      <c r="C479" s="7">
        <v>4.3070000000000004</v>
      </c>
      <c r="D479" s="7" t="s">
        <v>5470</v>
      </c>
      <c r="E479" s="7" t="s">
        <v>5646</v>
      </c>
      <c r="F479" s="7" t="s">
        <v>6330</v>
      </c>
      <c r="G479" s="7" t="s">
        <v>5480</v>
      </c>
    </row>
    <row r="480" spans="1:7">
      <c r="A480" s="7" t="s">
        <v>3051</v>
      </c>
      <c r="B480" s="7" t="s">
        <v>3054</v>
      </c>
      <c r="C480" s="7">
        <v>1.169</v>
      </c>
      <c r="D480" s="7" t="s">
        <v>5494</v>
      </c>
      <c r="E480" s="7" t="s">
        <v>5473</v>
      </c>
      <c r="F480" s="7" t="s">
        <v>6331</v>
      </c>
      <c r="G480" s="7" t="s">
        <v>5480</v>
      </c>
    </row>
    <row r="481" spans="1:29">
      <c r="A481" s="7" t="s">
        <v>1062</v>
      </c>
      <c r="B481" s="7" t="s">
        <v>1065</v>
      </c>
      <c r="C481" s="7">
        <v>4.3959999999999999</v>
      </c>
      <c r="D481" s="7" t="s">
        <v>5470</v>
      </c>
      <c r="E481" s="7" t="s">
        <v>6332</v>
      </c>
      <c r="F481" s="7" t="s">
        <v>6333</v>
      </c>
      <c r="G481" s="7" t="s">
        <v>5480</v>
      </c>
    </row>
    <row r="482" spans="1:29">
      <c r="A482" s="7" t="s">
        <v>4814</v>
      </c>
      <c r="B482" s="7" t="s">
        <v>4815</v>
      </c>
      <c r="C482" s="7">
        <v>6.5129999999999999</v>
      </c>
      <c r="D482" s="7" t="s">
        <v>5470</v>
      </c>
      <c r="E482" s="7" t="s">
        <v>4310</v>
      </c>
      <c r="F482" s="7" t="s">
        <v>6334</v>
      </c>
      <c r="G482" s="7" t="s">
        <v>5480</v>
      </c>
    </row>
    <row r="483" spans="1:29">
      <c r="A483" s="7" t="s">
        <v>2961</v>
      </c>
      <c r="B483" s="7" t="s">
        <v>2963</v>
      </c>
      <c r="C483" s="7">
        <v>6.5129999999999999</v>
      </c>
      <c r="D483" s="7" t="s">
        <v>5470</v>
      </c>
      <c r="E483" s="7" t="s">
        <v>4310</v>
      </c>
      <c r="F483" s="7" t="s">
        <v>6334</v>
      </c>
      <c r="G483" s="7" t="s">
        <v>5480</v>
      </c>
      <c r="AC483" s="10"/>
    </row>
    <row r="484" spans="1:29">
      <c r="A484" s="7" t="s">
        <v>604</v>
      </c>
      <c r="B484" s="7" t="s">
        <v>607</v>
      </c>
      <c r="C484" s="7">
        <v>6.1890000000000001</v>
      </c>
      <c r="D484" s="7" t="s">
        <v>5470</v>
      </c>
      <c r="E484" s="7" t="s">
        <v>5545</v>
      </c>
      <c r="F484" s="7" t="s">
        <v>6335</v>
      </c>
      <c r="G484" s="7" t="s">
        <v>5480</v>
      </c>
    </row>
    <row r="485" spans="1:29">
      <c r="A485" s="7" t="s">
        <v>6336</v>
      </c>
      <c r="B485" s="7" t="s">
        <v>6337</v>
      </c>
      <c r="C485" s="7" t="s">
        <v>587</v>
      </c>
      <c r="D485" s="7" t="s">
        <v>587</v>
      </c>
      <c r="E485" s="7" t="s">
        <v>587</v>
      </c>
      <c r="F485" s="7" t="s">
        <v>587</v>
      </c>
      <c r="G485" s="7" t="s">
        <v>5480</v>
      </c>
    </row>
    <row r="486" spans="1:29">
      <c r="A486" s="7" t="s">
        <v>6342</v>
      </c>
      <c r="B486" s="7" t="s">
        <v>6343</v>
      </c>
      <c r="C486" s="7">
        <v>3.157</v>
      </c>
      <c r="D486" s="7" t="s">
        <v>5477</v>
      </c>
      <c r="E486" s="7" t="s">
        <v>5762</v>
      </c>
      <c r="F486" s="7" t="s">
        <v>6344</v>
      </c>
      <c r="G486" s="7" t="s">
        <v>5480</v>
      </c>
    </row>
    <row r="487" spans="1:29">
      <c r="A487" s="7" t="s">
        <v>6338</v>
      </c>
      <c r="B487" s="7" t="s">
        <v>6339</v>
      </c>
      <c r="C487" s="7">
        <v>1.5549999999999999</v>
      </c>
      <c r="D487" s="7" t="s">
        <v>5483</v>
      </c>
      <c r="E487" s="7" t="s">
        <v>5707</v>
      </c>
      <c r="F487" s="7" t="s">
        <v>6340</v>
      </c>
      <c r="G487" s="7" t="s">
        <v>5480</v>
      </c>
    </row>
    <row r="488" spans="1:29">
      <c r="A488" s="7" t="s">
        <v>667</v>
      </c>
      <c r="B488" s="7" t="s">
        <v>670</v>
      </c>
      <c r="C488" s="7">
        <v>2.14</v>
      </c>
      <c r="D488" s="7" t="s">
        <v>5477</v>
      </c>
      <c r="E488" s="7" t="s">
        <v>6228</v>
      </c>
      <c r="F488" s="7" t="s">
        <v>6341</v>
      </c>
      <c r="G488" s="7" t="s">
        <v>5480</v>
      </c>
    </row>
    <row r="489" spans="1:29">
      <c r="A489" s="7" t="s">
        <v>6345</v>
      </c>
      <c r="B489" s="7" t="s">
        <v>6346</v>
      </c>
      <c r="C489" s="7">
        <v>2.101</v>
      </c>
      <c r="D489" s="7" t="s">
        <v>5477</v>
      </c>
      <c r="E489" s="7" t="s">
        <v>6055</v>
      </c>
      <c r="F489" s="7" t="s">
        <v>6347</v>
      </c>
      <c r="G489" s="7" t="s">
        <v>5480</v>
      </c>
    </row>
    <row r="490" spans="1:29">
      <c r="A490" s="7" t="s">
        <v>6348</v>
      </c>
      <c r="B490" s="7" t="s">
        <v>6349</v>
      </c>
      <c r="C490" s="7" t="s">
        <v>587</v>
      </c>
      <c r="D490" s="7" t="s">
        <v>587</v>
      </c>
      <c r="E490" s="7" t="s">
        <v>587</v>
      </c>
      <c r="F490" s="7" t="s">
        <v>587</v>
      </c>
      <c r="G490" s="7" t="s">
        <v>5480</v>
      </c>
    </row>
    <row r="491" spans="1:29">
      <c r="A491" s="7" t="s">
        <v>58</v>
      </c>
      <c r="B491" s="7" t="s">
        <v>61</v>
      </c>
      <c r="C491" s="7">
        <v>3.0179999999999998</v>
      </c>
      <c r="D491" s="7" t="s">
        <v>5477</v>
      </c>
      <c r="E491" s="7" t="s">
        <v>5517</v>
      </c>
      <c r="F491" s="7" t="s">
        <v>6350</v>
      </c>
      <c r="G491" s="7" t="s">
        <v>5480</v>
      </c>
    </row>
    <row r="492" spans="1:29">
      <c r="A492" s="7" t="s">
        <v>3696</v>
      </c>
      <c r="B492" s="7" t="s">
        <v>3699</v>
      </c>
      <c r="C492" s="7">
        <v>2.3690000000000002</v>
      </c>
      <c r="D492" s="7" t="s">
        <v>5477</v>
      </c>
      <c r="E492" s="7" t="s">
        <v>5486</v>
      </c>
      <c r="F492" s="7" t="s">
        <v>6351</v>
      </c>
      <c r="G492" s="7" t="s">
        <v>5480</v>
      </c>
    </row>
    <row r="493" spans="1:29">
      <c r="A493" s="7" t="s">
        <v>3714</v>
      </c>
      <c r="B493" s="7" t="s">
        <v>3717</v>
      </c>
      <c r="C493" s="7">
        <v>2.1739999999999999</v>
      </c>
      <c r="D493" s="7" t="s">
        <v>5477</v>
      </c>
      <c r="E493" s="7" t="s">
        <v>5486</v>
      </c>
      <c r="F493" s="7" t="s">
        <v>6352</v>
      </c>
      <c r="G493" s="7" t="s">
        <v>5480</v>
      </c>
    </row>
    <row r="494" spans="1:29">
      <c r="A494" s="7" t="s">
        <v>1183</v>
      </c>
      <c r="B494" s="7" t="s">
        <v>1186</v>
      </c>
      <c r="C494" s="7">
        <v>1.61</v>
      </c>
      <c r="D494" s="7" t="s">
        <v>5483</v>
      </c>
      <c r="E494" s="7" t="s">
        <v>5484</v>
      </c>
      <c r="F494" s="7" t="s">
        <v>7191</v>
      </c>
      <c r="G494" s="7" t="s">
        <v>5480</v>
      </c>
    </row>
    <row r="495" spans="1:29">
      <c r="A495" s="7" t="s">
        <v>6353</v>
      </c>
      <c r="B495" s="7" t="s">
        <v>6354</v>
      </c>
      <c r="C495" s="7">
        <v>4.6429999999999998</v>
      </c>
      <c r="D495" s="7" t="s">
        <v>5470</v>
      </c>
      <c r="E495" s="7" t="s">
        <v>5586</v>
      </c>
      <c r="F495" s="7" t="s">
        <v>6355</v>
      </c>
      <c r="G495" s="7" t="s">
        <v>5480</v>
      </c>
    </row>
    <row r="496" spans="1:29">
      <c r="A496" s="7" t="s">
        <v>6356</v>
      </c>
      <c r="B496" s="7" t="s">
        <v>6357</v>
      </c>
      <c r="C496" s="7">
        <v>1.093</v>
      </c>
      <c r="D496" s="7" t="s">
        <v>5483</v>
      </c>
      <c r="E496" s="7" t="s">
        <v>6358</v>
      </c>
      <c r="F496" s="7" t="s">
        <v>6359</v>
      </c>
      <c r="G496" s="7" t="s">
        <v>5480</v>
      </c>
    </row>
    <row r="497" spans="1:33">
      <c r="A497" s="7" t="s">
        <v>6360</v>
      </c>
      <c r="B497" s="7" t="s">
        <v>6361</v>
      </c>
      <c r="C497" s="7">
        <v>2.532</v>
      </c>
      <c r="D497" s="7" t="s">
        <v>5477</v>
      </c>
      <c r="E497" s="7" t="s">
        <v>6158</v>
      </c>
      <c r="F497" s="7" t="s">
        <v>6362</v>
      </c>
      <c r="G497" s="7" t="s">
        <v>5480</v>
      </c>
    </row>
    <row r="498" spans="1:33">
      <c r="A498" s="7" t="s">
        <v>1267</v>
      </c>
      <c r="B498" s="7" t="s">
        <v>1270</v>
      </c>
      <c r="C498" s="7">
        <v>3.226</v>
      </c>
      <c r="D498" s="7" t="s">
        <v>5477</v>
      </c>
      <c r="E498" s="7" t="s">
        <v>6170</v>
      </c>
      <c r="F498" s="7" t="s">
        <v>6363</v>
      </c>
      <c r="G498" s="7" t="s">
        <v>5480</v>
      </c>
    </row>
    <row r="499" spans="1:33">
      <c r="A499" s="7" t="s">
        <v>3126</v>
      </c>
      <c r="B499" s="7" t="s">
        <v>3129</v>
      </c>
      <c r="C499" s="7" t="s">
        <v>587</v>
      </c>
      <c r="D499" s="7" t="s">
        <v>587</v>
      </c>
      <c r="E499" s="7" t="s">
        <v>587</v>
      </c>
      <c r="F499" s="7" t="s">
        <v>587</v>
      </c>
      <c r="G499" s="7" t="s">
        <v>5480</v>
      </c>
    </row>
    <row r="500" spans="1:33">
      <c r="A500" s="7" t="s">
        <v>4250</v>
      </c>
      <c r="B500" s="7" t="s">
        <v>4253</v>
      </c>
      <c r="C500" s="7">
        <v>1.177</v>
      </c>
      <c r="D500" s="7" t="s">
        <v>5483</v>
      </c>
      <c r="E500" s="7" t="s">
        <v>5952</v>
      </c>
      <c r="F500" s="7" t="s">
        <v>6364</v>
      </c>
      <c r="G500" s="7" t="s">
        <v>5480</v>
      </c>
    </row>
    <row r="501" spans="1:33">
      <c r="A501" s="7" t="s">
        <v>6365</v>
      </c>
      <c r="B501" s="7" t="s">
        <v>6366</v>
      </c>
      <c r="C501" s="7">
        <v>1.159</v>
      </c>
      <c r="D501" s="7" t="s">
        <v>5494</v>
      </c>
      <c r="E501" s="7" t="s">
        <v>5495</v>
      </c>
      <c r="F501" s="7" t="s">
        <v>6367</v>
      </c>
      <c r="G501" s="7" t="s">
        <v>5480</v>
      </c>
    </row>
    <row r="502" spans="1:33">
      <c r="A502" s="7" t="s">
        <v>3172</v>
      </c>
      <c r="B502" s="7" t="s">
        <v>3175</v>
      </c>
      <c r="C502" s="7">
        <v>2.327</v>
      </c>
      <c r="D502" s="7" t="s">
        <v>5477</v>
      </c>
      <c r="E502" s="7" t="s">
        <v>5602</v>
      </c>
      <c r="F502" s="7" t="s">
        <v>6368</v>
      </c>
      <c r="G502" s="7" t="s">
        <v>5480</v>
      </c>
    </row>
    <row r="503" spans="1:33">
      <c r="A503" s="7" t="s">
        <v>3952</v>
      </c>
      <c r="B503" s="7" t="s">
        <v>3955</v>
      </c>
      <c r="C503" s="7">
        <v>5.133</v>
      </c>
      <c r="D503" s="7" t="s">
        <v>5470</v>
      </c>
      <c r="E503" s="7" t="s">
        <v>6369</v>
      </c>
      <c r="F503" s="7" t="s">
        <v>6370</v>
      </c>
      <c r="G503" s="7" t="s">
        <v>2680</v>
      </c>
    </row>
    <row r="504" spans="1:33">
      <c r="A504" s="7" t="s">
        <v>2291</v>
      </c>
      <c r="B504" s="7" t="s">
        <v>2294</v>
      </c>
      <c r="C504" s="7">
        <v>2.6240000000000001</v>
      </c>
      <c r="D504" s="7" t="s">
        <v>5494</v>
      </c>
      <c r="E504" s="7" t="s">
        <v>5633</v>
      </c>
      <c r="F504" s="7" t="s">
        <v>7197</v>
      </c>
      <c r="G504" s="7" t="s">
        <v>5480</v>
      </c>
      <c r="AG504" s="10"/>
    </row>
    <row r="505" spans="1:33">
      <c r="A505" s="7" t="s">
        <v>139</v>
      </c>
      <c r="B505" s="7" t="s">
        <v>142</v>
      </c>
      <c r="C505" s="7">
        <v>3.3140000000000001</v>
      </c>
      <c r="D505" s="7" t="s">
        <v>5477</v>
      </c>
      <c r="E505" s="7" t="s">
        <v>6299</v>
      </c>
      <c r="F505" s="7" t="s">
        <v>6371</v>
      </c>
      <c r="G505" s="7" t="s">
        <v>5480</v>
      </c>
    </row>
    <row r="506" spans="1:33">
      <c r="A506" s="7" t="s">
        <v>4801</v>
      </c>
      <c r="B506" s="7" t="s">
        <v>4804</v>
      </c>
      <c r="C506" s="7">
        <v>0.83</v>
      </c>
      <c r="D506" s="7" t="s">
        <v>5483</v>
      </c>
      <c r="E506" s="7" t="s">
        <v>6009</v>
      </c>
      <c r="F506" s="7" t="s">
        <v>6372</v>
      </c>
      <c r="G506" s="7" t="s">
        <v>5480</v>
      </c>
    </row>
    <row r="507" spans="1:33">
      <c r="A507" s="7" t="s">
        <v>6373</v>
      </c>
      <c r="B507" s="7" t="s">
        <v>6374</v>
      </c>
      <c r="C507" s="7">
        <v>2.1339999999999999</v>
      </c>
      <c r="D507" s="7" t="s">
        <v>5494</v>
      </c>
      <c r="E507" s="7" t="s">
        <v>5751</v>
      </c>
      <c r="F507" s="7" t="s">
        <v>6375</v>
      </c>
      <c r="G507" s="7" t="s">
        <v>5480</v>
      </c>
    </row>
    <row r="508" spans="1:33">
      <c r="A508" s="7" t="s">
        <v>6376</v>
      </c>
      <c r="B508" s="7" t="s">
        <v>6377</v>
      </c>
      <c r="C508" s="7">
        <v>2.468</v>
      </c>
      <c r="D508" s="7" t="s">
        <v>5494</v>
      </c>
      <c r="E508" s="7" t="s">
        <v>5925</v>
      </c>
      <c r="F508" s="7" t="s">
        <v>6320</v>
      </c>
      <c r="G508" s="7" t="s">
        <v>5480</v>
      </c>
    </row>
    <row r="509" spans="1:33">
      <c r="A509" s="7" t="s">
        <v>564</v>
      </c>
      <c r="B509" s="7" t="s">
        <v>567</v>
      </c>
      <c r="C509" s="7">
        <v>0.75</v>
      </c>
      <c r="D509" s="7" t="s">
        <v>5483</v>
      </c>
      <c r="E509" s="7" t="s">
        <v>7184</v>
      </c>
      <c r="F509" s="7" t="s">
        <v>7185</v>
      </c>
      <c r="G509" s="7" t="s">
        <v>5480</v>
      </c>
    </row>
    <row r="510" spans="1:33">
      <c r="A510" s="7" t="s">
        <v>6378</v>
      </c>
      <c r="B510" s="7" t="s">
        <v>6379</v>
      </c>
      <c r="C510" s="7">
        <v>0.49299999999999999</v>
      </c>
      <c r="D510" s="7" t="s">
        <v>5483</v>
      </c>
      <c r="E510" s="7" t="s">
        <v>6029</v>
      </c>
      <c r="F510" s="7" t="s">
        <v>6380</v>
      </c>
      <c r="G510" s="7" t="s">
        <v>5480</v>
      </c>
    </row>
    <row r="511" spans="1:33">
      <c r="A511" s="7" t="s">
        <v>4358</v>
      </c>
      <c r="B511" s="7" t="s">
        <v>4361</v>
      </c>
      <c r="C511" s="7">
        <v>3.484</v>
      </c>
      <c r="D511" s="7" t="s">
        <v>5470</v>
      </c>
      <c r="E511" s="7" t="s">
        <v>5646</v>
      </c>
      <c r="F511" s="7" t="s">
        <v>6381</v>
      </c>
      <c r="G511" s="7" t="s">
        <v>5480</v>
      </c>
    </row>
    <row r="512" spans="1:33">
      <c r="A512" s="7" t="s">
        <v>640</v>
      </c>
      <c r="B512" s="7" t="s">
        <v>643</v>
      </c>
      <c r="C512" s="7">
        <v>8.8409999999999993</v>
      </c>
      <c r="D512" s="7" t="s">
        <v>5470</v>
      </c>
      <c r="E512" s="7" t="s">
        <v>5545</v>
      </c>
      <c r="F512" s="7" t="s">
        <v>6382</v>
      </c>
      <c r="G512" s="7" t="s">
        <v>2680</v>
      </c>
    </row>
    <row r="513" spans="1:33">
      <c r="A513" s="7" t="s">
        <v>1424</v>
      </c>
      <c r="B513" s="7" t="s">
        <v>1427</v>
      </c>
      <c r="C513" s="7">
        <v>3.9350000000000001</v>
      </c>
      <c r="D513" s="7" t="s">
        <v>5470</v>
      </c>
      <c r="E513" s="7" t="s">
        <v>5925</v>
      </c>
      <c r="F513" s="7" t="s">
        <v>6383</v>
      </c>
      <c r="G513" s="7" t="s">
        <v>5480</v>
      </c>
    </row>
    <row r="514" spans="1:33">
      <c r="A514" s="7" t="s">
        <v>6384</v>
      </c>
      <c r="B514" s="7" t="s">
        <v>6385</v>
      </c>
      <c r="C514" s="7" t="s">
        <v>587</v>
      </c>
      <c r="D514" s="7" t="s">
        <v>587</v>
      </c>
      <c r="E514" s="7" t="s">
        <v>587</v>
      </c>
      <c r="F514" s="7" t="s">
        <v>587</v>
      </c>
      <c r="G514" s="7" t="s">
        <v>5480</v>
      </c>
    </row>
    <row r="515" spans="1:33">
      <c r="A515" s="7" t="s">
        <v>6386</v>
      </c>
      <c r="B515" s="7" t="s">
        <v>6387</v>
      </c>
      <c r="C515" s="7">
        <v>5.8170000000000002</v>
      </c>
      <c r="D515" s="7" t="s">
        <v>5470</v>
      </c>
      <c r="E515" s="7" t="s">
        <v>5556</v>
      </c>
      <c r="F515" s="7" t="s">
        <v>6388</v>
      </c>
      <c r="G515" s="7" t="s">
        <v>2680</v>
      </c>
    </row>
    <row r="516" spans="1:33">
      <c r="A516" s="7" t="s">
        <v>4755</v>
      </c>
      <c r="B516" s="7" t="s">
        <v>4758</v>
      </c>
      <c r="C516" s="7">
        <v>2.7029999999999998</v>
      </c>
      <c r="D516" s="7" t="s">
        <v>5477</v>
      </c>
      <c r="E516" s="7" t="s">
        <v>5895</v>
      </c>
      <c r="F516" s="7" t="s">
        <v>6389</v>
      </c>
      <c r="G516" s="7" t="s">
        <v>5480</v>
      </c>
    </row>
    <row r="517" spans="1:33">
      <c r="A517" s="7" t="s">
        <v>6390</v>
      </c>
      <c r="B517" s="7" t="s">
        <v>6391</v>
      </c>
      <c r="C517" s="7">
        <v>44.405000000000001</v>
      </c>
      <c r="D517" s="7" t="s">
        <v>5470</v>
      </c>
      <c r="E517" s="7" t="s">
        <v>5571</v>
      </c>
      <c r="F517" s="7" t="s">
        <v>6392</v>
      </c>
      <c r="G517" s="7" t="s">
        <v>2680</v>
      </c>
    </row>
    <row r="518" spans="1:33">
      <c r="A518" s="7" t="s">
        <v>5289</v>
      </c>
      <c r="B518" s="7" t="s">
        <v>5292</v>
      </c>
      <c r="C518" s="7" t="s">
        <v>587</v>
      </c>
      <c r="D518" s="7" t="s">
        <v>587</v>
      </c>
      <c r="E518" s="7" t="s">
        <v>587</v>
      </c>
      <c r="F518" s="7" t="s">
        <v>587</v>
      </c>
      <c r="G518" s="7" t="s">
        <v>5480</v>
      </c>
    </row>
    <row r="519" spans="1:33">
      <c r="A519" s="7" t="s">
        <v>5082</v>
      </c>
      <c r="B519" s="7" t="s">
        <v>6393</v>
      </c>
      <c r="C519" s="7" t="s">
        <v>587</v>
      </c>
      <c r="D519" s="7" t="s">
        <v>587</v>
      </c>
      <c r="E519" s="7" t="s">
        <v>587</v>
      </c>
      <c r="F519" s="7" t="s">
        <v>587</v>
      </c>
      <c r="G519" s="7" t="s">
        <v>5480</v>
      </c>
    </row>
    <row r="520" spans="1:33">
      <c r="A520" s="7" t="s">
        <v>5082</v>
      </c>
      <c r="B520" s="7" t="s">
        <v>5085</v>
      </c>
      <c r="C520" s="7" t="s">
        <v>587</v>
      </c>
      <c r="D520" s="7" t="s">
        <v>587</v>
      </c>
      <c r="E520" s="7" t="s">
        <v>587</v>
      </c>
      <c r="F520" s="7" t="s">
        <v>587</v>
      </c>
      <c r="G520" s="7" t="s">
        <v>5480</v>
      </c>
    </row>
    <row r="521" spans="1:33">
      <c r="A521" s="7" t="s">
        <v>6394</v>
      </c>
      <c r="B521" s="7" t="s">
        <v>6395</v>
      </c>
      <c r="C521" s="7">
        <v>3.395</v>
      </c>
      <c r="D521" s="7" t="s">
        <v>5470</v>
      </c>
      <c r="E521" s="7" t="s">
        <v>5925</v>
      </c>
      <c r="F521" s="7" t="s">
        <v>6383</v>
      </c>
      <c r="G521" s="7" t="s">
        <v>5480</v>
      </c>
    </row>
    <row r="522" spans="1:33">
      <c r="A522" s="7" t="s">
        <v>6396</v>
      </c>
      <c r="B522" s="7" t="s">
        <v>6397</v>
      </c>
      <c r="C522" s="7" t="s">
        <v>587</v>
      </c>
      <c r="D522" s="7" t="s">
        <v>587</v>
      </c>
      <c r="E522" s="7" t="s">
        <v>587</v>
      </c>
      <c r="F522" s="7" t="s">
        <v>587</v>
      </c>
      <c r="G522" s="7" t="s">
        <v>5480</v>
      </c>
    </row>
    <row r="523" spans="1:33">
      <c r="A523" s="7" t="s">
        <v>6398</v>
      </c>
      <c r="B523" s="7" t="s">
        <v>6399</v>
      </c>
      <c r="C523" s="7">
        <v>2.528</v>
      </c>
      <c r="D523" s="7" t="s">
        <v>5494</v>
      </c>
      <c r="E523" s="7" t="s">
        <v>5762</v>
      </c>
      <c r="F523" s="7" t="s">
        <v>6400</v>
      </c>
      <c r="G523" s="7" t="s">
        <v>5480</v>
      </c>
    </row>
    <row r="524" spans="1:33">
      <c r="A524" s="7" t="s">
        <v>6401</v>
      </c>
      <c r="B524" s="7" t="s">
        <v>6402</v>
      </c>
      <c r="C524" s="7">
        <v>3.1539999999999999</v>
      </c>
      <c r="D524" s="7" t="s">
        <v>5470</v>
      </c>
      <c r="E524" s="7" t="s">
        <v>6403</v>
      </c>
      <c r="F524" s="7" t="s">
        <v>6404</v>
      </c>
      <c r="G524" s="7" t="s">
        <v>2680</v>
      </c>
    </row>
    <row r="525" spans="1:33">
      <c r="A525" s="7" t="s">
        <v>3597</v>
      </c>
      <c r="B525" s="7" t="s">
        <v>3599</v>
      </c>
      <c r="C525" s="7">
        <v>13.081</v>
      </c>
      <c r="D525" s="7" t="s">
        <v>5470</v>
      </c>
      <c r="E525" s="7" t="s">
        <v>2068</v>
      </c>
      <c r="F525" s="7" t="s">
        <v>6408</v>
      </c>
      <c r="G525" s="7" t="s">
        <v>2680</v>
      </c>
    </row>
    <row r="526" spans="1:33">
      <c r="A526" s="7" t="s">
        <v>2204</v>
      </c>
      <c r="B526" s="7" t="s">
        <v>2203</v>
      </c>
      <c r="C526" s="7">
        <v>13.081</v>
      </c>
      <c r="D526" s="7" t="s">
        <v>5470</v>
      </c>
      <c r="E526" s="7" t="s">
        <v>2068</v>
      </c>
      <c r="F526" s="7" t="s">
        <v>6408</v>
      </c>
      <c r="G526" s="7" t="s">
        <v>2680</v>
      </c>
      <c r="AG526" s="10"/>
    </row>
    <row r="527" spans="1:33">
      <c r="A527" s="7" t="s">
        <v>3419</v>
      </c>
      <c r="B527" s="7" t="s">
        <v>3422</v>
      </c>
      <c r="C527" s="7">
        <v>5.3170000000000002</v>
      </c>
      <c r="D527" s="7" t="s">
        <v>5470</v>
      </c>
      <c r="E527" s="7" t="s">
        <v>5539</v>
      </c>
      <c r="F527" s="7" t="s">
        <v>6409</v>
      </c>
      <c r="G527" s="7" t="s">
        <v>5480</v>
      </c>
    </row>
    <row r="528" spans="1:33">
      <c r="A528" s="7" t="s">
        <v>6405</v>
      </c>
      <c r="B528" s="7" t="s">
        <v>6406</v>
      </c>
      <c r="C528" s="7">
        <v>3.7309999999999999</v>
      </c>
      <c r="D528" s="7" t="s">
        <v>5477</v>
      </c>
      <c r="E528" s="7" t="s">
        <v>5780</v>
      </c>
      <c r="F528" s="7" t="s">
        <v>6407</v>
      </c>
      <c r="G528" s="7" t="s">
        <v>5480</v>
      </c>
    </row>
    <row r="529" spans="1:68">
      <c r="A529" s="7" t="s">
        <v>2926</v>
      </c>
      <c r="B529" s="7" t="s">
        <v>2929</v>
      </c>
      <c r="C529" s="7">
        <v>2.1819999999999999</v>
      </c>
      <c r="D529" s="7" t="s">
        <v>5470</v>
      </c>
      <c r="E529" s="7" t="s">
        <v>5608</v>
      </c>
      <c r="F529" s="7" t="s">
        <v>7215</v>
      </c>
      <c r="G529" s="7" t="s">
        <v>5480</v>
      </c>
    </row>
    <row r="530" spans="1:68">
      <c r="A530" s="7" t="s">
        <v>6410</v>
      </c>
      <c r="B530" s="7" t="s">
        <v>6411</v>
      </c>
      <c r="C530" s="7">
        <v>2.2370000000000001</v>
      </c>
      <c r="D530" s="7" t="s">
        <v>5477</v>
      </c>
      <c r="E530" s="7" t="s">
        <v>5975</v>
      </c>
      <c r="F530" s="7" t="s">
        <v>6412</v>
      </c>
      <c r="G530" s="7" t="s">
        <v>5480</v>
      </c>
    </row>
    <row r="531" spans="1:68">
      <c r="A531" s="7" t="s">
        <v>1517</v>
      </c>
      <c r="B531" s="7" t="s">
        <v>1520</v>
      </c>
      <c r="C531" s="7">
        <v>5.0709999999999997</v>
      </c>
      <c r="D531" s="7" t="s">
        <v>5470</v>
      </c>
      <c r="E531" s="7" t="s">
        <v>5646</v>
      </c>
      <c r="F531" s="7" t="s">
        <v>6413</v>
      </c>
      <c r="G531" s="7" t="s">
        <v>2680</v>
      </c>
    </row>
    <row r="532" spans="1:68">
      <c r="A532" s="7" t="s">
        <v>6414</v>
      </c>
      <c r="B532" s="7" t="s">
        <v>6415</v>
      </c>
      <c r="C532" s="7">
        <v>1.3380000000000001</v>
      </c>
      <c r="D532" s="7" t="s">
        <v>5494</v>
      </c>
      <c r="E532" s="7" t="s">
        <v>5929</v>
      </c>
      <c r="F532" s="7" t="s">
        <v>6416</v>
      </c>
      <c r="G532" s="7" t="s">
        <v>5480</v>
      </c>
    </row>
    <row r="533" spans="1:68">
      <c r="A533" s="7" t="s">
        <v>6417</v>
      </c>
      <c r="B533" s="7" t="s">
        <v>6418</v>
      </c>
      <c r="C533" s="7">
        <v>0.45500000000000002</v>
      </c>
      <c r="D533" s="7" t="s">
        <v>5483</v>
      </c>
      <c r="E533" s="7" t="s">
        <v>6419</v>
      </c>
      <c r="F533" s="7" t="s">
        <v>6420</v>
      </c>
      <c r="G533" s="7" t="s">
        <v>5480</v>
      </c>
    </row>
    <row r="534" spans="1:68">
      <c r="A534" s="7" t="s">
        <v>6421</v>
      </c>
      <c r="B534" s="7" t="s">
        <v>6422</v>
      </c>
      <c r="C534" s="7">
        <v>0.84499999999999997</v>
      </c>
      <c r="D534" s="7" t="s">
        <v>5494</v>
      </c>
      <c r="E534" s="7" t="s">
        <v>6423</v>
      </c>
      <c r="F534" s="7" t="s">
        <v>6424</v>
      </c>
      <c r="G534" s="7" t="s">
        <v>5480</v>
      </c>
    </row>
    <row r="535" spans="1:68">
      <c r="A535" s="7" t="s">
        <v>6425</v>
      </c>
      <c r="B535" s="7" t="s">
        <v>6426</v>
      </c>
      <c r="C535" s="7">
        <v>3.0550000000000002</v>
      </c>
      <c r="D535" s="7" t="s">
        <v>5470</v>
      </c>
      <c r="E535" s="7" t="s">
        <v>5490</v>
      </c>
      <c r="F535" s="7" t="s">
        <v>6427</v>
      </c>
      <c r="G535" s="7" t="s">
        <v>5480</v>
      </c>
    </row>
    <row r="536" spans="1:68">
      <c r="A536" s="7" t="s">
        <v>6428</v>
      </c>
      <c r="B536" s="7" t="s">
        <v>6429</v>
      </c>
      <c r="C536" s="7">
        <v>0.91200000000000003</v>
      </c>
      <c r="D536" s="7" t="s">
        <v>5494</v>
      </c>
      <c r="E536" s="7" t="s">
        <v>5318</v>
      </c>
      <c r="F536" s="7" t="s">
        <v>6430</v>
      </c>
      <c r="G536" s="7" t="s">
        <v>5480</v>
      </c>
    </row>
    <row r="537" spans="1:68">
      <c r="A537" s="7" t="s">
        <v>6431</v>
      </c>
      <c r="B537" s="7" t="s">
        <v>3896</v>
      </c>
      <c r="C537" s="7">
        <v>4.125</v>
      </c>
      <c r="D537" s="7" t="s">
        <v>5477</v>
      </c>
      <c r="E537" s="7" t="s">
        <v>5705</v>
      </c>
      <c r="F537" s="7" t="s">
        <v>6432</v>
      </c>
      <c r="G537" s="7" t="s">
        <v>5480</v>
      </c>
    </row>
    <row r="538" spans="1:68">
      <c r="A538" s="7" t="s">
        <v>1956</v>
      </c>
      <c r="B538" s="7" t="s">
        <v>1959</v>
      </c>
      <c r="C538" s="7">
        <v>4.125</v>
      </c>
      <c r="D538" s="7" t="s">
        <v>5477</v>
      </c>
      <c r="E538" s="7" t="s">
        <v>5705</v>
      </c>
      <c r="F538" s="7" t="s">
        <v>6432</v>
      </c>
      <c r="G538" s="7" t="s">
        <v>5480</v>
      </c>
    </row>
    <row r="539" spans="1:68">
      <c r="A539" s="7" t="s">
        <v>6433</v>
      </c>
      <c r="B539" s="7" t="s">
        <v>6434</v>
      </c>
      <c r="C539" s="7">
        <v>3.0760000000000001</v>
      </c>
      <c r="D539" s="7" t="s">
        <v>5477</v>
      </c>
      <c r="E539" s="7" t="s">
        <v>5473</v>
      </c>
      <c r="F539" s="7" t="s">
        <v>6435</v>
      </c>
      <c r="G539" s="7" t="s">
        <v>5480</v>
      </c>
    </row>
    <row r="540" spans="1:68">
      <c r="A540" s="7" t="s">
        <v>385</v>
      </c>
      <c r="B540" s="7" t="s">
        <v>389</v>
      </c>
      <c r="C540" s="7" t="s">
        <v>587</v>
      </c>
      <c r="D540" s="7" t="s">
        <v>587</v>
      </c>
      <c r="E540" s="7" t="s">
        <v>587</v>
      </c>
      <c r="F540" s="7" t="s">
        <v>587</v>
      </c>
      <c r="G540" s="7" t="s">
        <v>5480</v>
      </c>
    </row>
    <row r="541" spans="1:68">
      <c r="A541" s="7" t="s">
        <v>6436</v>
      </c>
      <c r="B541" s="7" t="s">
        <v>5149</v>
      </c>
      <c r="C541" s="7">
        <v>4.84</v>
      </c>
      <c r="D541" s="7" t="s">
        <v>5470</v>
      </c>
      <c r="E541" s="7" t="s">
        <v>5765</v>
      </c>
      <c r="F541" s="7" t="s">
        <v>6437</v>
      </c>
      <c r="G541" s="7" t="s">
        <v>2680</v>
      </c>
    </row>
    <row r="542" spans="1:68">
      <c r="A542" s="14" t="s">
        <v>5145</v>
      </c>
      <c r="B542" s="14" t="s">
        <v>5148</v>
      </c>
      <c r="C542" s="7">
        <v>4.84</v>
      </c>
      <c r="D542" s="14" t="s">
        <v>5470</v>
      </c>
      <c r="E542" s="13" t="s">
        <v>5635</v>
      </c>
      <c r="F542" s="14" t="s">
        <v>6437</v>
      </c>
      <c r="G542" s="14" t="s">
        <v>2680</v>
      </c>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row>
    <row r="543" spans="1:68">
      <c r="A543" s="7" t="s">
        <v>6438</v>
      </c>
      <c r="B543" s="7" t="s">
        <v>6439</v>
      </c>
      <c r="C543" s="7">
        <v>2.423</v>
      </c>
      <c r="D543" s="7" t="s">
        <v>5494</v>
      </c>
      <c r="E543" s="7" t="s">
        <v>5478</v>
      </c>
      <c r="F543" s="7" t="s">
        <v>6440</v>
      </c>
      <c r="G543" s="7" t="s">
        <v>5480</v>
      </c>
    </row>
    <row r="544" spans="1:68">
      <c r="A544" s="3" t="s">
        <v>4157</v>
      </c>
      <c r="B544" s="3" t="s">
        <v>4159</v>
      </c>
      <c r="C544" s="3">
        <v>6.2839999999999998</v>
      </c>
      <c r="D544" s="3" t="s">
        <v>5470</v>
      </c>
      <c r="E544" s="3" t="s">
        <v>5999</v>
      </c>
      <c r="F544" s="3" t="s">
        <v>7233</v>
      </c>
      <c r="G544" s="3" t="s">
        <v>5480</v>
      </c>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row>
    <row r="545" spans="1:68">
      <c r="A545" s="7" t="s">
        <v>259</v>
      </c>
      <c r="B545" s="7" t="s">
        <v>262</v>
      </c>
      <c r="C545" s="7">
        <v>1.349</v>
      </c>
      <c r="D545" s="7" t="s">
        <v>5494</v>
      </c>
      <c r="E545" s="7" t="s">
        <v>5895</v>
      </c>
      <c r="F545" s="7" t="s">
        <v>6441</v>
      </c>
      <c r="G545" s="7" t="s">
        <v>5480</v>
      </c>
    </row>
    <row r="546" spans="1:68">
      <c r="A546" s="7" t="s">
        <v>3724</v>
      </c>
      <c r="B546" s="7" t="s">
        <v>3726</v>
      </c>
      <c r="C546" s="7">
        <v>3.5030000000000001</v>
      </c>
      <c r="D546" s="7" t="s">
        <v>5477</v>
      </c>
      <c r="E546" s="7" t="s">
        <v>5791</v>
      </c>
      <c r="F546" s="7" t="s">
        <v>6442</v>
      </c>
      <c r="G546" s="7" t="s">
        <v>5480</v>
      </c>
    </row>
    <row r="547" spans="1:68">
      <c r="A547" s="7" t="s">
        <v>6443</v>
      </c>
      <c r="B547" s="7" t="s">
        <v>6444</v>
      </c>
      <c r="C547" s="7">
        <v>0.75</v>
      </c>
      <c r="D547" s="7" t="s">
        <v>5483</v>
      </c>
      <c r="E547" s="7" t="s">
        <v>5791</v>
      </c>
      <c r="F547" s="7" t="s">
        <v>6445</v>
      </c>
      <c r="G547" s="7" t="s">
        <v>5480</v>
      </c>
    </row>
    <row r="548" spans="1:68">
      <c r="A548" s="7" t="s">
        <v>6446</v>
      </c>
      <c r="B548" s="7" t="s">
        <v>6447</v>
      </c>
      <c r="C548" s="7">
        <v>2.7320000000000002</v>
      </c>
      <c r="D548" s="7" t="s">
        <v>5477</v>
      </c>
      <c r="E548" s="7" t="s">
        <v>5545</v>
      </c>
      <c r="F548" s="7" t="s">
        <v>6448</v>
      </c>
      <c r="G548" s="7" t="s">
        <v>5480</v>
      </c>
    </row>
    <row r="549" spans="1:68">
      <c r="A549" s="7" t="s">
        <v>6449</v>
      </c>
      <c r="B549" s="7" t="s">
        <v>6450</v>
      </c>
      <c r="C549" s="7">
        <v>3</v>
      </c>
      <c r="D549" s="7" t="s">
        <v>5477</v>
      </c>
      <c r="E549" s="7" t="s">
        <v>5548</v>
      </c>
      <c r="F549" s="7" t="s">
        <v>6451</v>
      </c>
      <c r="G549" s="7" t="s">
        <v>5480</v>
      </c>
    </row>
    <row r="550" spans="1:68">
      <c r="A550" s="7" t="s">
        <v>6452</v>
      </c>
      <c r="B550" s="7" t="s">
        <v>6453</v>
      </c>
      <c r="C550" s="7">
        <v>2.1789999999999998</v>
      </c>
      <c r="D550" s="7" t="s">
        <v>5477</v>
      </c>
      <c r="E550" s="7" t="s">
        <v>5631</v>
      </c>
      <c r="F550" s="7" t="s">
        <v>6454</v>
      </c>
      <c r="G550" s="7" t="s">
        <v>5480</v>
      </c>
    </row>
    <row r="551" spans="1:68">
      <c r="A551" s="7" t="s">
        <v>1989</v>
      </c>
      <c r="B551" s="7" t="s">
        <v>1990</v>
      </c>
      <c r="C551" s="7">
        <v>4.431</v>
      </c>
      <c r="D551" s="7" t="s">
        <v>5477</v>
      </c>
      <c r="E551" s="7" t="s">
        <v>5859</v>
      </c>
      <c r="F551" s="7" t="s">
        <v>6455</v>
      </c>
      <c r="G551" s="7" t="s">
        <v>5480</v>
      </c>
    </row>
    <row r="552" spans="1:68">
      <c r="A552" s="7" t="s">
        <v>3155</v>
      </c>
      <c r="B552" s="7" t="s">
        <v>3158</v>
      </c>
      <c r="C552" s="7">
        <v>4.4989999999999997</v>
      </c>
      <c r="D552" s="7" t="s">
        <v>5470</v>
      </c>
      <c r="E552" s="7" t="s">
        <v>5724</v>
      </c>
      <c r="F552" s="7" t="s">
        <v>6456</v>
      </c>
      <c r="G552" s="7" t="s">
        <v>5480</v>
      </c>
    </row>
    <row r="553" spans="1:68">
      <c r="A553" s="7" t="s">
        <v>433</v>
      </c>
      <c r="B553" s="7" t="s">
        <v>437</v>
      </c>
      <c r="C553" s="7">
        <v>5.0810000000000004</v>
      </c>
      <c r="D553" s="7" t="s">
        <v>6457</v>
      </c>
      <c r="E553" s="7" t="s">
        <v>6040</v>
      </c>
      <c r="F553" s="7" t="s">
        <v>6458</v>
      </c>
      <c r="G553" s="7" t="s">
        <v>5480</v>
      </c>
      <c r="AC553" s="7" t="s">
        <v>390</v>
      </c>
      <c r="AF553" s="7" t="s">
        <v>371</v>
      </c>
      <c r="AK553" s="7" t="s">
        <v>6459</v>
      </c>
      <c r="AM553" s="7" t="s">
        <v>6460</v>
      </c>
      <c r="AN553" s="7" t="s">
        <v>6461</v>
      </c>
    </row>
    <row r="554" spans="1:68">
      <c r="A554" s="7" t="s">
        <v>6502</v>
      </c>
      <c r="B554" s="7" t="s">
        <v>6503</v>
      </c>
      <c r="C554" s="7">
        <v>1.577</v>
      </c>
      <c r="D554" s="7" t="s">
        <v>5483</v>
      </c>
      <c r="E554" s="7" t="s">
        <v>5822</v>
      </c>
      <c r="F554" s="7" t="s">
        <v>6504</v>
      </c>
      <c r="G554" s="7" t="s">
        <v>5480</v>
      </c>
    </row>
    <row r="555" spans="1:68">
      <c r="A555" s="7" t="s">
        <v>6462</v>
      </c>
      <c r="B555" s="7" t="s">
        <v>6463</v>
      </c>
      <c r="C555" s="7" t="s">
        <v>587</v>
      </c>
      <c r="D555" s="7" t="s">
        <v>587</v>
      </c>
      <c r="E555" s="7" t="s">
        <v>587</v>
      </c>
      <c r="F555" s="7" t="s">
        <v>587</v>
      </c>
      <c r="G555" s="7" t="s">
        <v>5480</v>
      </c>
    </row>
    <row r="556" spans="1:68">
      <c r="A556" s="7" t="s">
        <v>6464</v>
      </c>
      <c r="B556" s="7" t="s">
        <v>6465</v>
      </c>
      <c r="C556" s="7">
        <v>1.667</v>
      </c>
      <c r="D556" s="7" t="s">
        <v>5494</v>
      </c>
      <c r="E556" s="7" t="s">
        <v>5594</v>
      </c>
      <c r="F556" s="7" t="s">
        <v>6466</v>
      </c>
      <c r="G556" s="7" t="s">
        <v>5480</v>
      </c>
    </row>
    <row r="557" spans="1:68">
      <c r="A557" s="7" t="s">
        <v>4275</v>
      </c>
      <c r="B557" s="7" t="s">
        <v>4278</v>
      </c>
      <c r="C557" s="7">
        <v>5.4550000000000001</v>
      </c>
      <c r="D557" s="7" t="s">
        <v>5470</v>
      </c>
      <c r="E557" s="7" t="s">
        <v>5999</v>
      </c>
      <c r="F557" s="7" t="s">
        <v>6467</v>
      </c>
      <c r="G557" s="7" t="s">
        <v>5480</v>
      </c>
    </row>
    <row r="558" spans="1:68">
      <c r="A558" s="14" t="s">
        <v>5238</v>
      </c>
      <c r="B558" s="14" t="s">
        <v>5241</v>
      </c>
      <c r="C558" s="14">
        <v>4.9779999999999998</v>
      </c>
      <c r="D558" s="14" t="s">
        <v>5470</v>
      </c>
      <c r="E558" s="14" t="s">
        <v>6995</v>
      </c>
      <c r="F558" s="14" t="s">
        <v>7243</v>
      </c>
      <c r="G558" s="14" t="s">
        <v>2680</v>
      </c>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row>
    <row r="559" spans="1:68">
      <c r="A559" s="7" t="s">
        <v>6468</v>
      </c>
      <c r="B559" s="7" t="s">
        <v>6469</v>
      </c>
      <c r="C559" s="7">
        <v>3.3279999999999998</v>
      </c>
      <c r="D559" s="7" t="s">
        <v>5477</v>
      </c>
      <c r="E559" s="7" t="s">
        <v>5558</v>
      </c>
      <c r="F559" s="7" t="s">
        <v>6470</v>
      </c>
      <c r="G559" s="7" t="s">
        <v>5480</v>
      </c>
    </row>
    <row r="560" spans="1:68">
      <c r="A560" s="7" t="s">
        <v>6471</v>
      </c>
      <c r="B560" s="7" t="s">
        <v>6472</v>
      </c>
      <c r="C560" s="7">
        <v>3.242</v>
      </c>
      <c r="D560" s="7" t="s">
        <v>5477</v>
      </c>
      <c r="E560" s="7" t="s">
        <v>6299</v>
      </c>
      <c r="F560" s="7" t="s">
        <v>6473</v>
      </c>
      <c r="G560" s="7" t="s">
        <v>5480</v>
      </c>
    </row>
    <row r="561" spans="1:68">
      <c r="A561" s="7" t="s">
        <v>6474</v>
      </c>
      <c r="B561" s="7" t="s">
        <v>6475</v>
      </c>
      <c r="C561" s="7">
        <v>3.2530000000000001</v>
      </c>
      <c r="D561" s="7" t="s">
        <v>5477</v>
      </c>
      <c r="E561" s="7" t="s">
        <v>5692</v>
      </c>
      <c r="F561" s="7" t="s">
        <v>6476</v>
      </c>
      <c r="G561" s="7" t="s">
        <v>5480</v>
      </c>
    </row>
    <row r="562" spans="1:68">
      <c r="A562" s="7" t="s">
        <v>6477</v>
      </c>
      <c r="B562" s="7" t="s">
        <v>6478</v>
      </c>
      <c r="C562" s="7">
        <v>12.784000000000001</v>
      </c>
      <c r="D562" s="7" t="s">
        <v>5470</v>
      </c>
      <c r="E562" s="7" t="s">
        <v>6029</v>
      </c>
      <c r="F562" s="7" t="s">
        <v>6479</v>
      </c>
      <c r="G562" s="7" t="s">
        <v>2680</v>
      </c>
    </row>
    <row r="563" spans="1:68">
      <c r="A563" s="7" t="s">
        <v>2490</v>
      </c>
      <c r="B563" s="7" t="s">
        <v>2493</v>
      </c>
      <c r="C563" s="7">
        <v>3.7120000000000002</v>
      </c>
      <c r="D563" s="7" t="s">
        <v>5477</v>
      </c>
      <c r="E563" s="7" t="s">
        <v>5751</v>
      </c>
      <c r="F563" s="7" t="s">
        <v>6480</v>
      </c>
      <c r="G563" s="7" t="s">
        <v>5480</v>
      </c>
    </row>
    <row r="564" spans="1:68">
      <c r="A564" s="7" t="s">
        <v>6481</v>
      </c>
      <c r="B564" s="7" t="s">
        <v>6482</v>
      </c>
      <c r="C564" s="7">
        <v>1.5569999999999999</v>
      </c>
      <c r="D564" s="7" t="s">
        <v>6483</v>
      </c>
      <c r="E564" s="7" t="s">
        <v>5621</v>
      </c>
      <c r="F564" s="7" t="s">
        <v>6484</v>
      </c>
      <c r="G564" s="7" t="s">
        <v>5480</v>
      </c>
    </row>
    <row r="565" spans="1:68">
      <c r="A565" s="7" t="s">
        <v>4543</v>
      </c>
      <c r="B565" s="7" t="s">
        <v>4546</v>
      </c>
      <c r="C565" s="7">
        <v>24.007999999999999</v>
      </c>
      <c r="D565" s="7" t="s">
        <v>5470</v>
      </c>
      <c r="E565" s="7" t="s">
        <v>4310</v>
      </c>
      <c r="F565" s="7" t="s">
        <v>6485</v>
      </c>
      <c r="G565" s="7" t="s">
        <v>2680</v>
      </c>
    </row>
    <row r="566" spans="1:68">
      <c r="A566" s="14" t="s">
        <v>5370</v>
      </c>
      <c r="B566" s="14" t="s">
        <v>5373</v>
      </c>
      <c r="C566" s="14" t="s">
        <v>587</v>
      </c>
      <c r="D566" s="14" t="s">
        <v>587</v>
      </c>
      <c r="E566" s="14" t="s">
        <v>587</v>
      </c>
      <c r="F566" s="14" t="s">
        <v>587</v>
      </c>
      <c r="G566" s="14" t="s">
        <v>5480</v>
      </c>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row>
    <row r="567" spans="1:68">
      <c r="A567" s="7" t="s">
        <v>6486</v>
      </c>
      <c r="B567" s="7" t="s">
        <v>6487</v>
      </c>
      <c r="C567" s="7">
        <v>2.6869999999999998</v>
      </c>
      <c r="D567" s="7" t="s">
        <v>5477</v>
      </c>
      <c r="E567" s="7" t="s">
        <v>6009</v>
      </c>
      <c r="F567" s="7" t="s">
        <v>6488</v>
      </c>
      <c r="G567" s="7" t="s">
        <v>5480</v>
      </c>
    </row>
    <row r="568" spans="1:68">
      <c r="A568" s="7" t="s">
        <v>6489</v>
      </c>
      <c r="B568" s="7" t="s">
        <v>6490</v>
      </c>
      <c r="C568" s="7">
        <v>1.679</v>
      </c>
      <c r="D568" s="7" t="s">
        <v>5494</v>
      </c>
      <c r="E568" s="7" t="s">
        <v>5707</v>
      </c>
      <c r="F568" s="7" t="s">
        <v>6491</v>
      </c>
      <c r="G568" s="7" t="s">
        <v>5480</v>
      </c>
    </row>
    <row r="569" spans="1:68">
      <c r="A569" s="7" t="s">
        <v>6492</v>
      </c>
      <c r="B569" s="7" t="s">
        <v>6493</v>
      </c>
      <c r="C569" s="7">
        <v>3.4289999999999998</v>
      </c>
      <c r="D569" s="7" t="s">
        <v>5477</v>
      </c>
      <c r="E569" s="7" t="s">
        <v>5619</v>
      </c>
      <c r="F569" s="7" t="s">
        <v>6494</v>
      </c>
      <c r="G569" s="7" t="s">
        <v>5480</v>
      </c>
    </row>
    <row r="570" spans="1:68">
      <c r="A570" s="7" t="s">
        <v>1396</v>
      </c>
      <c r="B570" s="7" t="s">
        <v>1399</v>
      </c>
      <c r="C570" s="7">
        <v>3.0510000000000002</v>
      </c>
      <c r="D570" s="7" t="s">
        <v>5477</v>
      </c>
      <c r="E570" s="7" t="s">
        <v>6226</v>
      </c>
      <c r="F570" s="7" t="s">
        <v>6495</v>
      </c>
      <c r="G570" s="7" t="s">
        <v>5480</v>
      </c>
    </row>
    <row r="571" spans="1:68">
      <c r="A571" s="7" t="s">
        <v>6496</v>
      </c>
      <c r="B571" s="7" t="s">
        <v>6497</v>
      </c>
      <c r="C571" s="7">
        <v>3.266</v>
      </c>
      <c r="D571" s="7" t="s">
        <v>5470</v>
      </c>
      <c r="E571" s="7" t="s">
        <v>5945</v>
      </c>
      <c r="F571" s="7" t="s">
        <v>6498</v>
      </c>
      <c r="G571" s="7" t="s">
        <v>2680</v>
      </c>
    </row>
    <row r="572" spans="1:68">
      <c r="A572" s="7" t="s">
        <v>2785</v>
      </c>
      <c r="B572" s="7" t="s">
        <v>2788</v>
      </c>
      <c r="C572" s="7">
        <v>2.6480000000000001</v>
      </c>
      <c r="D572" s="7" t="s">
        <v>5477</v>
      </c>
      <c r="E572" s="7" t="s">
        <v>5954</v>
      </c>
      <c r="F572" s="7" t="s">
        <v>6495</v>
      </c>
      <c r="G572" s="7" t="s">
        <v>5480</v>
      </c>
    </row>
    <row r="573" spans="1:68">
      <c r="A573" s="7" t="s">
        <v>6499</v>
      </c>
      <c r="B573" s="7" t="s">
        <v>6500</v>
      </c>
      <c r="C573" s="7">
        <v>4.7270000000000003</v>
      </c>
      <c r="D573" s="7" t="s">
        <v>5470</v>
      </c>
      <c r="E573" s="7" t="s">
        <v>5762</v>
      </c>
      <c r="F573" s="7" t="s">
        <v>6501</v>
      </c>
      <c r="G573" s="7" t="s">
        <v>5480</v>
      </c>
    </row>
    <row r="574" spans="1:68">
      <c r="A574" s="7" t="s">
        <v>6505</v>
      </c>
      <c r="B574" s="7" t="s">
        <v>6506</v>
      </c>
      <c r="C574" s="7">
        <v>1.89</v>
      </c>
      <c r="D574" s="7" t="s">
        <v>5477</v>
      </c>
      <c r="E574" s="7" t="s">
        <v>5556</v>
      </c>
      <c r="F574" s="7" t="s">
        <v>6507</v>
      </c>
      <c r="G574" s="7" t="s">
        <v>5480</v>
      </c>
      <c r="N574" s="10"/>
    </row>
    <row r="575" spans="1:68">
      <c r="A575" s="7" t="s">
        <v>1863</v>
      </c>
      <c r="B575" s="7" t="s">
        <v>1866</v>
      </c>
      <c r="C575" s="7">
        <v>1.89</v>
      </c>
      <c r="D575" s="7" t="s">
        <v>5477</v>
      </c>
      <c r="E575" s="7" t="s">
        <v>5556</v>
      </c>
      <c r="F575" s="7" t="s">
        <v>6507</v>
      </c>
      <c r="G575" s="7" t="s">
        <v>5480</v>
      </c>
    </row>
    <row r="576" spans="1:68">
      <c r="A576" s="7" t="s">
        <v>3301</v>
      </c>
      <c r="B576" s="7" t="s">
        <v>3304</v>
      </c>
      <c r="C576" s="7">
        <v>2.734</v>
      </c>
      <c r="D576" s="7" t="s">
        <v>5494</v>
      </c>
      <c r="E576" s="7" t="s">
        <v>5999</v>
      </c>
      <c r="F576" s="7" t="s">
        <v>6508</v>
      </c>
      <c r="G576" s="7" t="s">
        <v>5480</v>
      </c>
    </row>
    <row r="577" spans="1:68">
      <c r="A577" s="7" t="s">
        <v>617</v>
      </c>
      <c r="B577" s="7" t="s">
        <v>620</v>
      </c>
      <c r="C577" s="7">
        <v>1.514</v>
      </c>
      <c r="D577" s="7" t="s">
        <v>5494</v>
      </c>
      <c r="E577" s="7" t="s">
        <v>5657</v>
      </c>
      <c r="F577" s="7" t="s">
        <v>7192</v>
      </c>
      <c r="G577" s="7" t="s">
        <v>5480</v>
      </c>
    </row>
    <row r="578" spans="1:68">
      <c r="A578" s="7" t="s">
        <v>6509</v>
      </c>
      <c r="B578" s="7" t="s">
        <v>6510</v>
      </c>
      <c r="C578" s="7">
        <v>2.633</v>
      </c>
      <c r="D578" s="7" t="s">
        <v>5494</v>
      </c>
      <c r="E578" s="7" t="s">
        <v>5478</v>
      </c>
      <c r="F578" s="7" t="s">
        <v>6511</v>
      </c>
      <c r="G578" s="7" t="s">
        <v>5480</v>
      </c>
    </row>
    <row r="579" spans="1:68">
      <c r="A579" s="7" t="s">
        <v>3929</v>
      </c>
      <c r="B579" s="7" t="s">
        <v>3932</v>
      </c>
      <c r="C579" s="7" t="s">
        <v>587</v>
      </c>
      <c r="D579" s="7" t="s">
        <v>587</v>
      </c>
      <c r="E579" s="7" t="s">
        <v>587</v>
      </c>
      <c r="F579" s="7" t="s">
        <v>587</v>
      </c>
      <c r="G579" s="7" t="s">
        <v>5480</v>
      </c>
    </row>
    <row r="580" spans="1:68">
      <c r="A580" s="7" t="s">
        <v>4059</v>
      </c>
      <c r="B580" s="7" t="s">
        <v>4060</v>
      </c>
      <c r="C580" s="7" t="s">
        <v>587</v>
      </c>
      <c r="D580" s="7" t="s">
        <v>587</v>
      </c>
      <c r="E580" s="7" t="s">
        <v>587</v>
      </c>
      <c r="F580" s="7" t="s">
        <v>587</v>
      </c>
      <c r="G580" s="7" t="s">
        <v>5480</v>
      </c>
      <c r="AK580" s="10"/>
    </row>
    <row r="581" spans="1:68">
      <c r="A581" s="7" t="s">
        <v>6512</v>
      </c>
      <c r="B581" s="7" t="s">
        <v>6513</v>
      </c>
      <c r="C581" s="7">
        <v>3.6080000000000001</v>
      </c>
      <c r="D581" s="7" t="s">
        <v>5470</v>
      </c>
      <c r="E581" s="7" t="s">
        <v>6514</v>
      </c>
      <c r="F581" s="7" t="s">
        <v>6515</v>
      </c>
      <c r="G581" s="7" t="s">
        <v>5480</v>
      </c>
    </row>
    <row r="582" spans="1:68">
      <c r="A582" s="7" t="s">
        <v>6516</v>
      </c>
      <c r="B582" s="7" t="s">
        <v>5275</v>
      </c>
      <c r="C582" s="7">
        <v>1.25</v>
      </c>
      <c r="D582" s="7" t="s">
        <v>5494</v>
      </c>
      <c r="E582" s="7" t="s">
        <v>5686</v>
      </c>
      <c r="F582" s="7" t="s">
        <v>6517</v>
      </c>
      <c r="G582" s="7" t="s">
        <v>5480</v>
      </c>
    </row>
    <row r="583" spans="1:68">
      <c r="A583" s="14" t="s">
        <v>5271</v>
      </c>
      <c r="B583" s="14" t="s">
        <v>5274</v>
      </c>
      <c r="C583" s="7">
        <v>1.25</v>
      </c>
      <c r="D583" s="7" t="s">
        <v>5494</v>
      </c>
      <c r="E583" s="7" t="s">
        <v>5686</v>
      </c>
      <c r="F583" s="7" t="s">
        <v>6517</v>
      </c>
      <c r="G583" s="7" t="s">
        <v>5480</v>
      </c>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row>
    <row r="584" spans="1:68">
      <c r="A584" s="7" t="s">
        <v>6518</v>
      </c>
      <c r="B584" s="7" t="s">
        <v>6519</v>
      </c>
      <c r="C584" s="7" t="s">
        <v>587</v>
      </c>
      <c r="D584" s="7" t="s">
        <v>587</v>
      </c>
      <c r="E584" s="7" t="s">
        <v>587</v>
      </c>
      <c r="F584" s="7" t="s">
        <v>587</v>
      </c>
      <c r="G584" s="7" t="s">
        <v>5480</v>
      </c>
    </row>
    <row r="585" spans="1:68">
      <c r="A585" s="7" t="s">
        <v>2046</v>
      </c>
      <c r="B585" s="7" t="s">
        <v>2049</v>
      </c>
      <c r="C585" s="7">
        <v>11.991</v>
      </c>
      <c r="D585" s="7" t="s">
        <v>5470</v>
      </c>
      <c r="E585" s="7" t="s">
        <v>5532</v>
      </c>
      <c r="F585" s="7" t="s">
        <v>6520</v>
      </c>
      <c r="G585" s="7" t="s">
        <v>2680</v>
      </c>
    </row>
    <row r="586" spans="1:68">
      <c r="A586" s="7" t="s">
        <v>6521</v>
      </c>
      <c r="B586" s="7" t="s">
        <v>6522</v>
      </c>
      <c r="C586" s="7">
        <v>3.1440000000000001</v>
      </c>
      <c r="D586" s="7" t="s">
        <v>5470</v>
      </c>
      <c r="E586" s="7" t="s">
        <v>6523</v>
      </c>
      <c r="F586" s="7" t="s">
        <v>6524</v>
      </c>
      <c r="G586" s="7" t="s">
        <v>5480</v>
      </c>
    </row>
    <row r="587" spans="1:68">
      <c r="A587" s="7" t="s">
        <v>6525</v>
      </c>
      <c r="B587" s="7" t="s">
        <v>6526</v>
      </c>
      <c r="C587" s="7">
        <v>3.452</v>
      </c>
      <c r="D587" s="7" t="s">
        <v>5477</v>
      </c>
      <c r="E587" s="7" t="s">
        <v>5558</v>
      </c>
      <c r="F587" s="7" t="s">
        <v>6527</v>
      </c>
      <c r="G587" s="7" t="s">
        <v>5480</v>
      </c>
    </row>
    <row r="588" spans="1:68">
      <c r="A588" s="7" t="s">
        <v>6528</v>
      </c>
      <c r="B588" s="7" t="s">
        <v>6529</v>
      </c>
      <c r="C588" s="7">
        <v>2.8380000000000001</v>
      </c>
      <c r="D588" s="7" t="s">
        <v>5477</v>
      </c>
      <c r="E588" s="7" t="s">
        <v>5528</v>
      </c>
      <c r="F588" s="7" t="s">
        <v>6530</v>
      </c>
      <c r="G588" s="7" t="s">
        <v>5480</v>
      </c>
    </row>
    <row r="589" spans="1:68">
      <c r="A589" s="7" t="s">
        <v>4336</v>
      </c>
      <c r="B589" s="7" t="s">
        <v>4339</v>
      </c>
      <c r="C589" s="7">
        <v>1.9379999999999999</v>
      </c>
      <c r="D589" s="7" t="s">
        <v>5494</v>
      </c>
      <c r="E589" s="7" t="s">
        <v>5561</v>
      </c>
      <c r="F589" s="7" t="s">
        <v>6531</v>
      </c>
      <c r="G589" s="7" t="s">
        <v>5480</v>
      </c>
    </row>
    <row r="590" spans="1:68">
      <c r="A590" s="7" t="s">
        <v>6532</v>
      </c>
      <c r="B590" s="7" t="s">
        <v>1129</v>
      </c>
      <c r="C590" s="7">
        <v>1.806</v>
      </c>
      <c r="D590" s="7" t="s">
        <v>5494</v>
      </c>
      <c r="E590" s="7" t="s">
        <v>5548</v>
      </c>
      <c r="F590" s="7" t="s">
        <v>6533</v>
      </c>
      <c r="G590" s="7" t="s">
        <v>5480</v>
      </c>
    </row>
    <row r="591" spans="1:68">
      <c r="A591" s="7" t="s">
        <v>6534</v>
      </c>
      <c r="B591" s="7" t="s">
        <v>6535</v>
      </c>
      <c r="C591" s="7">
        <v>3.14</v>
      </c>
      <c r="D591" s="7" t="s">
        <v>5470</v>
      </c>
      <c r="E591" s="7" t="s">
        <v>5486</v>
      </c>
      <c r="F591" s="7" t="s">
        <v>5655</v>
      </c>
      <c r="G591" s="7" t="s">
        <v>5480</v>
      </c>
    </row>
    <row r="592" spans="1:68">
      <c r="A592" s="7" t="s">
        <v>3832</v>
      </c>
      <c r="B592" s="7" t="s">
        <v>3817</v>
      </c>
      <c r="C592" s="7">
        <v>3.214</v>
      </c>
      <c r="D592" s="7" t="s">
        <v>5470</v>
      </c>
      <c r="E592" s="7" t="s">
        <v>5776</v>
      </c>
      <c r="F592" s="7" t="s">
        <v>6536</v>
      </c>
      <c r="G592" s="7" t="s">
        <v>2680</v>
      </c>
    </row>
    <row r="593" spans="1:39">
      <c r="A593" s="7" t="s">
        <v>6537</v>
      </c>
      <c r="B593" s="7" t="s">
        <v>6538</v>
      </c>
      <c r="C593" s="7">
        <v>2.141</v>
      </c>
      <c r="D593" s="7" t="s">
        <v>5470</v>
      </c>
      <c r="E593" s="7" t="s">
        <v>5755</v>
      </c>
      <c r="F593" s="7" t="s">
        <v>6539</v>
      </c>
      <c r="G593" s="7" t="s">
        <v>5480</v>
      </c>
    </row>
    <row r="594" spans="1:39">
      <c r="A594" s="7" t="s">
        <v>2190</v>
      </c>
      <c r="B594" s="7" t="s">
        <v>2192</v>
      </c>
      <c r="C594" s="7">
        <v>12.486000000000001</v>
      </c>
      <c r="D594" s="7" t="s">
        <v>5470</v>
      </c>
      <c r="E594" s="7" t="s">
        <v>5558</v>
      </c>
      <c r="F594" s="8" t="s">
        <v>6540</v>
      </c>
      <c r="G594" s="7" t="s">
        <v>2680</v>
      </c>
    </row>
    <row r="595" spans="1:39">
      <c r="A595" s="7" t="s">
        <v>6541</v>
      </c>
      <c r="B595" s="7" t="s">
        <v>6542</v>
      </c>
      <c r="C595" s="7">
        <v>6.0629999999999997</v>
      </c>
      <c r="D595" s="7" t="s">
        <v>5470</v>
      </c>
      <c r="E595" s="7" t="s">
        <v>6543</v>
      </c>
      <c r="F595" s="7" t="s">
        <v>6544</v>
      </c>
      <c r="G595" s="7" t="s">
        <v>5480</v>
      </c>
    </row>
    <row r="596" spans="1:39">
      <c r="A596" s="7" t="s">
        <v>7208</v>
      </c>
      <c r="B596" s="7" t="s">
        <v>376</v>
      </c>
      <c r="C596" s="7">
        <v>3.1259999999999999</v>
      </c>
      <c r="D596" s="7" t="s">
        <v>5477</v>
      </c>
      <c r="E596" s="7" t="s">
        <v>6158</v>
      </c>
      <c r="F596" s="7" t="s">
        <v>7187</v>
      </c>
      <c r="G596" s="7" t="s">
        <v>5480</v>
      </c>
      <c r="AK596" s="10"/>
    </row>
    <row r="597" spans="1:39">
      <c r="A597" s="7" t="s">
        <v>2856</v>
      </c>
      <c r="B597" s="7" t="s">
        <v>2859</v>
      </c>
      <c r="C597" s="7">
        <v>3.9319999999999999</v>
      </c>
      <c r="D597" s="7" t="s">
        <v>5477</v>
      </c>
      <c r="E597" s="7" t="s">
        <v>5576</v>
      </c>
      <c r="F597" s="7" t="s">
        <v>7216</v>
      </c>
      <c r="G597" s="7" t="s">
        <v>5480</v>
      </c>
    </row>
    <row r="598" spans="1:39">
      <c r="A598" s="7" t="s">
        <v>4281</v>
      </c>
      <c r="B598" s="7" t="s">
        <v>4284</v>
      </c>
      <c r="C598" s="7">
        <v>2.4710000000000001</v>
      </c>
      <c r="D598" s="7" t="s">
        <v>5494</v>
      </c>
      <c r="E598" s="7" t="s">
        <v>5561</v>
      </c>
      <c r="F598" s="7" t="s">
        <v>6545</v>
      </c>
      <c r="G598" s="7" t="s">
        <v>5480</v>
      </c>
    </row>
    <row r="599" spans="1:39">
      <c r="A599" s="7" t="s">
        <v>959</v>
      </c>
      <c r="B599" s="7" t="s">
        <v>962</v>
      </c>
      <c r="C599" s="7">
        <v>4.085</v>
      </c>
      <c r="D599" s="7" t="s">
        <v>5470</v>
      </c>
      <c r="E599" s="7" t="s">
        <v>6299</v>
      </c>
      <c r="F599" s="7" t="s">
        <v>6546</v>
      </c>
      <c r="G599" s="7" t="s">
        <v>5480</v>
      </c>
    </row>
    <row r="600" spans="1:39">
      <c r="A600" s="7" t="s">
        <v>2285</v>
      </c>
      <c r="B600" s="7" t="s">
        <v>2288</v>
      </c>
      <c r="C600" s="7">
        <v>2.1</v>
      </c>
      <c r="D600" s="7" t="s">
        <v>5494</v>
      </c>
      <c r="E600" s="7" t="s">
        <v>7198</v>
      </c>
      <c r="F600" s="7" t="s">
        <v>7199</v>
      </c>
      <c r="G600" s="7" t="s">
        <v>5480</v>
      </c>
      <c r="AG600" s="10"/>
    </row>
    <row r="601" spans="1:39">
      <c r="A601" s="7" t="s">
        <v>307</v>
      </c>
      <c r="B601" s="7" t="s">
        <v>310</v>
      </c>
      <c r="C601" s="7">
        <v>4.8559999999999999</v>
      </c>
      <c r="D601" s="7" t="s">
        <v>6457</v>
      </c>
      <c r="E601" s="7" t="s">
        <v>5692</v>
      </c>
      <c r="F601" s="7" t="s">
        <v>6547</v>
      </c>
      <c r="G601" s="7" t="s">
        <v>5480</v>
      </c>
    </row>
    <row r="602" spans="1:39">
      <c r="A602" s="7" t="s">
        <v>6548</v>
      </c>
      <c r="B602" s="7" t="s">
        <v>6549</v>
      </c>
      <c r="C602" s="7">
        <v>2.0209999999999999</v>
      </c>
      <c r="D602" s="7" t="s">
        <v>5494</v>
      </c>
      <c r="E602" s="7" t="s">
        <v>6550</v>
      </c>
      <c r="F602" s="7" t="s">
        <v>6551</v>
      </c>
      <c r="G602" s="7" t="s">
        <v>5480</v>
      </c>
    </row>
    <row r="603" spans="1:39">
      <c r="A603" s="7" t="s">
        <v>6552</v>
      </c>
      <c r="B603" s="7" t="s">
        <v>6553</v>
      </c>
      <c r="C603" s="7">
        <v>4.2009999999999996</v>
      </c>
      <c r="D603" s="7" t="s">
        <v>5470</v>
      </c>
      <c r="E603" s="7" t="s">
        <v>6158</v>
      </c>
      <c r="F603" s="7" t="s">
        <v>6554</v>
      </c>
      <c r="G603" s="7" t="s">
        <v>5480</v>
      </c>
    </row>
    <row r="604" spans="1:39">
      <c r="A604" s="7" t="s">
        <v>1383</v>
      </c>
      <c r="B604" s="7" t="s">
        <v>1386</v>
      </c>
      <c r="C604" s="7">
        <v>6.2729999999999997</v>
      </c>
      <c r="D604" s="7" t="s">
        <v>5470</v>
      </c>
      <c r="E604" s="7" t="s">
        <v>5925</v>
      </c>
      <c r="F604" s="8" t="s">
        <v>6555</v>
      </c>
      <c r="G604" s="7" t="s">
        <v>2680</v>
      </c>
    </row>
    <row r="605" spans="1:39">
      <c r="A605" s="7" t="s">
        <v>2122</v>
      </c>
      <c r="B605" s="7" t="s">
        <v>1387</v>
      </c>
      <c r="C605" s="7">
        <v>6.2729999999999997</v>
      </c>
      <c r="D605" s="7" t="s">
        <v>5470</v>
      </c>
      <c r="E605" s="7" t="s">
        <v>5925</v>
      </c>
      <c r="F605" s="8" t="s">
        <v>6555</v>
      </c>
      <c r="G605" s="7" t="s">
        <v>2680</v>
      </c>
      <c r="AF605" s="7" t="s">
        <v>371</v>
      </c>
      <c r="AK605" s="10">
        <v>42945</v>
      </c>
      <c r="AM605" s="7" t="s">
        <v>2121</v>
      </c>
    </row>
    <row r="606" spans="1:39">
      <c r="A606" s="7" t="s">
        <v>4996</v>
      </c>
      <c r="B606" s="7" t="s">
        <v>4999</v>
      </c>
      <c r="C606" s="7">
        <v>3.97</v>
      </c>
      <c r="D606" s="7" t="s">
        <v>5470</v>
      </c>
      <c r="E606" s="7" t="s">
        <v>5724</v>
      </c>
      <c r="F606" s="7" t="s">
        <v>6556</v>
      </c>
      <c r="G606" s="7" t="s">
        <v>5480</v>
      </c>
    </row>
    <row r="607" spans="1:39">
      <c r="A607" s="7" t="s">
        <v>6557</v>
      </c>
      <c r="B607" s="7" t="s">
        <v>6558</v>
      </c>
      <c r="C607" s="7">
        <v>1.88</v>
      </c>
      <c r="D607" s="7" t="s">
        <v>5494</v>
      </c>
      <c r="E607" s="7" t="s">
        <v>5545</v>
      </c>
      <c r="F607" s="7" t="s">
        <v>6559</v>
      </c>
      <c r="G607" s="7" t="s">
        <v>5480</v>
      </c>
    </row>
    <row r="608" spans="1:39">
      <c r="A608" s="7" t="s">
        <v>3624</v>
      </c>
      <c r="B608" s="7" t="s">
        <v>3627</v>
      </c>
      <c r="C608" s="7">
        <v>3.0939999999999999</v>
      </c>
      <c r="D608" s="7" t="s">
        <v>5477</v>
      </c>
      <c r="E608" s="7" t="s">
        <v>2068</v>
      </c>
      <c r="F608" s="7" t="s">
        <v>6560</v>
      </c>
      <c r="G608" s="7" t="s">
        <v>5480</v>
      </c>
    </row>
    <row r="609" spans="1:7">
      <c r="A609" s="7" t="s">
        <v>2310</v>
      </c>
      <c r="B609" s="7" t="s">
        <v>2313</v>
      </c>
      <c r="C609" s="7">
        <v>6.2869999999999999</v>
      </c>
      <c r="D609" s="7" t="s">
        <v>5470</v>
      </c>
      <c r="E609" s="7" t="s">
        <v>5556</v>
      </c>
      <c r="F609" s="7" t="s">
        <v>6561</v>
      </c>
      <c r="G609" s="7" t="s">
        <v>2680</v>
      </c>
    </row>
    <row r="610" spans="1:7">
      <c r="A610" s="7" t="s">
        <v>6562</v>
      </c>
      <c r="B610" s="7" t="s">
        <v>6563</v>
      </c>
      <c r="C610" s="7" t="s">
        <v>587</v>
      </c>
      <c r="D610" s="7" t="s">
        <v>587</v>
      </c>
      <c r="E610" s="7" t="s">
        <v>587</v>
      </c>
      <c r="F610" s="7" t="s">
        <v>587</v>
      </c>
      <c r="G610" s="7" t="s">
        <v>5480</v>
      </c>
    </row>
    <row r="611" spans="1:7">
      <c r="A611" s="7" t="s">
        <v>3540</v>
      </c>
      <c r="B611" s="7" t="s">
        <v>3543</v>
      </c>
      <c r="C611" s="7">
        <v>4.0179999999999998</v>
      </c>
      <c r="D611" s="7" t="s">
        <v>5477</v>
      </c>
      <c r="E611" s="7" t="s">
        <v>6564</v>
      </c>
      <c r="F611" s="7" t="s">
        <v>6565</v>
      </c>
      <c r="G611" s="7" t="s">
        <v>5480</v>
      </c>
    </row>
    <row r="612" spans="1:7">
      <c r="A612" s="7" t="s">
        <v>6566</v>
      </c>
      <c r="B612" s="7" t="s">
        <v>6567</v>
      </c>
      <c r="C612" s="7">
        <v>2.3250000000000002</v>
      </c>
      <c r="D612" s="7" t="s">
        <v>5494</v>
      </c>
      <c r="E612" s="7" t="s">
        <v>5473</v>
      </c>
      <c r="F612" s="7" t="s">
        <v>6568</v>
      </c>
      <c r="G612" s="7" t="s">
        <v>5480</v>
      </c>
    </row>
    <row r="613" spans="1:7">
      <c r="A613" s="7" t="s">
        <v>6569</v>
      </c>
      <c r="B613" s="7" t="s">
        <v>6570</v>
      </c>
      <c r="C613" s="7">
        <v>1.8260000000000001</v>
      </c>
      <c r="D613" s="7" t="s">
        <v>5494</v>
      </c>
      <c r="E613" s="7" t="s">
        <v>5486</v>
      </c>
      <c r="F613" s="7" t="s">
        <v>6571</v>
      </c>
      <c r="G613" s="7" t="s">
        <v>5480</v>
      </c>
    </row>
    <row r="614" spans="1:7">
      <c r="A614" s="7" t="s">
        <v>2627</v>
      </c>
      <c r="B614" s="7" t="s">
        <v>2606</v>
      </c>
      <c r="C614" s="7">
        <v>1.8260000000000001</v>
      </c>
      <c r="D614" s="7" t="s">
        <v>5494</v>
      </c>
      <c r="E614" s="7" t="s">
        <v>5486</v>
      </c>
      <c r="F614" s="7" t="s">
        <v>6571</v>
      </c>
      <c r="G614" s="7" t="s">
        <v>5480</v>
      </c>
    </row>
    <row r="615" spans="1:7">
      <c r="A615" s="7" t="s">
        <v>4203</v>
      </c>
      <c r="B615" s="7" t="s">
        <v>4206</v>
      </c>
      <c r="C615" s="7">
        <v>5.4509999999999996</v>
      </c>
      <c r="D615" s="7" t="s">
        <v>5470</v>
      </c>
      <c r="E615" s="7" t="s">
        <v>5561</v>
      </c>
      <c r="F615" s="7" t="s">
        <v>6572</v>
      </c>
      <c r="G615" s="7" t="s">
        <v>5480</v>
      </c>
    </row>
    <row r="616" spans="1:7">
      <c r="A616" s="7" t="s">
        <v>1613</v>
      </c>
      <c r="B616" s="7" t="s">
        <v>1616</v>
      </c>
      <c r="C616" s="7">
        <v>1.9350000000000001</v>
      </c>
      <c r="D616" s="7" t="s">
        <v>5494</v>
      </c>
      <c r="E616" s="7" t="s">
        <v>6226</v>
      </c>
      <c r="F616" s="7" t="s">
        <v>6573</v>
      </c>
      <c r="G616" s="7" t="s">
        <v>5480</v>
      </c>
    </row>
    <row r="617" spans="1:7">
      <c r="A617" s="7" t="s">
        <v>6574</v>
      </c>
      <c r="B617" s="7" t="s">
        <v>6575</v>
      </c>
      <c r="C617" s="7">
        <v>6.2590000000000003</v>
      </c>
      <c r="D617" s="7" t="s">
        <v>5470</v>
      </c>
      <c r="E617" s="7" t="s">
        <v>6220</v>
      </c>
      <c r="F617" s="7" t="s">
        <v>6576</v>
      </c>
      <c r="G617" s="7" t="s">
        <v>2680</v>
      </c>
    </row>
    <row r="618" spans="1:7">
      <c r="A618" s="7" t="s">
        <v>6577</v>
      </c>
      <c r="B618" s="7" t="s">
        <v>6578</v>
      </c>
      <c r="C618" s="7">
        <v>1.282</v>
      </c>
      <c r="D618" s="7" t="s">
        <v>5494</v>
      </c>
      <c r="E618" s="7" t="s">
        <v>5895</v>
      </c>
      <c r="F618" s="7" t="s">
        <v>6579</v>
      </c>
      <c r="G618" s="7" t="s">
        <v>5480</v>
      </c>
    </row>
    <row r="619" spans="1:7">
      <c r="A619" s="7" t="s">
        <v>3684</v>
      </c>
      <c r="B619" s="7" t="s">
        <v>3687</v>
      </c>
      <c r="C619" s="7">
        <v>3.0609999999999999</v>
      </c>
      <c r="D619" s="7" t="s">
        <v>5470</v>
      </c>
      <c r="E619" s="7" t="s">
        <v>5486</v>
      </c>
      <c r="F619" s="7" t="s">
        <v>6580</v>
      </c>
      <c r="G619" s="7" t="s">
        <v>5480</v>
      </c>
    </row>
    <row r="620" spans="1:7">
      <c r="A620" s="7" t="s">
        <v>3859</v>
      </c>
      <c r="B620" s="7" t="s">
        <v>3862</v>
      </c>
      <c r="C620" s="7">
        <v>4.5259999999999998</v>
      </c>
      <c r="D620" s="7" t="s">
        <v>5470</v>
      </c>
      <c r="E620" s="7" t="s">
        <v>6009</v>
      </c>
      <c r="F620" s="7" t="s">
        <v>6581</v>
      </c>
      <c r="G620" s="7" t="s">
        <v>5480</v>
      </c>
    </row>
    <row r="621" spans="1:7">
      <c r="A621" s="7" t="s">
        <v>2977</v>
      </c>
      <c r="B621" s="7" t="s">
        <v>2980</v>
      </c>
      <c r="C621" s="7">
        <v>4.6859999999999999</v>
      </c>
      <c r="D621" s="7" t="s">
        <v>5470</v>
      </c>
      <c r="E621" s="7" t="s">
        <v>6358</v>
      </c>
      <c r="F621" s="7" t="s">
        <v>7217</v>
      </c>
      <c r="G621" s="7" t="s">
        <v>5480</v>
      </c>
    </row>
    <row r="622" spans="1:7">
      <c r="A622" s="7" t="s">
        <v>464</v>
      </c>
      <c r="B622" s="7" t="s">
        <v>466</v>
      </c>
      <c r="C622" s="7">
        <v>4.0830000000000002</v>
      </c>
      <c r="D622" s="7" t="s">
        <v>5477</v>
      </c>
      <c r="E622" s="7" t="s">
        <v>6170</v>
      </c>
      <c r="F622" s="7" t="s">
        <v>6582</v>
      </c>
      <c r="G622" s="7" t="s">
        <v>5480</v>
      </c>
    </row>
    <row r="623" spans="1:7">
      <c r="A623" s="7" t="s">
        <v>361</v>
      </c>
      <c r="B623" s="7" t="s">
        <v>109</v>
      </c>
      <c r="C623" s="7">
        <v>3.5510000000000002</v>
      </c>
      <c r="D623" s="7" t="s">
        <v>5470</v>
      </c>
      <c r="E623" s="7" t="s">
        <v>6583</v>
      </c>
      <c r="F623" s="7" t="s">
        <v>6584</v>
      </c>
      <c r="G623" s="7" t="s">
        <v>5480</v>
      </c>
    </row>
    <row r="624" spans="1:7">
      <c r="A624" s="7" t="s">
        <v>105</v>
      </c>
      <c r="B624" s="7" t="s">
        <v>108</v>
      </c>
      <c r="C624" s="7">
        <v>3.5510000000000002</v>
      </c>
      <c r="D624" s="7" t="s">
        <v>5470</v>
      </c>
      <c r="E624" s="7" t="s">
        <v>6583</v>
      </c>
      <c r="F624" s="7" t="s">
        <v>6584</v>
      </c>
      <c r="G624" s="7" t="s">
        <v>5480</v>
      </c>
    </row>
    <row r="625" spans="1:40">
      <c r="A625" s="7" t="s">
        <v>4569</v>
      </c>
      <c r="B625" s="7" t="s">
        <v>4572</v>
      </c>
      <c r="C625" s="7">
        <v>2.98</v>
      </c>
      <c r="D625" s="7" t="s">
        <v>5477</v>
      </c>
      <c r="E625" s="7" t="s">
        <v>5621</v>
      </c>
      <c r="F625" s="7" t="s">
        <v>6585</v>
      </c>
      <c r="G625" s="7" t="s">
        <v>5480</v>
      </c>
    </row>
    <row r="626" spans="1:40">
      <c r="A626" s="7" t="s">
        <v>393</v>
      </c>
      <c r="B626" s="7" t="s">
        <v>396</v>
      </c>
      <c r="C626" s="7">
        <v>2</v>
      </c>
      <c r="D626" s="7" t="s">
        <v>5477</v>
      </c>
      <c r="E626" s="7" t="s">
        <v>6586</v>
      </c>
      <c r="F626" s="7" t="s">
        <v>6587</v>
      </c>
      <c r="G626" s="7" t="s">
        <v>5480</v>
      </c>
      <c r="AC626" s="7" t="s">
        <v>390</v>
      </c>
      <c r="AF626" s="7" t="s">
        <v>371</v>
      </c>
      <c r="AK626" s="10">
        <v>42984</v>
      </c>
      <c r="AM626" s="7" t="s">
        <v>6588</v>
      </c>
      <c r="AN626" s="7" t="s">
        <v>6589</v>
      </c>
    </row>
    <row r="627" spans="1:40">
      <c r="A627" s="7" t="s">
        <v>52</v>
      </c>
      <c r="B627" s="7" t="s">
        <v>55</v>
      </c>
      <c r="C627" s="7">
        <v>3.206</v>
      </c>
      <c r="D627" s="7" t="s">
        <v>5477</v>
      </c>
      <c r="E627" s="7" t="s">
        <v>5701</v>
      </c>
      <c r="F627" s="7" t="s">
        <v>6590</v>
      </c>
      <c r="G627" s="7" t="s">
        <v>5480</v>
      </c>
    </row>
    <row r="628" spans="1:40">
      <c r="A628" s="7" t="s">
        <v>6591</v>
      </c>
      <c r="B628" s="7" t="s">
        <v>6592</v>
      </c>
      <c r="C628" s="7">
        <v>6.6459999999999999</v>
      </c>
      <c r="D628" s="7" t="s">
        <v>5470</v>
      </c>
      <c r="E628" s="7" t="s">
        <v>5929</v>
      </c>
      <c r="F628" s="7" t="s">
        <v>6593</v>
      </c>
      <c r="G628" s="7" t="s">
        <v>2680</v>
      </c>
    </row>
    <row r="629" spans="1:40">
      <c r="A629" s="7" t="s">
        <v>6594</v>
      </c>
      <c r="B629" s="7" t="s">
        <v>6595</v>
      </c>
      <c r="C629" s="7">
        <v>2.7719999999999998</v>
      </c>
      <c r="D629" s="7" t="s">
        <v>5477</v>
      </c>
      <c r="E629" s="7" t="s">
        <v>6596</v>
      </c>
      <c r="F629" s="7" t="s">
        <v>6597</v>
      </c>
      <c r="G629" s="7" t="s">
        <v>5480</v>
      </c>
    </row>
    <row r="630" spans="1:40">
      <c r="A630" s="7" t="s">
        <v>4098</v>
      </c>
      <c r="B630" s="7" t="s">
        <v>4101</v>
      </c>
      <c r="C630" s="7">
        <v>0.629</v>
      </c>
      <c r="D630" s="7" t="s">
        <v>5483</v>
      </c>
      <c r="E630" s="7" t="s">
        <v>5486</v>
      </c>
      <c r="F630" s="7" t="s">
        <v>6598</v>
      </c>
      <c r="G630" s="7" t="s">
        <v>5480</v>
      </c>
    </row>
    <row r="631" spans="1:40">
      <c r="A631" s="7" t="s">
        <v>4125</v>
      </c>
      <c r="B631" s="7" t="s">
        <v>4102</v>
      </c>
      <c r="C631" s="7">
        <v>0.629</v>
      </c>
      <c r="D631" s="7" t="s">
        <v>5483</v>
      </c>
      <c r="E631" s="7" t="s">
        <v>5486</v>
      </c>
      <c r="F631" s="7" t="s">
        <v>6598</v>
      </c>
      <c r="G631" s="7" t="s">
        <v>5480</v>
      </c>
    </row>
    <row r="632" spans="1:40">
      <c r="A632" s="7" t="s">
        <v>6599</v>
      </c>
      <c r="B632" s="7" t="s">
        <v>6600</v>
      </c>
      <c r="C632" s="7">
        <v>1.8480000000000001</v>
      </c>
      <c r="D632" s="7" t="s">
        <v>5477</v>
      </c>
      <c r="E632" s="7" t="s">
        <v>5602</v>
      </c>
      <c r="F632" s="7" t="s">
        <v>6601</v>
      </c>
      <c r="G632" s="7" t="s">
        <v>5480</v>
      </c>
    </row>
    <row r="633" spans="1:40">
      <c r="A633" s="7" t="s">
        <v>6602</v>
      </c>
      <c r="B633" s="7" t="s">
        <v>6603</v>
      </c>
      <c r="C633" s="7" t="s">
        <v>587</v>
      </c>
      <c r="D633" s="7" t="s">
        <v>587</v>
      </c>
      <c r="E633" s="7" t="s">
        <v>587</v>
      </c>
      <c r="F633" s="7" t="s">
        <v>587</v>
      </c>
      <c r="G633" s="7" t="s">
        <v>5480</v>
      </c>
    </row>
    <row r="634" spans="1:40">
      <c r="A634" s="7" t="s">
        <v>6604</v>
      </c>
      <c r="B634" s="7" t="s">
        <v>6605</v>
      </c>
      <c r="C634" s="7">
        <v>1.5720000000000001</v>
      </c>
      <c r="D634" s="7" t="s">
        <v>5494</v>
      </c>
      <c r="E634" s="7" t="s">
        <v>5598</v>
      </c>
      <c r="F634" s="7" t="s">
        <v>6606</v>
      </c>
      <c r="G634" s="7" t="s">
        <v>5480</v>
      </c>
    </row>
    <row r="635" spans="1:40">
      <c r="A635" s="7" t="s">
        <v>6607</v>
      </c>
      <c r="B635" s="7" t="s">
        <v>6608</v>
      </c>
      <c r="C635" s="7">
        <v>4.22</v>
      </c>
      <c r="D635" s="7" t="s">
        <v>5470</v>
      </c>
      <c r="E635" s="7" t="s">
        <v>6123</v>
      </c>
      <c r="F635" s="7" t="s">
        <v>6609</v>
      </c>
      <c r="G635" s="7" t="s">
        <v>5480</v>
      </c>
    </row>
    <row r="636" spans="1:40">
      <c r="A636" s="7" t="s">
        <v>4872</v>
      </c>
      <c r="B636" s="7" t="s">
        <v>4875</v>
      </c>
      <c r="C636" s="7">
        <v>6.8940000000000001</v>
      </c>
      <c r="D636" s="7" t="s">
        <v>5470</v>
      </c>
      <c r="E636" s="7" t="s">
        <v>5970</v>
      </c>
      <c r="F636" s="7" t="s">
        <v>6610</v>
      </c>
      <c r="G636" s="7" t="s">
        <v>2680</v>
      </c>
    </row>
    <row r="637" spans="1:40">
      <c r="A637" s="7" t="s">
        <v>7207</v>
      </c>
      <c r="B637" s="7" t="s">
        <v>3162</v>
      </c>
      <c r="C637" s="7">
        <v>6.8940000000000001</v>
      </c>
      <c r="D637" s="7" t="s">
        <v>5470</v>
      </c>
      <c r="E637" s="7" t="s">
        <v>5970</v>
      </c>
      <c r="F637" s="7" t="s">
        <v>6610</v>
      </c>
      <c r="G637" s="7" t="s">
        <v>2680</v>
      </c>
    </row>
    <row r="638" spans="1:40">
      <c r="A638" s="7" t="s">
        <v>4316</v>
      </c>
      <c r="B638" s="7" t="s">
        <v>4319</v>
      </c>
      <c r="C638" s="7">
        <v>1.2330000000000001</v>
      </c>
      <c r="D638" s="7" t="s">
        <v>5483</v>
      </c>
      <c r="E638" s="7" t="s">
        <v>6018</v>
      </c>
      <c r="F638" s="7" t="s">
        <v>6611</v>
      </c>
      <c r="G638" s="7" t="s">
        <v>5480</v>
      </c>
    </row>
    <row r="639" spans="1:40">
      <c r="A639" s="7" t="s">
        <v>3216</v>
      </c>
      <c r="B639" s="7" t="s">
        <v>3219</v>
      </c>
      <c r="C639" s="7">
        <v>2.7989999999999999</v>
      </c>
      <c r="D639" s="7" t="s">
        <v>5470</v>
      </c>
      <c r="E639" s="7" t="s">
        <v>6018</v>
      </c>
      <c r="F639" s="7" t="s">
        <v>6612</v>
      </c>
      <c r="G639" s="7" t="s">
        <v>5480</v>
      </c>
    </row>
    <row r="640" spans="1:40">
      <c r="A640" s="7" t="s">
        <v>3389</v>
      </c>
      <c r="B640" s="7" t="s">
        <v>3220</v>
      </c>
      <c r="C640" s="7">
        <v>2.7989999999999999</v>
      </c>
      <c r="D640" s="7" t="s">
        <v>5470</v>
      </c>
      <c r="E640" s="7" t="s">
        <v>6018</v>
      </c>
      <c r="F640" s="7" t="s">
        <v>6612</v>
      </c>
      <c r="G640" s="7" t="s">
        <v>5480</v>
      </c>
    </row>
    <row r="641" spans="1:7">
      <c r="A641" s="7" t="s">
        <v>6613</v>
      </c>
      <c r="B641" s="7" t="s">
        <v>6614</v>
      </c>
      <c r="C641" s="7">
        <v>0.90200000000000002</v>
      </c>
      <c r="D641" s="7" t="s">
        <v>5483</v>
      </c>
      <c r="E641" s="7" t="s">
        <v>6018</v>
      </c>
      <c r="F641" s="7" t="s">
        <v>6615</v>
      </c>
      <c r="G641" s="7" t="s">
        <v>5480</v>
      </c>
    </row>
    <row r="642" spans="1:7">
      <c r="A642" s="7" t="s">
        <v>2564</v>
      </c>
      <c r="B642" s="7" t="s">
        <v>2567</v>
      </c>
      <c r="C642" s="7">
        <v>3.8740000000000001</v>
      </c>
      <c r="D642" s="7" t="s">
        <v>5470</v>
      </c>
      <c r="E642" s="7" t="s">
        <v>5598</v>
      </c>
      <c r="F642" s="7" t="s">
        <v>6616</v>
      </c>
      <c r="G642" s="7" t="s">
        <v>2680</v>
      </c>
    </row>
    <row r="643" spans="1:7">
      <c r="A643" s="7" t="s">
        <v>6617</v>
      </c>
      <c r="B643" s="7" t="s">
        <v>6618</v>
      </c>
      <c r="C643" s="7" t="s">
        <v>587</v>
      </c>
      <c r="D643" s="7" t="s">
        <v>587</v>
      </c>
      <c r="E643" s="7" t="s">
        <v>587</v>
      </c>
      <c r="F643" s="7" t="s">
        <v>587</v>
      </c>
      <c r="G643" s="7" t="s">
        <v>5480</v>
      </c>
    </row>
    <row r="644" spans="1:7">
      <c r="A644" s="7" t="s">
        <v>6619</v>
      </c>
      <c r="B644" s="7" t="s">
        <v>6620</v>
      </c>
      <c r="C644" s="7">
        <v>9.3529999999999998</v>
      </c>
      <c r="D644" s="7" t="s">
        <v>5470</v>
      </c>
      <c r="E644" s="7" t="s">
        <v>6621</v>
      </c>
      <c r="F644" s="7" t="s">
        <v>6622</v>
      </c>
      <c r="G644" s="7" t="s">
        <v>2680</v>
      </c>
    </row>
    <row r="645" spans="1:7">
      <c r="A645" s="7" t="s">
        <v>2030</v>
      </c>
      <c r="B645" s="7" t="s">
        <v>2033</v>
      </c>
      <c r="C645" s="7">
        <v>4.7389999999999999</v>
      </c>
      <c r="D645" s="7" t="s">
        <v>5470</v>
      </c>
      <c r="E645" s="7" t="s">
        <v>5582</v>
      </c>
      <c r="F645" s="7" t="s">
        <v>6623</v>
      </c>
      <c r="G645" s="7" t="s">
        <v>5480</v>
      </c>
    </row>
    <row r="646" spans="1:7">
      <c r="A646" s="7" t="s">
        <v>422</v>
      </c>
      <c r="B646" s="7" t="s">
        <v>426</v>
      </c>
      <c r="C646" s="7" t="s">
        <v>587</v>
      </c>
      <c r="D646" s="7" t="s">
        <v>587</v>
      </c>
      <c r="E646" s="7" t="s">
        <v>587</v>
      </c>
      <c r="F646" s="7" t="s">
        <v>587</v>
      </c>
      <c r="G646" s="7" t="s">
        <v>5480</v>
      </c>
    </row>
    <row r="647" spans="1:7">
      <c r="A647" s="7" t="s">
        <v>3016</v>
      </c>
      <c r="B647" s="7" t="s">
        <v>3019</v>
      </c>
      <c r="C647" s="7">
        <v>2.3180000000000001</v>
      </c>
      <c r="D647" s="7" t="s">
        <v>5477</v>
      </c>
      <c r="E647" s="7" t="s">
        <v>6624</v>
      </c>
      <c r="F647" s="7" t="s">
        <v>6568</v>
      </c>
      <c r="G647" s="7" t="s">
        <v>5480</v>
      </c>
    </row>
    <row r="648" spans="1:7">
      <c r="A648" s="7" t="s">
        <v>6625</v>
      </c>
      <c r="B648" s="7" t="s">
        <v>6626</v>
      </c>
      <c r="C648" s="7">
        <v>0.84799999999999998</v>
      </c>
      <c r="D648" s="7" t="s">
        <v>5483</v>
      </c>
      <c r="E648" s="7" t="s">
        <v>5486</v>
      </c>
      <c r="F648" s="7" t="s">
        <v>6627</v>
      </c>
      <c r="G648" s="7" t="s">
        <v>5480</v>
      </c>
    </row>
    <row r="649" spans="1:7">
      <c r="A649" s="7" t="s">
        <v>1667</v>
      </c>
      <c r="B649" s="7" t="s">
        <v>1670</v>
      </c>
      <c r="C649" s="7">
        <v>3.15</v>
      </c>
      <c r="D649" s="7" t="s">
        <v>5477</v>
      </c>
      <c r="E649" s="7" t="s">
        <v>5633</v>
      </c>
      <c r="F649" s="7" t="s">
        <v>6628</v>
      </c>
      <c r="G649" s="7" t="s">
        <v>5480</v>
      </c>
    </row>
    <row r="650" spans="1:7">
      <c r="A650" s="7" t="s">
        <v>6629</v>
      </c>
      <c r="B650" s="7" t="s">
        <v>6630</v>
      </c>
      <c r="C650" s="7">
        <v>2.9780000000000002</v>
      </c>
      <c r="D650" s="7" t="s">
        <v>5477</v>
      </c>
      <c r="E650" s="7" t="s">
        <v>5505</v>
      </c>
      <c r="F650" s="7" t="s">
        <v>6631</v>
      </c>
      <c r="G650" s="7" t="s">
        <v>5480</v>
      </c>
    </row>
    <row r="651" spans="1:7">
      <c r="A651" s="7" t="s">
        <v>347</v>
      </c>
      <c r="B651" s="7" t="s">
        <v>350</v>
      </c>
      <c r="C651" s="7">
        <v>1.5169999999999999</v>
      </c>
      <c r="D651" s="7" t="s">
        <v>5483</v>
      </c>
      <c r="E651" s="7" t="s">
        <v>5780</v>
      </c>
      <c r="F651" s="7" t="s">
        <v>6632</v>
      </c>
      <c r="G651" s="7" t="s">
        <v>5480</v>
      </c>
    </row>
    <row r="652" spans="1:7">
      <c r="A652" s="7" t="s">
        <v>6633</v>
      </c>
      <c r="B652" s="7" t="s">
        <v>6634</v>
      </c>
      <c r="C652" s="7">
        <v>2.9929999999999999</v>
      </c>
      <c r="D652" s="7" t="s">
        <v>5470</v>
      </c>
      <c r="E652" s="7" t="s">
        <v>5635</v>
      </c>
      <c r="F652" s="7" t="s">
        <v>6635</v>
      </c>
      <c r="G652" s="7" t="s">
        <v>5480</v>
      </c>
    </row>
    <row r="653" spans="1:7">
      <c r="A653" s="7" t="s">
        <v>6636</v>
      </c>
      <c r="B653" s="7" t="s">
        <v>6637</v>
      </c>
      <c r="C653" s="7">
        <v>1.1950000000000001</v>
      </c>
      <c r="D653" s="7" t="s">
        <v>5477</v>
      </c>
      <c r="E653" s="7" t="s">
        <v>5945</v>
      </c>
      <c r="F653" s="7" t="s">
        <v>6638</v>
      </c>
      <c r="G653" s="7" t="s">
        <v>5480</v>
      </c>
    </row>
    <row r="654" spans="1:7">
      <c r="A654" s="7" t="s">
        <v>629</v>
      </c>
      <c r="B654" s="7" t="s">
        <v>631</v>
      </c>
      <c r="C654" s="7">
        <v>19.896000000000001</v>
      </c>
      <c r="D654" s="7" t="s">
        <v>5470</v>
      </c>
      <c r="E654" s="7" t="s">
        <v>5545</v>
      </c>
      <c r="F654" s="7" t="s">
        <v>6639</v>
      </c>
      <c r="G654" s="7" t="s">
        <v>2680</v>
      </c>
    </row>
    <row r="655" spans="1:7">
      <c r="A655" s="7" t="s">
        <v>1477</v>
      </c>
      <c r="B655" s="7" t="s">
        <v>1480</v>
      </c>
      <c r="C655" s="7">
        <v>4.8630000000000004</v>
      </c>
      <c r="D655" s="7" t="s">
        <v>5470</v>
      </c>
      <c r="E655" s="7" t="s">
        <v>5545</v>
      </c>
      <c r="F655" s="7" t="s">
        <v>6640</v>
      </c>
      <c r="G655" s="7" t="s">
        <v>5480</v>
      </c>
    </row>
    <row r="656" spans="1:7">
      <c r="A656" s="7" t="s">
        <v>790</v>
      </c>
      <c r="B656" s="7" t="s">
        <v>793</v>
      </c>
      <c r="C656" s="7">
        <v>5.7750000000000004</v>
      </c>
      <c r="D656" s="7" t="s">
        <v>5470</v>
      </c>
      <c r="E656" s="7" t="s">
        <v>5517</v>
      </c>
      <c r="F656" s="7" t="s">
        <v>6641</v>
      </c>
      <c r="G656" s="7" t="s">
        <v>2680</v>
      </c>
    </row>
    <row r="657" spans="1:7">
      <c r="A657" s="7" t="s">
        <v>6642</v>
      </c>
      <c r="B657" s="7" t="s">
        <v>6643</v>
      </c>
      <c r="C657" s="7">
        <v>3.2629999999999999</v>
      </c>
      <c r="D657" s="7" t="s">
        <v>5477</v>
      </c>
      <c r="E657" s="7" t="s">
        <v>6299</v>
      </c>
      <c r="F657" s="7" t="s">
        <v>6644</v>
      </c>
      <c r="G657" s="7" t="s">
        <v>5480</v>
      </c>
    </row>
    <row r="658" spans="1:7">
      <c r="A658" s="7" t="s">
        <v>3103</v>
      </c>
      <c r="B658" s="7" t="s">
        <v>3106</v>
      </c>
      <c r="C658" s="7">
        <v>8.9659999999999993</v>
      </c>
      <c r="D658" s="7" t="s">
        <v>5470</v>
      </c>
      <c r="E658" s="7" t="s">
        <v>5505</v>
      </c>
      <c r="F658" s="7" t="s">
        <v>6645</v>
      </c>
      <c r="G658" s="7" t="s">
        <v>2680</v>
      </c>
    </row>
    <row r="659" spans="1:7">
      <c r="A659" s="7" t="s">
        <v>3506</v>
      </c>
      <c r="B659" s="7" t="s">
        <v>3509</v>
      </c>
      <c r="C659" s="7">
        <v>3.528</v>
      </c>
      <c r="D659" s="7" t="s">
        <v>5470</v>
      </c>
      <c r="E659" s="7" t="s">
        <v>5556</v>
      </c>
      <c r="F659" s="7" t="s">
        <v>6646</v>
      </c>
      <c r="G659" s="7" t="s">
        <v>5480</v>
      </c>
    </row>
    <row r="660" spans="1:7">
      <c r="A660" s="7" t="s">
        <v>1447</v>
      </c>
      <c r="B660" s="7" t="s">
        <v>1449</v>
      </c>
      <c r="C660" s="7">
        <v>6.2960000000000003</v>
      </c>
      <c r="D660" s="7" t="s">
        <v>5470</v>
      </c>
      <c r="E660" s="7" t="s">
        <v>5925</v>
      </c>
      <c r="F660" s="7" t="s">
        <v>6647</v>
      </c>
      <c r="G660" s="7" t="s">
        <v>2680</v>
      </c>
    </row>
    <row r="661" spans="1:7">
      <c r="A661" s="7" t="s">
        <v>6648</v>
      </c>
      <c r="B661" s="7" t="s">
        <v>6649</v>
      </c>
      <c r="C661" s="7">
        <v>12.589</v>
      </c>
      <c r="D661" s="7" t="s">
        <v>5470</v>
      </c>
      <c r="E661" s="7" t="s">
        <v>4310</v>
      </c>
      <c r="F661" s="7" t="s">
        <v>6650</v>
      </c>
      <c r="G661" s="7" t="s">
        <v>2680</v>
      </c>
    </row>
    <row r="662" spans="1:7">
      <c r="A662" s="7" t="s">
        <v>6651</v>
      </c>
      <c r="B662" s="7" t="s">
        <v>6652</v>
      </c>
      <c r="C662" s="7">
        <v>4.6749999999999998</v>
      </c>
      <c r="D662" s="7" t="s">
        <v>5477</v>
      </c>
      <c r="E662" s="7" t="s">
        <v>4310</v>
      </c>
      <c r="F662" s="7" t="s">
        <v>6653</v>
      </c>
      <c r="G662" s="7" t="s">
        <v>5480</v>
      </c>
    </row>
    <row r="663" spans="1:7">
      <c r="A663" s="7" t="s">
        <v>6654</v>
      </c>
      <c r="B663" s="7" t="s">
        <v>6655</v>
      </c>
      <c r="C663" s="7">
        <v>2.2949999999999999</v>
      </c>
      <c r="D663" s="7" t="s">
        <v>5494</v>
      </c>
      <c r="E663" s="7" t="s">
        <v>5701</v>
      </c>
      <c r="F663" s="7" t="s">
        <v>6656</v>
      </c>
      <c r="G663" s="7" t="s">
        <v>5480</v>
      </c>
    </row>
    <row r="664" spans="1:7">
      <c r="A664" s="7" t="s">
        <v>151</v>
      </c>
      <c r="B664" s="7" t="s">
        <v>153</v>
      </c>
      <c r="C664" s="7">
        <v>2.3610000000000002</v>
      </c>
      <c r="D664" s="7" t="s">
        <v>5494</v>
      </c>
      <c r="E664" s="7" t="s">
        <v>5621</v>
      </c>
      <c r="F664" s="7" t="s">
        <v>6657</v>
      </c>
      <c r="G664" s="7" t="s">
        <v>5480</v>
      </c>
    </row>
    <row r="665" spans="1:7">
      <c r="A665" s="7" t="s">
        <v>6658</v>
      </c>
      <c r="B665" s="7" t="s">
        <v>6659</v>
      </c>
      <c r="C665" s="7">
        <v>5.2869999999999999</v>
      </c>
      <c r="D665" s="7" t="s">
        <v>5470</v>
      </c>
      <c r="E665" s="7" t="s">
        <v>5677</v>
      </c>
      <c r="F665" s="7" t="s">
        <v>6660</v>
      </c>
      <c r="G665" s="7" t="s">
        <v>5480</v>
      </c>
    </row>
    <row r="666" spans="1:7">
      <c r="A666" s="7" t="s">
        <v>706</v>
      </c>
      <c r="B666" s="7" t="s">
        <v>709</v>
      </c>
      <c r="C666" s="7">
        <v>2.1419999999999999</v>
      </c>
      <c r="D666" s="7" t="s">
        <v>5494</v>
      </c>
      <c r="E666" s="7" t="s">
        <v>5733</v>
      </c>
      <c r="F666" s="7" t="s">
        <v>6661</v>
      </c>
      <c r="G666" s="7" t="s">
        <v>5480</v>
      </c>
    </row>
    <row r="667" spans="1:7">
      <c r="A667" s="7" t="s">
        <v>6662</v>
      </c>
      <c r="B667" s="7" t="s">
        <v>6663</v>
      </c>
      <c r="C667" s="7">
        <v>3.786</v>
      </c>
      <c r="D667" s="7" t="s">
        <v>5470</v>
      </c>
      <c r="E667" s="7" t="s">
        <v>6029</v>
      </c>
      <c r="F667" s="7" t="s">
        <v>6664</v>
      </c>
      <c r="G667" s="7" t="s">
        <v>5480</v>
      </c>
    </row>
    <row r="668" spans="1:7">
      <c r="A668" s="7" t="s">
        <v>6665</v>
      </c>
      <c r="B668" s="7" t="s">
        <v>6666</v>
      </c>
      <c r="C668" s="7">
        <v>3.403</v>
      </c>
      <c r="D668" s="7" t="s">
        <v>5470</v>
      </c>
      <c r="E668" s="7" t="s">
        <v>5635</v>
      </c>
      <c r="F668" s="7" t="s">
        <v>6667</v>
      </c>
      <c r="G668" s="7" t="s">
        <v>5480</v>
      </c>
    </row>
    <row r="669" spans="1:7">
      <c r="A669" s="7" t="s">
        <v>6668</v>
      </c>
      <c r="B669" s="7" t="s">
        <v>6669</v>
      </c>
      <c r="C669" s="7">
        <v>1.8029999999999999</v>
      </c>
      <c r="D669" s="7" t="s">
        <v>5477</v>
      </c>
      <c r="E669" s="7" t="s">
        <v>6228</v>
      </c>
      <c r="F669" s="7" t="s">
        <v>6670</v>
      </c>
      <c r="G669" s="7" t="s">
        <v>5480</v>
      </c>
    </row>
    <row r="670" spans="1:7">
      <c r="A670" s="7" t="s">
        <v>6671</v>
      </c>
      <c r="B670" s="7" t="s">
        <v>6672</v>
      </c>
      <c r="C670" s="7">
        <v>1.5469999999999999</v>
      </c>
      <c r="D670" s="7" t="s">
        <v>5494</v>
      </c>
      <c r="E670" s="7" t="s">
        <v>6369</v>
      </c>
      <c r="F670" s="7" t="s">
        <v>6673</v>
      </c>
      <c r="G670" s="7" t="s">
        <v>5480</v>
      </c>
    </row>
    <row r="671" spans="1:7">
      <c r="A671" s="7" t="s">
        <v>3977</v>
      </c>
      <c r="B671" s="7" t="s">
        <v>3978</v>
      </c>
      <c r="C671" s="7">
        <v>5.157</v>
      </c>
      <c r="D671" s="7" t="s">
        <v>5470</v>
      </c>
      <c r="E671" s="7" t="s">
        <v>5505</v>
      </c>
      <c r="F671" s="8" t="s">
        <v>7218</v>
      </c>
      <c r="G671" s="7" t="s">
        <v>5480</v>
      </c>
    </row>
    <row r="672" spans="1:7">
      <c r="A672" s="7" t="s">
        <v>1581</v>
      </c>
      <c r="B672" s="7" t="s">
        <v>1584</v>
      </c>
      <c r="C672" s="7">
        <v>4.1219999999999999</v>
      </c>
      <c r="D672" s="7" t="s">
        <v>5470</v>
      </c>
      <c r="E672" s="7" t="s">
        <v>6674</v>
      </c>
      <c r="F672" s="7" t="s">
        <v>6675</v>
      </c>
      <c r="G672" s="7" t="s">
        <v>5480</v>
      </c>
    </row>
    <row r="673" spans="1:39">
      <c r="A673" s="7" t="s">
        <v>6676</v>
      </c>
      <c r="B673" s="7" t="s">
        <v>6677</v>
      </c>
      <c r="C673" s="7">
        <v>4.6630000000000003</v>
      </c>
      <c r="D673" s="7" t="s">
        <v>5470</v>
      </c>
      <c r="E673" s="7" t="s">
        <v>6226</v>
      </c>
      <c r="F673" s="7" t="s">
        <v>5955</v>
      </c>
      <c r="G673" s="7" t="s">
        <v>5480</v>
      </c>
    </row>
    <row r="674" spans="1:39">
      <c r="A674" s="7" t="s">
        <v>6678</v>
      </c>
      <c r="B674" s="7" t="s">
        <v>6679</v>
      </c>
      <c r="C674" s="7" t="s">
        <v>587</v>
      </c>
      <c r="D674" s="7" t="s">
        <v>587</v>
      </c>
      <c r="E674" s="7" t="s">
        <v>587</v>
      </c>
      <c r="F674" s="7" t="s">
        <v>587</v>
      </c>
      <c r="G674" s="7" t="s">
        <v>5480</v>
      </c>
    </row>
    <row r="675" spans="1:39">
      <c r="A675" s="7" t="s">
        <v>4769</v>
      </c>
      <c r="B675" s="7" t="s">
        <v>4771</v>
      </c>
      <c r="C675" s="7">
        <v>1.381</v>
      </c>
      <c r="D675" s="7" t="s">
        <v>5494</v>
      </c>
      <c r="E675" s="7" t="s">
        <v>6680</v>
      </c>
      <c r="F675" s="7" t="s">
        <v>6681</v>
      </c>
      <c r="G675" s="7" t="s">
        <v>5480</v>
      </c>
    </row>
    <row r="676" spans="1:39">
      <c r="A676" s="7" t="s">
        <v>4082</v>
      </c>
      <c r="B676" s="7" t="s">
        <v>4084</v>
      </c>
      <c r="C676" s="7">
        <v>2.3220000000000001</v>
      </c>
      <c r="D676" s="7" t="s">
        <v>5477</v>
      </c>
      <c r="E676" s="7" t="s">
        <v>5586</v>
      </c>
      <c r="F676" s="7" t="s">
        <v>6682</v>
      </c>
      <c r="G676" s="7" t="s">
        <v>5480</v>
      </c>
    </row>
    <row r="677" spans="1:39">
      <c r="A677" s="7" t="s">
        <v>6683</v>
      </c>
      <c r="B677" s="7" t="s">
        <v>6684</v>
      </c>
      <c r="C677" s="7">
        <v>5.9569999999999999</v>
      </c>
      <c r="D677" s="7" t="s">
        <v>5470</v>
      </c>
      <c r="E677" s="7" t="s">
        <v>5517</v>
      </c>
      <c r="F677" s="7" t="s">
        <v>6685</v>
      </c>
      <c r="G677" s="7" t="s">
        <v>2680</v>
      </c>
    </row>
    <row r="678" spans="1:39">
      <c r="A678" s="7" t="s">
        <v>1373</v>
      </c>
      <c r="B678" s="7" t="s">
        <v>1156</v>
      </c>
      <c r="C678" s="7">
        <v>5.9569999999999999</v>
      </c>
      <c r="D678" s="7" t="s">
        <v>5470</v>
      </c>
      <c r="E678" s="7" t="s">
        <v>5517</v>
      </c>
      <c r="F678" s="7" t="s">
        <v>6685</v>
      </c>
      <c r="G678" s="7" t="s">
        <v>2680</v>
      </c>
    </row>
    <row r="679" spans="1:39">
      <c r="A679" s="7" t="s">
        <v>3569</v>
      </c>
      <c r="B679" s="7" t="s">
        <v>3572</v>
      </c>
      <c r="C679" s="7">
        <v>1.232</v>
      </c>
      <c r="D679" s="7" t="s">
        <v>5477</v>
      </c>
      <c r="E679" s="7" t="s">
        <v>6686</v>
      </c>
      <c r="F679" s="7" t="s">
        <v>6687</v>
      </c>
      <c r="G679" s="7" t="s">
        <v>5480</v>
      </c>
    </row>
    <row r="680" spans="1:39">
      <c r="A680" s="7" t="s">
        <v>6688</v>
      </c>
      <c r="B680" s="7" t="s">
        <v>6689</v>
      </c>
      <c r="C680" s="7">
        <v>3.1040000000000001</v>
      </c>
      <c r="D680" s="7" t="s">
        <v>5477</v>
      </c>
      <c r="E680" s="7" t="s">
        <v>6624</v>
      </c>
      <c r="F680" s="7" t="s">
        <v>6690</v>
      </c>
      <c r="G680" s="7" t="s">
        <v>5480</v>
      </c>
    </row>
    <row r="681" spans="1:39">
      <c r="A681" s="7" t="s">
        <v>2133</v>
      </c>
      <c r="B681" s="7" t="s">
        <v>2136</v>
      </c>
      <c r="C681" s="7">
        <v>8.3949999999999996</v>
      </c>
      <c r="D681" s="7" t="s">
        <v>5470</v>
      </c>
      <c r="E681" s="7" t="s">
        <v>5505</v>
      </c>
      <c r="F681" s="7" t="s">
        <v>5607</v>
      </c>
      <c r="G681" s="7" t="s">
        <v>2680</v>
      </c>
    </row>
    <row r="682" spans="1:39">
      <c r="A682" s="7" t="s">
        <v>6691</v>
      </c>
      <c r="B682" s="7" t="s">
        <v>6692</v>
      </c>
      <c r="C682" s="7">
        <v>1.532</v>
      </c>
      <c r="D682" s="7" t="s">
        <v>5470</v>
      </c>
      <c r="E682" s="7" t="s">
        <v>6693</v>
      </c>
      <c r="F682" s="7" t="s">
        <v>6694</v>
      </c>
      <c r="G682" s="7" t="s">
        <v>5480</v>
      </c>
    </row>
    <row r="683" spans="1:39">
      <c r="A683" s="7" t="s">
        <v>4811</v>
      </c>
      <c r="B683" s="7" t="s">
        <v>4813</v>
      </c>
      <c r="C683" s="7">
        <v>4.8570000000000002</v>
      </c>
      <c r="D683" s="7" t="s">
        <v>5470</v>
      </c>
      <c r="E683" s="7" t="s">
        <v>5970</v>
      </c>
      <c r="F683" s="8" t="s">
        <v>6695</v>
      </c>
      <c r="G683" s="7" t="s">
        <v>5480</v>
      </c>
    </row>
    <row r="684" spans="1:39">
      <c r="A684" s="7" t="s">
        <v>947</v>
      </c>
      <c r="B684" s="7" t="s">
        <v>950</v>
      </c>
      <c r="C684" s="7">
        <v>47.831000000000003</v>
      </c>
      <c r="D684" s="7" t="s">
        <v>5470</v>
      </c>
      <c r="E684" s="7" t="s">
        <v>5571</v>
      </c>
      <c r="F684" s="7" t="s">
        <v>6696</v>
      </c>
      <c r="G684" s="7" t="s">
        <v>2680</v>
      </c>
    </row>
    <row r="685" spans="1:39">
      <c r="A685" s="7" t="s">
        <v>1542</v>
      </c>
      <c r="B685" s="7" t="s">
        <v>1405</v>
      </c>
      <c r="C685" s="7">
        <v>47.831000000000003</v>
      </c>
      <c r="D685" s="7" t="s">
        <v>5470</v>
      </c>
      <c r="E685" s="7" t="s">
        <v>5571</v>
      </c>
      <c r="F685" s="7" t="s">
        <v>6696</v>
      </c>
      <c r="G685" s="7" t="s">
        <v>2680</v>
      </c>
      <c r="AF685" s="7" t="s">
        <v>371</v>
      </c>
      <c r="AK685" s="10">
        <v>43013</v>
      </c>
      <c r="AM685" s="7" t="s">
        <v>1541</v>
      </c>
    </row>
    <row r="686" spans="1:39">
      <c r="A686" s="7" t="s">
        <v>1099</v>
      </c>
      <c r="B686" s="7" t="s">
        <v>1102</v>
      </c>
      <c r="C686" s="7">
        <v>19.742000000000001</v>
      </c>
      <c r="D686" s="7" t="s">
        <v>6457</v>
      </c>
      <c r="E686" s="7" t="s">
        <v>5999</v>
      </c>
      <c r="F686" s="7" t="s">
        <v>6697</v>
      </c>
      <c r="G686" s="7" t="s">
        <v>2680</v>
      </c>
    </row>
    <row r="687" spans="1:39">
      <c r="A687" s="7" t="s">
        <v>1402</v>
      </c>
      <c r="B687" s="7" t="s">
        <v>1405</v>
      </c>
      <c r="C687" s="7">
        <v>9.8420000000000005</v>
      </c>
      <c r="D687" s="7" t="s">
        <v>5470</v>
      </c>
      <c r="E687" s="7" t="s">
        <v>5532</v>
      </c>
      <c r="F687" s="7" t="s">
        <v>7200</v>
      </c>
      <c r="G687" s="7" t="s">
        <v>2680</v>
      </c>
    </row>
    <row r="688" spans="1:39">
      <c r="A688" s="7" t="s">
        <v>6698</v>
      </c>
      <c r="B688" s="7" t="s">
        <v>6699</v>
      </c>
      <c r="C688" s="7">
        <v>19.864000000000001</v>
      </c>
      <c r="D688" s="7" t="s">
        <v>5470</v>
      </c>
      <c r="E688" s="7" t="s">
        <v>6158</v>
      </c>
      <c r="F688" s="7" t="s">
        <v>6700</v>
      </c>
      <c r="G688" s="7" t="s">
        <v>2680</v>
      </c>
    </row>
    <row r="689" spans="1:68">
      <c r="A689" s="7" t="s">
        <v>6701</v>
      </c>
      <c r="B689" s="7" t="s">
        <v>6702</v>
      </c>
      <c r="C689" s="7">
        <v>26.283999999999999</v>
      </c>
      <c r="D689" s="7" t="s">
        <v>5470</v>
      </c>
      <c r="E689" s="7" t="s">
        <v>5755</v>
      </c>
      <c r="F689" s="7" t="s">
        <v>6703</v>
      </c>
      <c r="G689" s="7" t="s">
        <v>2680</v>
      </c>
    </row>
    <row r="690" spans="1:68">
      <c r="A690" s="3" t="s">
        <v>4496</v>
      </c>
      <c r="B690" s="3" t="s">
        <v>4499</v>
      </c>
      <c r="C690" s="3">
        <v>33.9</v>
      </c>
      <c r="D690" s="3" t="s">
        <v>5470</v>
      </c>
      <c r="E690" s="3" t="s">
        <v>5791</v>
      </c>
      <c r="F690" s="3" t="s">
        <v>7234</v>
      </c>
      <c r="G690" s="3" t="s">
        <v>2680</v>
      </c>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row>
    <row r="691" spans="1:68">
      <c r="A691" s="3" t="s">
        <v>4970</v>
      </c>
      <c r="B691" s="3" t="s">
        <v>4973</v>
      </c>
      <c r="C691" s="3">
        <v>11.702</v>
      </c>
      <c r="D691" s="3" t="s">
        <v>5470</v>
      </c>
      <c r="E691" s="3" t="s">
        <v>5822</v>
      </c>
      <c r="F691" s="3" t="s">
        <v>7235</v>
      </c>
      <c r="G691" s="3" t="s">
        <v>2680</v>
      </c>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row>
    <row r="692" spans="1:68">
      <c r="A692" s="7" t="s">
        <v>2020</v>
      </c>
      <c r="B692" s="7" t="s">
        <v>2023</v>
      </c>
      <c r="C692" s="7">
        <v>2.7549999999999999</v>
      </c>
      <c r="D692" s="7" t="s">
        <v>5477</v>
      </c>
      <c r="E692" s="7" t="s">
        <v>5677</v>
      </c>
      <c r="F692" s="7" t="s">
        <v>6704</v>
      </c>
      <c r="G692" s="7" t="s">
        <v>5480</v>
      </c>
    </row>
    <row r="693" spans="1:68">
      <c r="A693" s="3" t="s">
        <v>4945</v>
      </c>
      <c r="B693" s="3" t="s">
        <v>4947</v>
      </c>
      <c r="C693" s="3">
        <v>2.5009999999999999</v>
      </c>
      <c r="D693" s="3" t="s">
        <v>5494</v>
      </c>
      <c r="E693" s="3" t="s">
        <v>5822</v>
      </c>
      <c r="F693" s="3" t="s">
        <v>7236</v>
      </c>
      <c r="G693" s="3" t="s">
        <v>5480</v>
      </c>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row>
    <row r="694" spans="1:68">
      <c r="A694" s="7" t="s">
        <v>1298</v>
      </c>
      <c r="B694" s="7" t="s">
        <v>1301</v>
      </c>
      <c r="C694" s="7">
        <v>2.9359999999999999</v>
      </c>
      <c r="D694" s="7" t="s">
        <v>5477</v>
      </c>
      <c r="E694" s="7" t="s">
        <v>5724</v>
      </c>
      <c r="F694" s="7" t="s">
        <v>6705</v>
      </c>
      <c r="G694" s="7" t="s">
        <v>5480</v>
      </c>
    </row>
    <row r="695" spans="1:68">
      <c r="A695" s="7" t="s">
        <v>6706</v>
      </c>
      <c r="B695" s="7" t="s">
        <v>6707</v>
      </c>
      <c r="C695" s="7">
        <v>2.073</v>
      </c>
      <c r="D695" s="7" t="s">
        <v>5494</v>
      </c>
      <c r="E695" s="7" t="s">
        <v>6170</v>
      </c>
      <c r="F695" s="7" t="s">
        <v>6708</v>
      </c>
      <c r="G695" s="7" t="s">
        <v>5480</v>
      </c>
    </row>
    <row r="696" spans="1:68">
      <c r="A696" s="7" t="s">
        <v>6709</v>
      </c>
      <c r="B696" s="7" t="s">
        <v>6710</v>
      </c>
      <c r="C696" s="7">
        <v>4.1159999999999997</v>
      </c>
      <c r="D696" s="7" t="s">
        <v>5470</v>
      </c>
      <c r="E696" s="7" t="s">
        <v>5558</v>
      </c>
      <c r="F696" s="7" t="s">
        <v>6711</v>
      </c>
      <c r="G696" s="7" t="s">
        <v>5480</v>
      </c>
    </row>
    <row r="697" spans="1:68">
      <c r="A697" s="7" t="s">
        <v>6712</v>
      </c>
      <c r="B697" s="7" t="s">
        <v>6713</v>
      </c>
      <c r="C697" s="7">
        <v>4.2939999999999996</v>
      </c>
      <c r="D697" s="7" t="s">
        <v>5470</v>
      </c>
      <c r="E697" s="7" t="s">
        <v>5672</v>
      </c>
      <c r="F697" s="7" t="s">
        <v>6714</v>
      </c>
      <c r="G697" s="7" t="s">
        <v>5480</v>
      </c>
    </row>
    <row r="698" spans="1:68">
      <c r="A698" s="7" t="s">
        <v>6715</v>
      </c>
      <c r="B698" s="7" t="s">
        <v>6716</v>
      </c>
      <c r="C698" s="7" t="s">
        <v>587</v>
      </c>
      <c r="D698" s="7" t="s">
        <v>587</v>
      </c>
      <c r="E698" s="7" t="s">
        <v>587</v>
      </c>
      <c r="F698" s="7" t="s">
        <v>587</v>
      </c>
      <c r="G698" s="7" t="s">
        <v>5480</v>
      </c>
    </row>
    <row r="699" spans="1:68">
      <c r="A699" s="7" t="s">
        <v>6717</v>
      </c>
      <c r="B699" s="7" t="s">
        <v>6718</v>
      </c>
      <c r="C699" s="7">
        <v>1.5509999999999999</v>
      </c>
      <c r="D699" s="7" t="s">
        <v>5494</v>
      </c>
      <c r="E699" s="7" t="s">
        <v>5724</v>
      </c>
      <c r="F699" s="7" t="s">
        <v>6719</v>
      </c>
      <c r="G699" s="7" t="s">
        <v>5480</v>
      </c>
    </row>
    <row r="700" spans="1:68">
      <c r="A700" s="7" t="s">
        <v>6720</v>
      </c>
      <c r="B700" s="7" t="s">
        <v>6721</v>
      </c>
      <c r="C700" s="7">
        <v>3.2549999999999999</v>
      </c>
      <c r="D700" s="7" t="s">
        <v>5470</v>
      </c>
      <c r="E700" s="7" t="s">
        <v>5486</v>
      </c>
      <c r="F700" s="7" t="s">
        <v>6722</v>
      </c>
      <c r="G700" s="7" t="s">
        <v>5480</v>
      </c>
    </row>
    <row r="701" spans="1:68">
      <c r="A701" s="7" t="s">
        <v>1086</v>
      </c>
      <c r="B701" s="7" t="s">
        <v>1089</v>
      </c>
      <c r="C701" s="7">
        <v>6.6859999999999999</v>
      </c>
      <c r="D701" s="7" t="s">
        <v>5470</v>
      </c>
      <c r="E701" s="7" t="s">
        <v>6228</v>
      </c>
      <c r="F701" s="7" t="s">
        <v>6723</v>
      </c>
      <c r="G701" s="7" t="s">
        <v>2680</v>
      </c>
    </row>
    <row r="702" spans="1:68">
      <c r="A702" s="7" t="s">
        <v>17</v>
      </c>
      <c r="B702" s="7" t="s">
        <v>20</v>
      </c>
      <c r="C702" s="7">
        <v>6.9560000000000004</v>
      </c>
      <c r="D702" s="7" t="s">
        <v>5470</v>
      </c>
      <c r="E702" s="7" t="s">
        <v>5751</v>
      </c>
      <c r="F702" s="7" t="s">
        <v>7186</v>
      </c>
      <c r="G702" s="7" t="s">
        <v>2680</v>
      </c>
    </row>
    <row r="703" spans="1:68">
      <c r="A703" s="7" t="s">
        <v>6724</v>
      </c>
      <c r="B703" s="7" t="s">
        <v>6725</v>
      </c>
      <c r="C703" s="7">
        <v>3.0870000000000002</v>
      </c>
      <c r="D703" s="7" t="s">
        <v>5477</v>
      </c>
      <c r="E703" s="7" t="s">
        <v>5517</v>
      </c>
      <c r="F703" s="7" t="s">
        <v>6726</v>
      </c>
      <c r="G703" s="7" t="s">
        <v>5480</v>
      </c>
    </row>
    <row r="704" spans="1:68">
      <c r="A704" s="7" t="s">
        <v>6727</v>
      </c>
      <c r="B704" s="7" t="s">
        <v>6728</v>
      </c>
      <c r="C704" s="7">
        <v>2.6080000000000001</v>
      </c>
      <c r="D704" s="7" t="s">
        <v>5477</v>
      </c>
      <c r="E704" s="7" t="s">
        <v>6729</v>
      </c>
      <c r="F704" s="7" t="s">
        <v>6730</v>
      </c>
      <c r="G704" s="7" t="s">
        <v>5480</v>
      </c>
    </row>
    <row r="705" spans="1:40">
      <c r="A705" s="7" t="s">
        <v>367</v>
      </c>
      <c r="B705" s="7" t="s">
        <v>739</v>
      </c>
      <c r="C705" s="7">
        <v>1.125</v>
      </c>
      <c r="D705" s="7" t="s">
        <v>5494</v>
      </c>
      <c r="E705" s="7" t="s">
        <v>5571</v>
      </c>
      <c r="F705" s="7" t="s">
        <v>6731</v>
      </c>
      <c r="G705" s="7" t="s">
        <v>5480</v>
      </c>
    </row>
    <row r="706" spans="1:40">
      <c r="A706" s="7" t="s">
        <v>367</v>
      </c>
      <c r="B706" s="7" t="s">
        <v>370</v>
      </c>
      <c r="C706" s="7">
        <v>1.125</v>
      </c>
      <c r="D706" s="7" t="s">
        <v>5494</v>
      </c>
      <c r="E706" s="7" t="s">
        <v>5571</v>
      </c>
      <c r="F706" s="7" t="s">
        <v>6731</v>
      </c>
      <c r="G706" s="7" t="s">
        <v>5480</v>
      </c>
    </row>
    <row r="707" spans="1:40">
      <c r="A707" s="7" t="s">
        <v>2467</v>
      </c>
      <c r="B707" s="7" t="s">
        <v>2470</v>
      </c>
      <c r="C707" s="7">
        <v>1.2310000000000001</v>
      </c>
      <c r="D707" s="7" t="s">
        <v>5483</v>
      </c>
      <c r="E707" s="7" t="s">
        <v>5954</v>
      </c>
      <c r="F707" s="7" t="s">
        <v>6732</v>
      </c>
      <c r="G707" s="7" t="s">
        <v>5480</v>
      </c>
    </row>
    <row r="708" spans="1:40">
      <c r="A708" s="7" t="s">
        <v>2816</v>
      </c>
      <c r="B708" s="7" t="s">
        <v>2818</v>
      </c>
      <c r="C708" s="7">
        <v>1.2310000000000001</v>
      </c>
      <c r="D708" s="7" t="s">
        <v>5483</v>
      </c>
      <c r="E708" s="7" t="s">
        <v>5954</v>
      </c>
      <c r="F708" s="7" t="s">
        <v>6732</v>
      </c>
      <c r="G708" s="7" t="s">
        <v>5480</v>
      </c>
      <c r="AC708" s="7" t="s">
        <v>2923</v>
      </c>
      <c r="AF708" s="7" t="s">
        <v>371</v>
      </c>
      <c r="AK708" s="10">
        <v>42994</v>
      </c>
      <c r="AM708" s="7" t="s">
        <v>6733</v>
      </c>
      <c r="AN708" s="7" t="s">
        <v>6734</v>
      </c>
    </row>
    <row r="709" spans="1:40">
      <c r="A709" s="7" t="s">
        <v>125</v>
      </c>
      <c r="B709" s="7" t="s">
        <v>128</v>
      </c>
      <c r="C709" s="7">
        <v>1.804</v>
      </c>
      <c r="D709" s="7" t="s">
        <v>5477</v>
      </c>
      <c r="E709" s="7" t="s">
        <v>6228</v>
      </c>
      <c r="F709" s="7" t="s">
        <v>6670</v>
      </c>
      <c r="G709" s="7" t="s">
        <v>5480</v>
      </c>
    </row>
    <row r="710" spans="1:40">
      <c r="A710" s="7" t="s">
        <v>6735</v>
      </c>
      <c r="B710" s="7" t="s">
        <v>2745</v>
      </c>
      <c r="C710" s="7">
        <v>1.804</v>
      </c>
      <c r="D710" s="7" t="s">
        <v>5477</v>
      </c>
      <c r="E710" s="7" t="s">
        <v>6228</v>
      </c>
      <c r="F710" s="7" t="s">
        <v>6670</v>
      </c>
      <c r="G710" s="7" t="s">
        <v>5480</v>
      </c>
      <c r="AC710" s="7" t="s">
        <v>390</v>
      </c>
      <c r="AF710" s="7" t="s">
        <v>2936</v>
      </c>
      <c r="AM710" s="7" t="s">
        <v>3191</v>
      </c>
      <c r="AN710" s="7" t="s">
        <v>6736</v>
      </c>
    </row>
    <row r="711" spans="1:40">
      <c r="A711" s="7" t="s">
        <v>2666</v>
      </c>
      <c r="B711" s="7" t="s">
        <v>2668</v>
      </c>
      <c r="C711" s="7">
        <v>4.141</v>
      </c>
      <c r="D711" s="7" t="s">
        <v>5470</v>
      </c>
      <c r="E711" s="7" t="s">
        <v>6737</v>
      </c>
      <c r="F711" s="7" t="s">
        <v>6738</v>
      </c>
      <c r="G711" s="7" t="s">
        <v>2680</v>
      </c>
    </row>
    <row r="712" spans="1:40">
      <c r="A712" s="7" t="s">
        <v>6739</v>
      </c>
      <c r="B712" s="7" t="s">
        <v>6740</v>
      </c>
      <c r="C712" s="7" t="s">
        <v>587</v>
      </c>
      <c r="D712" s="7" t="s">
        <v>587</v>
      </c>
      <c r="E712" s="7" t="s">
        <v>587</v>
      </c>
      <c r="F712" s="7" t="s">
        <v>587</v>
      </c>
      <c r="G712" s="7" t="s">
        <v>5480</v>
      </c>
    </row>
    <row r="713" spans="1:40">
      <c r="A713" s="7" t="s">
        <v>6741</v>
      </c>
      <c r="B713" s="7" t="s">
        <v>6742</v>
      </c>
      <c r="C713" s="7">
        <v>2.6150000000000002</v>
      </c>
      <c r="D713" s="7" t="s">
        <v>5477</v>
      </c>
      <c r="E713" s="7" t="s">
        <v>5806</v>
      </c>
      <c r="F713" s="7" t="s">
        <v>6743</v>
      </c>
      <c r="G713" s="7" t="s">
        <v>5480</v>
      </c>
    </row>
    <row r="714" spans="1:40">
      <c r="A714" s="7" t="s">
        <v>623</v>
      </c>
      <c r="B714" s="7" t="s">
        <v>626</v>
      </c>
      <c r="C714" s="7">
        <v>1.9319999999999999</v>
      </c>
      <c r="D714" s="7" t="s">
        <v>5494</v>
      </c>
      <c r="E714" s="7" t="s">
        <v>6029</v>
      </c>
      <c r="F714" s="7" t="s">
        <v>7193</v>
      </c>
      <c r="G714" s="7" t="s">
        <v>5480</v>
      </c>
    </row>
    <row r="715" spans="1:40">
      <c r="A715" s="7" t="s">
        <v>4598</v>
      </c>
      <c r="B715" s="7" t="s">
        <v>4601</v>
      </c>
      <c r="C715" s="7" t="s">
        <v>587</v>
      </c>
      <c r="D715" s="7" t="s">
        <v>587</v>
      </c>
      <c r="E715" s="7" t="s">
        <v>587</v>
      </c>
      <c r="F715" s="7" t="s">
        <v>587</v>
      </c>
      <c r="G715" s="7" t="s">
        <v>5480</v>
      </c>
    </row>
    <row r="716" spans="1:40">
      <c r="A716" s="7" t="s">
        <v>6744</v>
      </c>
      <c r="B716" s="7" t="s">
        <v>6745</v>
      </c>
      <c r="C716" s="7" t="s">
        <v>587</v>
      </c>
      <c r="D716" s="7" t="s">
        <v>587</v>
      </c>
      <c r="E716" s="7" t="s">
        <v>587</v>
      </c>
      <c r="F716" s="7" t="s">
        <v>587</v>
      </c>
      <c r="G716" s="7" t="s">
        <v>5480</v>
      </c>
    </row>
    <row r="717" spans="1:40">
      <c r="A717" s="7" t="s">
        <v>6746</v>
      </c>
      <c r="B717" s="7" t="s">
        <v>6747</v>
      </c>
      <c r="C717" s="7">
        <v>3.5129999999999999</v>
      </c>
      <c r="D717" s="7" t="s">
        <v>5477</v>
      </c>
      <c r="E717" s="7" t="s">
        <v>5751</v>
      </c>
      <c r="F717" s="7" t="s">
        <v>6748</v>
      </c>
      <c r="G717" s="7" t="s">
        <v>5480</v>
      </c>
    </row>
    <row r="718" spans="1:40">
      <c r="A718" s="7" t="s">
        <v>5414</v>
      </c>
      <c r="B718" s="7" t="s">
        <v>5417</v>
      </c>
      <c r="C718" s="7">
        <v>2.6230000000000002</v>
      </c>
      <c r="D718" s="7" t="s">
        <v>5477</v>
      </c>
      <c r="E718" s="7" t="s">
        <v>6749</v>
      </c>
      <c r="F718" s="7" t="s">
        <v>6750</v>
      </c>
      <c r="G718" s="7" t="s">
        <v>5480</v>
      </c>
    </row>
    <row r="719" spans="1:40">
      <c r="A719" s="7" t="s">
        <v>6751</v>
      </c>
      <c r="B719" s="7" t="s">
        <v>6752</v>
      </c>
      <c r="C719" s="7">
        <v>0.69499999999999995</v>
      </c>
      <c r="D719" s="7" t="s">
        <v>5483</v>
      </c>
      <c r="E719" s="7" t="s">
        <v>5657</v>
      </c>
      <c r="F719" s="7" t="s">
        <v>6753</v>
      </c>
      <c r="G719" s="7" t="s">
        <v>5480</v>
      </c>
    </row>
    <row r="720" spans="1:40">
      <c r="A720" s="7" t="s">
        <v>3758</v>
      </c>
      <c r="B720" s="7" t="s">
        <v>3761</v>
      </c>
      <c r="C720" s="7" t="s">
        <v>587</v>
      </c>
      <c r="D720" s="7" t="s">
        <v>587</v>
      </c>
      <c r="E720" s="7" t="s">
        <v>587</v>
      </c>
      <c r="F720" s="7" t="s">
        <v>587</v>
      </c>
      <c r="G720" s="7" t="s">
        <v>5480</v>
      </c>
      <c r="AK720" s="10"/>
    </row>
    <row r="721" spans="1:68">
      <c r="A721" s="7" t="s">
        <v>4040</v>
      </c>
      <c r="B721" s="7" t="s">
        <v>4043</v>
      </c>
      <c r="C721" s="7">
        <v>0.98399999999999999</v>
      </c>
      <c r="D721" s="7" t="s">
        <v>5483</v>
      </c>
      <c r="E721" s="7" t="s">
        <v>5505</v>
      </c>
      <c r="F721" s="7" t="s">
        <v>7219</v>
      </c>
      <c r="G721" s="7" t="s">
        <v>5480</v>
      </c>
    </row>
    <row r="722" spans="1:68">
      <c r="A722" s="7" t="s">
        <v>6754</v>
      </c>
      <c r="B722" s="7" t="s">
        <v>6755</v>
      </c>
      <c r="C722" s="7">
        <v>3.7040000000000002</v>
      </c>
      <c r="D722" s="7" t="s">
        <v>5477</v>
      </c>
      <c r="E722" s="7" t="s">
        <v>6564</v>
      </c>
      <c r="F722" s="7" t="s">
        <v>6756</v>
      </c>
      <c r="G722" s="7" t="s">
        <v>5480</v>
      </c>
    </row>
    <row r="723" spans="1:68">
      <c r="A723" s="7" t="s">
        <v>4807</v>
      </c>
      <c r="B723" s="7" t="s">
        <v>4809</v>
      </c>
      <c r="C723" s="7">
        <v>5.7279999999999998</v>
      </c>
      <c r="D723" s="7" t="s">
        <v>5470</v>
      </c>
      <c r="E723" s="7" t="s">
        <v>6757</v>
      </c>
      <c r="F723" s="7" t="s">
        <v>6540</v>
      </c>
      <c r="G723" s="7" t="s">
        <v>2680</v>
      </c>
    </row>
    <row r="724" spans="1:68">
      <c r="A724" s="7" t="s">
        <v>6758</v>
      </c>
      <c r="B724" s="7" t="s">
        <v>6759</v>
      </c>
      <c r="C724" s="7">
        <v>4.3979999999999997</v>
      </c>
      <c r="D724" s="7" t="s">
        <v>5470</v>
      </c>
      <c r="E724" s="7" t="s">
        <v>6170</v>
      </c>
      <c r="F724" s="7" t="s">
        <v>6760</v>
      </c>
      <c r="G724" s="7" t="s">
        <v>5480</v>
      </c>
    </row>
    <row r="725" spans="1:68">
      <c r="A725" s="7" t="s">
        <v>4833</v>
      </c>
      <c r="B725" s="7" t="s">
        <v>4836</v>
      </c>
      <c r="C725" s="7">
        <v>3.754</v>
      </c>
      <c r="D725" s="7" t="s">
        <v>5477</v>
      </c>
      <c r="E725" s="7" t="s">
        <v>6761</v>
      </c>
      <c r="F725" s="7" t="s">
        <v>6762</v>
      </c>
      <c r="G725" s="7" t="s">
        <v>5480</v>
      </c>
    </row>
    <row r="726" spans="1:68">
      <c r="A726" s="3" t="s">
        <v>4591</v>
      </c>
      <c r="B726" s="3" t="s">
        <v>4594</v>
      </c>
      <c r="C726" s="3">
        <v>5.6859999999999999</v>
      </c>
      <c r="D726" s="3" t="s">
        <v>5470</v>
      </c>
      <c r="E726" s="3" t="s">
        <v>5724</v>
      </c>
      <c r="F726" s="3" t="s">
        <v>7237</v>
      </c>
      <c r="G726" s="3" t="s">
        <v>2680</v>
      </c>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row>
    <row r="727" spans="1:68">
      <c r="A727" s="7" t="s">
        <v>6763</v>
      </c>
      <c r="B727" s="7" t="s">
        <v>6764</v>
      </c>
      <c r="C727" s="7">
        <v>5.7640000000000002</v>
      </c>
      <c r="D727" s="7" t="s">
        <v>5470</v>
      </c>
      <c r="E727" s="7" t="s">
        <v>4310</v>
      </c>
      <c r="F727" s="7" t="s">
        <v>6765</v>
      </c>
      <c r="G727" s="7" t="s">
        <v>5480</v>
      </c>
    </row>
    <row r="728" spans="1:68">
      <c r="A728" s="7" t="s">
        <v>242</v>
      </c>
      <c r="B728" s="7" t="s">
        <v>245</v>
      </c>
      <c r="C728" s="7">
        <v>1.909</v>
      </c>
      <c r="D728" s="7" t="s">
        <v>5494</v>
      </c>
      <c r="E728" s="7" t="s">
        <v>6358</v>
      </c>
      <c r="F728" s="7" t="s">
        <v>6766</v>
      </c>
      <c r="G728" s="7" t="s">
        <v>5480</v>
      </c>
    </row>
    <row r="729" spans="1:68">
      <c r="A729" s="7" t="s">
        <v>4298</v>
      </c>
      <c r="B729" s="7" t="s">
        <v>4301</v>
      </c>
      <c r="C729" s="7" t="s">
        <v>587</v>
      </c>
      <c r="D729" s="7" t="s">
        <v>587</v>
      </c>
      <c r="E729" s="7" t="s">
        <v>587</v>
      </c>
      <c r="F729" s="7" t="s">
        <v>587</v>
      </c>
      <c r="G729" s="7" t="s">
        <v>5480</v>
      </c>
    </row>
    <row r="730" spans="1:68">
      <c r="A730" s="7" t="s">
        <v>4984</v>
      </c>
      <c r="B730" s="7" t="s">
        <v>4987</v>
      </c>
      <c r="C730" s="7">
        <v>3.7690000000000001</v>
      </c>
      <c r="D730" s="7" t="s">
        <v>5470</v>
      </c>
      <c r="E730" s="7" t="s">
        <v>5724</v>
      </c>
      <c r="F730" s="7" t="s">
        <v>6767</v>
      </c>
      <c r="G730" s="7" t="s">
        <v>5480</v>
      </c>
    </row>
    <row r="731" spans="1:68">
      <c r="A731" s="7" t="s">
        <v>2178</v>
      </c>
      <c r="B731" s="7" t="s">
        <v>2181</v>
      </c>
      <c r="C731" s="7" t="s">
        <v>587</v>
      </c>
      <c r="D731" s="7" t="s">
        <v>587</v>
      </c>
      <c r="E731" s="7" t="s">
        <v>587</v>
      </c>
      <c r="F731" s="7" t="s">
        <v>587</v>
      </c>
      <c r="G731" s="7" t="s">
        <v>5480</v>
      </c>
    </row>
    <row r="732" spans="1:68">
      <c r="A732" s="7" t="s">
        <v>2139</v>
      </c>
      <c r="B732" s="7" t="s">
        <v>2141</v>
      </c>
      <c r="C732" s="7">
        <v>3.3260000000000001</v>
      </c>
      <c r="D732" s="7" t="s">
        <v>5477</v>
      </c>
      <c r="E732" s="7" t="s">
        <v>5692</v>
      </c>
      <c r="F732" s="7" t="s">
        <v>5533</v>
      </c>
      <c r="G732" s="7" t="s">
        <v>5480</v>
      </c>
    </row>
    <row r="733" spans="1:68">
      <c r="A733" s="7" t="s">
        <v>6768</v>
      </c>
      <c r="B733" s="7" t="s">
        <v>6769</v>
      </c>
      <c r="C733" s="7">
        <v>6.19</v>
      </c>
      <c r="D733" s="7" t="s">
        <v>5470</v>
      </c>
      <c r="E733" s="7" t="s">
        <v>5780</v>
      </c>
      <c r="F733" s="7" t="s">
        <v>6770</v>
      </c>
      <c r="G733" s="7" t="s">
        <v>2680</v>
      </c>
    </row>
    <row r="734" spans="1:68">
      <c r="A734" s="7" t="s">
        <v>6771</v>
      </c>
      <c r="B734" s="7" t="s">
        <v>6772</v>
      </c>
      <c r="C734" s="7">
        <v>4.3230000000000004</v>
      </c>
      <c r="D734" s="7" t="s">
        <v>5470</v>
      </c>
      <c r="E734" s="7" t="s">
        <v>6523</v>
      </c>
      <c r="F734" s="7" t="s">
        <v>6773</v>
      </c>
      <c r="G734" s="7" t="s">
        <v>2680</v>
      </c>
    </row>
    <row r="735" spans="1:68">
      <c r="A735" s="7" t="s">
        <v>4616</v>
      </c>
      <c r="B735" s="7" t="s">
        <v>4619</v>
      </c>
      <c r="C735" s="7">
        <v>5.3140000000000001</v>
      </c>
      <c r="D735" s="7" t="s">
        <v>5470</v>
      </c>
      <c r="E735" s="7" t="s">
        <v>4310</v>
      </c>
      <c r="F735" s="7" t="s">
        <v>6774</v>
      </c>
      <c r="G735" s="7" t="s">
        <v>5480</v>
      </c>
    </row>
    <row r="736" spans="1:68">
      <c r="A736" s="12" t="s">
        <v>3311</v>
      </c>
      <c r="B736" s="12" t="s">
        <v>3314</v>
      </c>
      <c r="C736" s="12">
        <v>3.7189999999999999</v>
      </c>
      <c r="D736" s="12" t="s">
        <v>5477</v>
      </c>
      <c r="E736" s="12" t="s">
        <v>5532</v>
      </c>
      <c r="F736" s="12" t="s">
        <v>7220</v>
      </c>
      <c r="G736" s="12" t="s">
        <v>5480</v>
      </c>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row>
    <row r="737" spans="1:40">
      <c r="A737" s="7" t="s">
        <v>2001</v>
      </c>
      <c r="B737" s="7" t="s">
        <v>2002</v>
      </c>
      <c r="C737" s="7">
        <v>3.9220000000000002</v>
      </c>
      <c r="D737" s="7" t="s">
        <v>5470</v>
      </c>
      <c r="E737" s="7" t="s">
        <v>5707</v>
      </c>
      <c r="F737" s="7" t="s">
        <v>7201</v>
      </c>
      <c r="G737" s="7" t="s">
        <v>5480</v>
      </c>
    </row>
    <row r="738" spans="1:40">
      <c r="A738" s="7" t="s">
        <v>6775</v>
      </c>
      <c r="B738" s="7" t="s">
        <v>6776</v>
      </c>
      <c r="C738" s="7">
        <v>13.204000000000001</v>
      </c>
      <c r="D738" s="7" t="s">
        <v>5470</v>
      </c>
      <c r="E738" s="7" t="s">
        <v>5711</v>
      </c>
      <c r="F738" s="7" t="s">
        <v>6777</v>
      </c>
      <c r="G738" s="7" t="s">
        <v>2680</v>
      </c>
    </row>
    <row r="739" spans="1:40">
      <c r="A739" s="7" t="s">
        <v>4304</v>
      </c>
      <c r="B739" s="7" t="s">
        <v>4307</v>
      </c>
      <c r="C739" s="7" t="s">
        <v>587</v>
      </c>
      <c r="D739" s="7" t="s">
        <v>587</v>
      </c>
      <c r="E739" s="7" t="s">
        <v>587</v>
      </c>
      <c r="F739" s="7" t="s">
        <v>587</v>
      </c>
      <c r="G739" s="7" t="s">
        <v>5480</v>
      </c>
    </row>
    <row r="740" spans="1:40">
      <c r="A740" s="7" t="s">
        <v>6778</v>
      </c>
      <c r="B740" s="7" t="s">
        <v>6779</v>
      </c>
      <c r="C740" s="7">
        <v>2.0569999999999999</v>
      </c>
      <c r="D740" s="7" t="s">
        <v>5477</v>
      </c>
      <c r="E740" s="7" t="s">
        <v>6586</v>
      </c>
      <c r="F740" s="7" t="s">
        <v>6780</v>
      </c>
      <c r="G740" s="7" t="s">
        <v>5480</v>
      </c>
    </row>
    <row r="741" spans="1:40">
      <c r="A741" s="7" t="s">
        <v>2546</v>
      </c>
      <c r="B741" s="7" t="s">
        <v>2549</v>
      </c>
      <c r="C741" s="7">
        <v>7.4779999999999998</v>
      </c>
      <c r="D741" s="7" t="s">
        <v>5470</v>
      </c>
      <c r="E741" s="7" t="s">
        <v>5692</v>
      </c>
      <c r="F741" s="7" t="s">
        <v>6781</v>
      </c>
      <c r="G741" s="7" t="s">
        <v>5480</v>
      </c>
    </row>
    <row r="742" spans="1:40">
      <c r="A742" s="7" t="s">
        <v>355</v>
      </c>
      <c r="B742" s="7" t="s">
        <v>357</v>
      </c>
      <c r="C742" s="7">
        <v>4.84</v>
      </c>
      <c r="D742" s="7" t="s">
        <v>5470</v>
      </c>
      <c r="E742" s="7" t="s">
        <v>5755</v>
      </c>
      <c r="F742" s="7" t="s">
        <v>6782</v>
      </c>
      <c r="G742" s="7" t="s">
        <v>5480</v>
      </c>
    </row>
    <row r="743" spans="1:40">
      <c r="A743" s="7" t="s">
        <v>6783</v>
      </c>
      <c r="B743" s="7" t="s">
        <v>6784</v>
      </c>
      <c r="C743" s="7">
        <v>2.605</v>
      </c>
      <c r="D743" s="7" t="s">
        <v>5477</v>
      </c>
      <c r="E743" s="7" t="s">
        <v>5621</v>
      </c>
      <c r="F743" s="7" t="s">
        <v>6785</v>
      </c>
      <c r="G743" s="7" t="s">
        <v>5480</v>
      </c>
    </row>
    <row r="744" spans="1:40">
      <c r="A744" s="7" t="s">
        <v>6786</v>
      </c>
      <c r="B744" s="7" t="s">
        <v>270</v>
      </c>
      <c r="C744" s="7" t="s">
        <v>587</v>
      </c>
      <c r="D744" s="7" t="s">
        <v>587</v>
      </c>
      <c r="E744" s="7" t="s">
        <v>587</v>
      </c>
      <c r="F744" s="7" t="s">
        <v>587</v>
      </c>
      <c r="G744" s="7" t="s">
        <v>5480</v>
      </c>
      <c r="AC744" s="7" t="s">
        <v>2115</v>
      </c>
      <c r="AF744" s="7" t="s">
        <v>2953</v>
      </c>
      <c r="AK744" s="7" t="s">
        <v>6787</v>
      </c>
      <c r="AM744" s="7" t="s">
        <v>6788</v>
      </c>
      <c r="AN744" s="7" t="s">
        <v>6789</v>
      </c>
    </row>
    <row r="745" spans="1:40">
      <c r="A745" s="7" t="s">
        <v>6790</v>
      </c>
      <c r="B745" s="7" t="s">
        <v>6791</v>
      </c>
      <c r="C745" s="7">
        <v>2.2519999999999998</v>
      </c>
      <c r="D745" s="7" t="s">
        <v>5477</v>
      </c>
      <c r="E745" s="7" t="s">
        <v>5988</v>
      </c>
      <c r="F745" s="7" t="s">
        <v>6644</v>
      </c>
      <c r="G745" s="7" t="s">
        <v>5480</v>
      </c>
    </row>
    <row r="746" spans="1:40">
      <c r="A746" s="7" t="s">
        <v>6792</v>
      </c>
      <c r="B746" s="7" t="s">
        <v>6793</v>
      </c>
      <c r="C746" s="7">
        <v>2.2519999999999998</v>
      </c>
      <c r="D746" s="7" t="s">
        <v>5477</v>
      </c>
      <c r="E746" s="7" t="s">
        <v>5988</v>
      </c>
      <c r="F746" s="7" t="s">
        <v>6644</v>
      </c>
      <c r="G746" s="7" t="s">
        <v>5480</v>
      </c>
      <c r="N746" s="10"/>
    </row>
    <row r="747" spans="1:40">
      <c r="A747" s="7" t="s">
        <v>6794</v>
      </c>
      <c r="B747" s="7" t="s">
        <v>6795</v>
      </c>
      <c r="C747" s="7">
        <v>40.137</v>
      </c>
      <c r="D747" s="7" t="s">
        <v>5470</v>
      </c>
      <c r="E747" s="7" t="s">
        <v>6796</v>
      </c>
      <c r="F747" s="7" t="s">
        <v>6797</v>
      </c>
      <c r="G747" s="7" t="s">
        <v>2680</v>
      </c>
    </row>
    <row r="748" spans="1:40">
      <c r="A748" s="7" t="s">
        <v>4887</v>
      </c>
      <c r="B748" s="7" t="s">
        <v>4890</v>
      </c>
      <c r="C748" s="7">
        <v>12.124000000000001</v>
      </c>
      <c r="D748" s="7" t="s">
        <v>5470</v>
      </c>
      <c r="E748" s="7" t="s">
        <v>6796</v>
      </c>
      <c r="F748" s="7" t="s">
        <v>6798</v>
      </c>
      <c r="G748" s="7" t="s">
        <v>2680</v>
      </c>
    </row>
    <row r="749" spans="1:40">
      <c r="A749" s="7" t="s">
        <v>163</v>
      </c>
      <c r="B749" s="7" t="s">
        <v>166</v>
      </c>
      <c r="C749" s="7">
        <v>27.959</v>
      </c>
      <c r="D749" s="7" t="s">
        <v>5470</v>
      </c>
      <c r="E749" s="7" t="s">
        <v>5561</v>
      </c>
      <c r="F749" s="7" t="s">
        <v>6799</v>
      </c>
      <c r="G749" s="7" t="s">
        <v>2680</v>
      </c>
    </row>
    <row r="750" spans="1:40">
      <c r="A750" s="7" t="s">
        <v>1310</v>
      </c>
      <c r="B750" s="7" t="s">
        <v>1313</v>
      </c>
      <c r="C750" s="7">
        <v>29.885999999999999</v>
      </c>
      <c r="D750" s="7" t="s">
        <v>5470</v>
      </c>
      <c r="E750" s="7" t="s">
        <v>5711</v>
      </c>
      <c r="F750" s="7" t="s">
        <v>6800</v>
      </c>
      <c r="G750" s="7" t="s">
        <v>2680</v>
      </c>
    </row>
    <row r="751" spans="1:40">
      <c r="A751" s="7" t="s">
        <v>6801</v>
      </c>
      <c r="B751" s="7" t="s">
        <v>6802</v>
      </c>
      <c r="C751" s="7">
        <v>25.062000000000001</v>
      </c>
      <c r="D751" s="7" t="s">
        <v>5470</v>
      </c>
      <c r="E751" s="7" t="s">
        <v>6803</v>
      </c>
      <c r="F751" s="7" t="s">
        <v>6804</v>
      </c>
      <c r="G751" s="7" t="s">
        <v>2680</v>
      </c>
    </row>
    <row r="752" spans="1:40">
      <c r="A752" s="7" t="s">
        <v>6805</v>
      </c>
      <c r="B752" s="7" t="s">
        <v>6806</v>
      </c>
      <c r="C752" s="7">
        <v>37.146999999999998</v>
      </c>
      <c r="D752" s="7" t="s">
        <v>5470</v>
      </c>
      <c r="E752" s="7" t="s">
        <v>4310</v>
      </c>
      <c r="F752" s="7" t="s">
        <v>6807</v>
      </c>
      <c r="G752" s="7" t="s">
        <v>2680</v>
      </c>
    </row>
    <row r="753" spans="1:7">
      <c r="A753" s="7" t="s">
        <v>989</v>
      </c>
      <c r="B753" s="7" t="s">
        <v>992</v>
      </c>
      <c r="C753" s="7">
        <v>14.298999999999999</v>
      </c>
      <c r="D753" s="7" t="s">
        <v>5470</v>
      </c>
      <c r="E753" s="7" t="s">
        <v>5657</v>
      </c>
      <c r="F753" s="7" t="s">
        <v>6808</v>
      </c>
      <c r="G753" s="7" t="s">
        <v>2680</v>
      </c>
    </row>
    <row r="754" spans="1:7">
      <c r="A754" s="7" t="s">
        <v>6809</v>
      </c>
      <c r="B754" s="7" t="s">
        <v>6810</v>
      </c>
      <c r="C754" s="7">
        <v>20.693000000000001</v>
      </c>
      <c r="D754" s="7" t="s">
        <v>5470</v>
      </c>
      <c r="E754" s="7" t="s">
        <v>4310</v>
      </c>
      <c r="F754" s="7" t="s">
        <v>6811</v>
      </c>
      <c r="G754" s="7" t="s">
        <v>2680</v>
      </c>
    </row>
    <row r="755" spans="1:7">
      <c r="A755" s="7" t="s">
        <v>6812</v>
      </c>
      <c r="B755" s="7" t="s">
        <v>6813</v>
      </c>
      <c r="C755" s="7">
        <v>12.188000000000001</v>
      </c>
      <c r="D755" s="7" t="s">
        <v>5470</v>
      </c>
      <c r="E755" s="7" t="s">
        <v>5633</v>
      </c>
      <c r="F755" s="7" t="s">
        <v>6814</v>
      </c>
      <c r="G755" s="7" t="s">
        <v>2680</v>
      </c>
    </row>
    <row r="756" spans="1:7">
      <c r="A756" s="7" t="s">
        <v>6815</v>
      </c>
      <c r="B756" s="7" t="s">
        <v>6816</v>
      </c>
      <c r="C756" s="7">
        <v>12.595000000000001</v>
      </c>
      <c r="D756" s="7" t="s">
        <v>5470</v>
      </c>
      <c r="E756" s="7" t="s">
        <v>5711</v>
      </c>
      <c r="F756" s="7" t="s">
        <v>6817</v>
      </c>
      <c r="G756" s="7" t="s">
        <v>2680</v>
      </c>
    </row>
    <row r="757" spans="1:7">
      <c r="A757" s="7" t="s">
        <v>2320</v>
      </c>
      <c r="B757" s="7" t="s">
        <v>2323</v>
      </c>
      <c r="C757" s="7">
        <v>1.1830000000000001</v>
      </c>
      <c r="D757" s="7" t="s">
        <v>5483</v>
      </c>
      <c r="E757" s="7" t="s">
        <v>5505</v>
      </c>
      <c r="F757" s="7" t="s">
        <v>6818</v>
      </c>
      <c r="G757" s="7" t="s">
        <v>5480</v>
      </c>
    </row>
    <row r="758" spans="1:7">
      <c r="A758" s="7" t="s">
        <v>3178</v>
      </c>
      <c r="B758" s="7" t="s">
        <v>3009</v>
      </c>
      <c r="C758" s="7">
        <v>1.1830000000000001</v>
      </c>
      <c r="D758" s="7" t="s">
        <v>5483</v>
      </c>
      <c r="E758" s="7" t="s">
        <v>5505</v>
      </c>
      <c r="F758" s="7" t="s">
        <v>6818</v>
      </c>
      <c r="G758" s="7" t="s">
        <v>5480</v>
      </c>
    </row>
    <row r="759" spans="1:7">
      <c r="A759" s="7" t="s">
        <v>6819</v>
      </c>
      <c r="B759" s="7" t="s">
        <v>6820</v>
      </c>
      <c r="C759" s="7">
        <v>2.5979999999999999</v>
      </c>
      <c r="D759" s="7" t="s">
        <v>5470</v>
      </c>
      <c r="E759" s="7" t="s">
        <v>5598</v>
      </c>
      <c r="F759" s="7" t="s">
        <v>6821</v>
      </c>
      <c r="G759" s="7" t="s">
        <v>5480</v>
      </c>
    </row>
    <row r="760" spans="1:7">
      <c r="A760" s="7" t="s">
        <v>6822</v>
      </c>
      <c r="B760" s="7" t="s">
        <v>6823</v>
      </c>
      <c r="C760" s="7">
        <v>4.47</v>
      </c>
      <c r="D760" s="7" t="s">
        <v>5470</v>
      </c>
      <c r="E760" s="7" t="s">
        <v>6624</v>
      </c>
      <c r="F760" s="7" t="s">
        <v>6824</v>
      </c>
      <c r="G760" s="7" t="s">
        <v>5480</v>
      </c>
    </row>
    <row r="761" spans="1:7">
      <c r="A761" s="7" t="s">
        <v>6825</v>
      </c>
      <c r="B761" s="7" t="s">
        <v>6826</v>
      </c>
      <c r="C761" s="7">
        <v>4.47</v>
      </c>
      <c r="D761" s="7" t="s">
        <v>5470</v>
      </c>
      <c r="E761" s="7" t="s">
        <v>6624</v>
      </c>
      <c r="F761" s="7" t="s">
        <v>6824</v>
      </c>
      <c r="G761" s="7" t="s">
        <v>5480</v>
      </c>
    </row>
    <row r="762" spans="1:7">
      <c r="A762" s="7" t="s">
        <v>3120</v>
      </c>
      <c r="B762" s="7" t="s">
        <v>3123</v>
      </c>
      <c r="C762" s="7">
        <v>1.9390000000000001</v>
      </c>
      <c r="D762" s="7" t="s">
        <v>5494</v>
      </c>
      <c r="E762" s="7" t="s">
        <v>5505</v>
      </c>
      <c r="F762" s="7" t="s">
        <v>6827</v>
      </c>
      <c r="G762" s="7" t="s">
        <v>5480</v>
      </c>
    </row>
    <row r="763" spans="1:7">
      <c r="A763" s="7" t="s">
        <v>236</v>
      </c>
      <c r="B763" s="7" t="s">
        <v>239</v>
      </c>
      <c r="C763" s="7">
        <v>2.581</v>
      </c>
      <c r="D763" s="7" t="s">
        <v>5494</v>
      </c>
      <c r="E763" s="7" t="s">
        <v>6170</v>
      </c>
      <c r="F763" s="7" t="s">
        <v>6828</v>
      </c>
      <c r="G763" s="7" t="s">
        <v>5480</v>
      </c>
    </row>
    <row r="764" spans="1:7">
      <c r="A764" s="7" t="s">
        <v>6829</v>
      </c>
      <c r="B764" s="7" t="s">
        <v>6830</v>
      </c>
      <c r="C764" s="7">
        <v>3.262</v>
      </c>
      <c r="D764" s="7" t="s">
        <v>5477</v>
      </c>
      <c r="E764" s="7" t="s">
        <v>5711</v>
      </c>
      <c r="F764" s="7" t="s">
        <v>6831</v>
      </c>
      <c r="G764" s="7" t="s">
        <v>5480</v>
      </c>
    </row>
    <row r="765" spans="1:7">
      <c r="A765" s="7" t="s">
        <v>3883</v>
      </c>
      <c r="B765" s="7" t="s">
        <v>3885</v>
      </c>
      <c r="C765" s="7">
        <v>3.6080000000000001</v>
      </c>
      <c r="D765" s="7" t="s">
        <v>5477</v>
      </c>
      <c r="E765" s="7" t="s">
        <v>6040</v>
      </c>
      <c r="F765" s="7" t="s">
        <v>7221</v>
      </c>
      <c r="G765" s="7" t="s">
        <v>5480</v>
      </c>
    </row>
    <row r="766" spans="1:7">
      <c r="A766" s="7" t="s">
        <v>6832</v>
      </c>
      <c r="B766" s="7" t="s">
        <v>6833</v>
      </c>
      <c r="C766" s="7">
        <v>4.3479999999999999</v>
      </c>
      <c r="D766" s="7" t="s">
        <v>5470</v>
      </c>
      <c r="E766" s="7" t="s">
        <v>6834</v>
      </c>
      <c r="F766" s="7" t="s">
        <v>6835</v>
      </c>
      <c r="G766" s="7" t="s">
        <v>5480</v>
      </c>
    </row>
    <row r="767" spans="1:7">
      <c r="A767" s="7" t="s">
        <v>97</v>
      </c>
      <c r="B767" s="7" t="s">
        <v>100</v>
      </c>
      <c r="C767" s="7">
        <v>2.1030000000000002</v>
      </c>
      <c r="D767" s="7" t="s">
        <v>5494</v>
      </c>
      <c r="E767" s="7" t="s">
        <v>5755</v>
      </c>
      <c r="F767" s="7" t="s">
        <v>6836</v>
      </c>
      <c r="G767" s="7" t="s">
        <v>5480</v>
      </c>
    </row>
    <row r="768" spans="1:7">
      <c r="A768" s="7" t="s">
        <v>6837</v>
      </c>
      <c r="B768" s="7" t="s">
        <v>101</v>
      </c>
      <c r="C768" s="7">
        <v>2.1030000000000002</v>
      </c>
      <c r="D768" s="7" t="s">
        <v>5494</v>
      </c>
      <c r="E768" s="7" t="s">
        <v>5755</v>
      </c>
      <c r="F768" s="7" t="s">
        <v>6836</v>
      </c>
      <c r="G768" s="7" t="s">
        <v>5480</v>
      </c>
    </row>
    <row r="769" spans="1:68">
      <c r="A769" s="7" t="s">
        <v>188</v>
      </c>
      <c r="B769" s="7" t="s">
        <v>191</v>
      </c>
      <c r="C769" s="7">
        <v>8.32</v>
      </c>
      <c r="D769" s="7" t="s">
        <v>5470</v>
      </c>
      <c r="E769" s="7" t="s">
        <v>5619</v>
      </c>
      <c r="F769" s="7" t="s">
        <v>6838</v>
      </c>
      <c r="G769" s="7" t="s">
        <v>2680</v>
      </c>
    </row>
    <row r="770" spans="1:68">
      <c r="A770" s="7" t="s">
        <v>6839</v>
      </c>
      <c r="B770" s="7" t="s">
        <v>6840</v>
      </c>
      <c r="C770" s="7" t="s">
        <v>587</v>
      </c>
      <c r="D770" s="7" t="s">
        <v>587</v>
      </c>
      <c r="E770" s="7" t="s">
        <v>587</v>
      </c>
      <c r="F770" s="7" t="s">
        <v>587</v>
      </c>
      <c r="G770" s="7" t="s">
        <v>5480</v>
      </c>
    </row>
    <row r="771" spans="1:68">
      <c r="A771" s="7" t="s">
        <v>6841</v>
      </c>
      <c r="B771" s="7" t="s">
        <v>6842</v>
      </c>
      <c r="C771" s="7">
        <v>2.9689999999999999</v>
      </c>
      <c r="D771" s="7" t="s">
        <v>5477</v>
      </c>
      <c r="E771" s="7" t="s">
        <v>5701</v>
      </c>
      <c r="F771" s="7" t="s">
        <v>6843</v>
      </c>
      <c r="G771" s="7" t="s">
        <v>5480</v>
      </c>
    </row>
    <row r="772" spans="1:68">
      <c r="A772" s="7" t="s">
        <v>5046</v>
      </c>
      <c r="B772" s="7" t="s">
        <v>5049</v>
      </c>
      <c r="C772" s="7">
        <v>1.571</v>
      </c>
      <c r="D772" s="7" t="s">
        <v>5494</v>
      </c>
      <c r="E772" s="7" t="s">
        <v>6018</v>
      </c>
      <c r="F772" s="7" t="s">
        <v>6844</v>
      </c>
      <c r="G772" s="7" t="s">
        <v>5480</v>
      </c>
    </row>
    <row r="773" spans="1:68">
      <c r="A773" s="3" t="s">
        <v>5096</v>
      </c>
      <c r="B773" s="3" t="s">
        <v>5050</v>
      </c>
      <c r="C773" s="7">
        <v>1.571</v>
      </c>
      <c r="D773" s="7" t="s">
        <v>5494</v>
      </c>
      <c r="E773" s="7" t="s">
        <v>6018</v>
      </c>
      <c r="F773" s="7" t="s">
        <v>6844</v>
      </c>
      <c r="G773" s="7" t="s">
        <v>5480</v>
      </c>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row>
    <row r="774" spans="1:68">
      <c r="A774" s="7" t="s">
        <v>555</v>
      </c>
      <c r="B774" s="7" t="s">
        <v>558</v>
      </c>
      <c r="C774" s="7">
        <v>5.0119999999999996</v>
      </c>
      <c r="D774" s="7" t="s">
        <v>5470</v>
      </c>
      <c r="E774" s="7" t="s">
        <v>5818</v>
      </c>
      <c r="F774" s="7" t="s">
        <v>6845</v>
      </c>
      <c r="G774" s="7" t="s">
        <v>2680</v>
      </c>
    </row>
    <row r="775" spans="1:68">
      <c r="A775" s="7" t="s">
        <v>6846</v>
      </c>
      <c r="B775" s="7" t="s">
        <v>6847</v>
      </c>
      <c r="C775" s="7">
        <v>2.093</v>
      </c>
      <c r="D775" s="7" t="s">
        <v>5477</v>
      </c>
      <c r="E775" s="7" t="s">
        <v>6848</v>
      </c>
      <c r="F775" s="7" t="s">
        <v>6849</v>
      </c>
      <c r="G775" s="7" t="s">
        <v>5480</v>
      </c>
    </row>
    <row r="776" spans="1:68">
      <c r="A776" s="7" t="s">
        <v>6850</v>
      </c>
      <c r="B776" s="7" t="s">
        <v>6851</v>
      </c>
      <c r="C776" s="7">
        <v>3.1</v>
      </c>
      <c r="D776" s="7" t="s">
        <v>5477</v>
      </c>
      <c r="E776" s="7" t="s">
        <v>5780</v>
      </c>
      <c r="F776" s="7" t="s">
        <v>6852</v>
      </c>
      <c r="G776" s="7" t="s">
        <v>5480</v>
      </c>
    </row>
    <row r="777" spans="1:68">
      <c r="A777" s="7" t="s">
        <v>1441</v>
      </c>
      <c r="B777" s="7" t="s">
        <v>1444</v>
      </c>
      <c r="C777" s="7">
        <v>72.406000000000006</v>
      </c>
      <c r="D777" s="7" t="s">
        <v>5470</v>
      </c>
      <c r="E777" s="7" t="s">
        <v>5571</v>
      </c>
      <c r="F777" s="7" t="s">
        <v>6853</v>
      </c>
      <c r="G777" s="7" t="s">
        <v>2680</v>
      </c>
    </row>
    <row r="778" spans="1:68">
      <c r="A778" s="7" t="s">
        <v>6854</v>
      </c>
      <c r="B778" s="7" t="s">
        <v>6855</v>
      </c>
      <c r="C778" s="7">
        <v>2.7930000000000001</v>
      </c>
      <c r="D778" s="7" t="s">
        <v>5470</v>
      </c>
      <c r="E778" s="7" t="s">
        <v>6856</v>
      </c>
      <c r="F778" s="7" t="s">
        <v>6857</v>
      </c>
      <c r="G778" s="7" t="s">
        <v>2680</v>
      </c>
    </row>
    <row r="779" spans="1:68">
      <c r="A779" s="7" t="s">
        <v>4902</v>
      </c>
      <c r="B779" s="7" t="s">
        <v>4905</v>
      </c>
      <c r="C779" s="7">
        <v>10.162000000000001</v>
      </c>
      <c r="D779" s="7" t="s">
        <v>5470</v>
      </c>
      <c r="E779" s="7" t="s">
        <v>5705</v>
      </c>
      <c r="F779" s="7" t="s">
        <v>6858</v>
      </c>
      <c r="G779" s="7" t="s">
        <v>2680</v>
      </c>
    </row>
    <row r="780" spans="1:68">
      <c r="A780" s="7" t="s">
        <v>2939</v>
      </c>
      <c r="B780" s="7" t="s">
        <v>2943</v>
      </c>
      <c r="C780" s="7">
        <v>10.162000000000001</v>
      </c>
      <c r="D780" s="7" t="s">
        <v>5470</v>
      </c>
      <c r="E780" s="7" t="s">
        <v>5705</v>
      </c>
      <c r="F780" s="7" t="s">
        <v>6858</v>
      </c>
      <c r="G780" s="7" t="s">
        <v>2680</v>
      </c>
      <c r="AG780" s="10"/>
    </row>
    <row r="781" spans="1:68">
      <c r="A781" s="7" t="s">
        <v>6859</v>
      </c>
      <c r="B781" s="7" t="s">
        <v>6860</v>
      </c>
      <c r="C781" s="7">
        <v>0.86799999999999999</v>
      </c>
      <c r="D781" s="7" t="s">
        <v>5483</v>
      </c>
      <c r="E781" s="7" t="s">
        <v>5705</v>
      </c>
      <c r="F781" s="7" t="s">
        <v>6861</v>
      </c>
      <c r="G781" s="7" t="s">
        <v>5480</v>
      </c>
    </row>
    <row r="782" spans="1:68">
      <c r="A782" s="7" t="s">
        <v>2795</v>
      </c>
      <c r="B782" s="7" t="s">
        <v>2798</v>
      </c>
      <c r="C782" s="7">
        <v>0.747</v>
      </c>
      <c r="D782" s="7" t="s">
        <v>5483</v>
      </c>
      <c r="E782" s="7" t="s">
        <v>5552</v>
      </c>
      <c r="F782" s="7" t="s">
        <v>6862</v>
      </c>
      <c r="G782" s="7" t="s">
        <v>5480</v>
      </c>
    </row>
    <row r="783" spans="1:68">
      <c r="A783" s="7" t="s">
        <v>1137</v>
      </c>
      <c r="B783" s="7" t="s">
        <v>1141</v>
      </c>
      <c r="C783" s="7">
        <v>0.747</v>
      </c>
      <c r="D783" s="7" t="s">
        <v>5483</v>
      </c>
      <c r="E783" s="7" t="s">
        <v>5552</v>
      </c>
      <c r="F783" s="7" t="s">
        <v>6862</v>
      </c>
      <c r="G783" s="7" t="s">
        <v>5480</v>
      </c>
      <c r="AC783" s="7" t="s">
        <v>2923</v>
      </c>
      <c r="AF783" s="7" t="s">
        <v>2781</v>
      </c>
      <c r="AK783" s="7">
        <v>42454</v>
      </c>
      <c r="AM783" s="7" t="s">
        <v>6863</v>
      </c>
      <c r="AN783" s="7" t="s">
        <v>6864</v>
      </c>
    </row>
    <row r="784" spans="1:68">
      <c r="A784" s="7" t="s">
        <v>3045</v>
      </c>
      <c r="B784" s="7" t="s">
        <v>3048</v>
      </c>
      <c r="C784" s="7">
        <v>3.55</v>
      </c>
      <c r="D784" s="7" t="s">
        <v>5477</v>
      </c>
      <c r="E784" s="7" t="s">
        <v>6123</v>
      </c>
      <c r="F784" s="7" t="s">
        <v>6865</v>
      </c>
      <c r="G784" s="7" t="s">
        <v>5480</v>
      </c>
    </row>
    <row r="785" spans="1:68">
      <c r="A785" s="7" t="s">
        <v>6866</v>
      </c>
      <c r="B785" s="7" t="s">
        <v>6867</v>
      </c>
      <c r="C785" s="7">
        <v>3.7829999999999999</v>
      </c>
      <c r="D785" s="7" t="s">
        <v>5470</v>
      </c>
      <c r="E785" s="7" t="s">
        <v>5552</v>
      </c>
      <c r="F785" s="7" t="s">
        <v>6868</v>
      </c>
      <c r="G785" s="7" t="s">
        <v>5480</v>
      </c>
    </row>
    <row r="786" spans="1:68">
      <c r="A786" s="7" t="s">
        <v>6869</v>
      </c>
      <c r="B786" s="7" t="s">
        <v>6870</v>
      </c>
      <c r="C786" s="7">
        <v>3.9470000000000001</v>
      </c>
      <c r="D786" s="7" t="s">
        <v>5470</v>
      </c>
      <c r="E786" s="7" t="s">
        <v>5895</v>
      </c>
      <c r="F786" s="7" t="s">
        <v>6871</v>
      </c>
      <c r="G786" s="7" t="s">
        <v>2680</v>
      </c>
    </row>
    <row r="787" spans="1:68">
      <c r="A787" s="7" t="s">
        <v>4092</v>
      </c>
      <c r="B787" s="7" t="s">
        <v>4095</v>
      </c>
      <c r="C787" s="7">
        <v>1.5649999999999999</v>
      </c>
      <c r="D787" s="7" t="s">
        <v>5494</v>
      </c>
      <c r="E787" s="7" t="s">
        <v>5486</v>
      </c>
      <c r="F787" s="7" t="s">
        <v>5795</v>
      </c>
      <c r="G787" s="7" t="s">
        <v>5480</v>
      </c>
    </row>
    <row r="788" spans="1:68">
      <c r="A788" s="7" t="s">
        <v>6872</v>
      </c>
      <c r="B788" s="7" t="s">
        <v>6873</v>
      </c>
      <c r="C788" s="7">
        <v>2.4529999999999998</v>
      </c>
      <c r="D788" s="7" t="s">
        <v>5477</v>
      </c>
      <c r="E788" s="7" t="s">
        <v>5952</v>
      </c>
      <c r="F788" s="7" t="s">
        <v>6874</v>
      </c>
      <c r="G788" s="7" t="s">
        <v>5480</v>
      </c>
    </row>
    <row r="789" spans="1:68">
      <c r="A789" s="7" t="s">
        <v>486</v>
      </c>
      <c r="B789" s="7" t="s">
        <v>489</v>
      </c>
      <c r="C789" s="7">
        <v>7.5190000000000001</v>
      </c>
      <c r="D789" s="7" t="s">
        <v>5470</v>
      </c>
      <c r="E789" s="7" t="s">
        <v>4310</v>
      </c>
      <c r="F789" s="7" t="s">
        <v>6875</v>
      </c>
      <c r="G789" s="7" t="s">
        <v>2680</v>
      </c>
    </row>
    <row r="790" spans="1:68">
      <c r="A790" s="7" t="s">
        <v>6876</v>
      </c>
      <c r="B790" s="7" t="s">
        <v>4588</v>
      </c>
      <c r="C790" s="7">
        <v>4.1429999999999998</v>
      </c>
      <c r="D790" s="7" t="s">
        <v>5477</v>
      </c>
      <c r="E790" s="7" t="s">
        <v>4310</v>
      </c>
      <c r="F790" s="7" t="s">
        <v>6877</v>
      </c>
      <c r="G790" s="7" t="s">
        <v>5480</v>
      </c>
    </row>
    <row r="791" spans="1:68">
      <c r="A791" s="7" t="s">
        <v>4009</v>
      </c>
      <c r="B791" s="7" t="s">
        <v>4012</v>
      </c>
      <c r="C791" s="7">
        <v>7.7190000000000003</v>
      </c>
      <c r="D791" s="7" t="s">
        <v>5470</v>
      </c>
      <c r="E791" s="7" t="s">
        <v>5532</v>
      </c>
      <c r="F791" s="7" t="s">
        <v>6878</v>
      </c>
      <c r="G791" s="7" t="s">
        <v>2680</v>
      </c>
    </row>
    <row r="792" spans="1:68">
      <c r="A792" s="3" t="s">
        <v>4632</v>
      </c>
      <c r="B792" s="3" t="s">
        <v>4635</v>
      </c>
      <c r="C792" s="3">
        <v>4.9619999999999997</v>
      </c>
      <c r="D792" s="3" t="s">
        <v>5470</v>
      </c>
      <c r="E792" s="3" t="s">
        <v>5791</v>
      </c>
      <c r="F792" s="3" t="s">
        <v>7238</v>
      </c>
      <c r="G792" s="3" t="s">
        <v>5480</v>
      </c>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row>
    <row r="793" spans="1:68">
      <c r="A793" s="7" t="s">
        <v>4310</v>
      </c>
      <c r="B793" s="7" t="s">
        <v>4313</v>
      </c>
      <c r="C793" s="7">
        <v>2.262</v>
      </c>
      <c r="D793" s="7" t="s">
        <v>5494</v>
      </c>
      <c r="E793" s="7" t="s">
        <v>5791</v>
      </c>
      <c r="F793" s="7" t="s">
        <v>6879</v>
      </c>
      <c r="G793" s="7" t="s">
        <v>5480</v>
      </c>
    </row>
    <row r="794" spans="1:68">
      <c r="A794" s="7" t="s">
        <v>570</v>
      </c>
      <c r="B794" s="7" t="s">
        <v>574</v>
      </c>
      <c r="C794" s="7">
        <v>5.1680000000000001</v>
      </c>
      <c r="D794" s="7" t="s">
        <v>5470</v>
      </c>
      <c r="E794" s="7" t="s">
        <v>4310</v>
      </c>
      <c r="F794" s="7" t="s">
        <v>6880</v>
      </c>
      <c r="G794" s="7" t="s">
        <v>5480</v>
      </c>
    </row>
    <row r="795" spans="1:68">
      <c r="A795" s="7" t="s">
        <v>6881</v>
      </c>
      <c r="B795" s="7" t="s">
        <v>6882</v>
      </c>
      <c r="C795" s="7" t="s">
        <v>587</v>
      </c>
      <c r="D795" s="7" t="s">
        <v>587</v>
      </c>
      <c r="E795" s="7" t="s">
        <v>587</v>
      </c>
      <c r="F795" s="7" t="s">
        <v>587</v>
      </c>
      <c r="G795" s="7" t="s">
        <v>5480</v>
      </c>
    </row>
    <row r="796" spans="1:68">
      <c r="A796" s="7" t="s">
        <v>6883</v>
      </c>
      <c r="B796" s="7" t="s">
        <v>6884</v>
      </c>
      <c r="C796" s="7" t="s">
        <v>587</v>
      </c>
      <c r="D796" s="7" t="s">
        <v>587</v>
      </c>
      <c r="E796" s="7" t="s">
        <v>587</v>
      </c>
      <c r="F796" s="7" t="s">
        <v>587</v>
      </c>
      <c r="G796" s="7" t="s">
        <v>5480</v>
      </c>
    </row>
    <row r="797" spans="1:68">
      <c r="A797" s="7" t="s">
        <v>6885</v>
      </c>
      <c r="B797" s="7" t="s">
        <v>6886</v>
      </c>
      <c r="C797" s="7">
        <v>1.2769999999999999</v>
      </c>
      <c r="D797" s="7" t="s">
        <v>5494</v>
      </c>
      <c r="E797" s="7" t="s">
        <v>6586</v>
      </c>
      <c r="F797" s="7" t="s">
        <v>6887</v>
      </c>
      <c r="G797" s="7" t="s">
        <v>5480</v>
      </c>
    </row>
    <row r="798" spans="1:68">
      <c r="A798" s="3" t="s">
        <v>4696</v>
      </c>
      <c r="B798" s="3" t="s">
        <v>4699</v>
      </c>
      <c r="C798" s="3">
        <v>4.7939999999999996</v>
      </c>
      <c r="D798" s="3" t="s">
        <v>5470</v>
      </c>
      <c r="E798" s="3" t="s">
        <v>5814</v>
      </c>
      <c r="F798" s="3" t="s">
        <v>7239</v>
      </c>
      <c r="G798" s="3" t="s">
        <v>2680</v>
      </c>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row>
    <row r="799" spans="1:68">
      <c r="A799" s="3" t="s">
        <v>4727</v>
      </c>
      <c r="B799" s="3" t="s">
        <v>4730</v>
      </c>
      <c r="C799" s="3" t="s">
        <v>587</v>
      </c>
      <c r="D799" s="3" t="s">
        <v>587</v>
      </c>
      <c r="E799" s="3" t="s">
        <v>587</v>
      </c>
      <c r="F799" s="3" t="s">
        <v>587</v>
      </c>
      <c r="G799" s="3" t="s">
        <v>5480</v>
      </c>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row>
    <row r="800" spans="1:68">
      <c r="A800" s="7" t="s">
        <v>6888</v>
      </c>
      <c r="B800" s="7" t="s">
        <v>6889</v>
      </c>
      <c r="C800" s="7">
        <v>3.081</v>
      </c>
      <c r="D800" s="7" t="s">
        <v>5470</v>
      </c>
      <c r="E800" s="7" t="s">
        <v>6890</v>
      </c>
      <c r="F800" s="7" t="s">
        <v>6891</v>
      </c>
      <c r="G800" s="7" t="s">
        <v>5480</v>
      </c>
    </row>
    <row r="801" spans="1:68">
      <c r="A801" s="7" t="s">
        <v>3877</v>
      </c>
      <c r="B801" s="7" t="s">
        <v>3880</v>
      </c>
      <c r="C801" s="7">
        <v>3.5070000000000001</v>
      </c>
      <c r="D801" s="7" t="s">
        <v>5477</v>
      </c>
      <c r="E801" s="7" t="s">
        <v>6358</v>
      </c>
      <c r="F801" s="7" t="s">
        <v>6892</v>
      </c>
      <c r="G801" s="7" t="s">
        <v>5480</v>
      </c>
    </row>
    <row r="802" spans="1:68">
      <c r="A802" s="7" t="s">
        <v>5318</v>
      </c>
      <c r="B802" s="7" t="s">
        <v>5319</v>
      </c>
      <c r="C802" s="7">
        <v>1.143</v>
      </c>
      <c r="D802" s="7" t="s">
        <v>5494</v>
      </c>
      <c r="E802" s="7" t="s">
        <v>5490</v>
      </c>
      <c r="F802" s="7" t="s">
        <v>6893</v>
      </c>
      <c r="G802" s="7" t="s">
        <v>5480</v>
      </c>
    </row>
    <row r="803" spans="1:68">
      <c r="A803" s="7" t="s">
        <v>965</v>
      </c>
      <c r="B803" s="7" t="s">
        <v>968</v>
      </c>
      <c r="C803" s="7">
        <v>3.5910000000000002</v>
      </c>
      <c r="D803" s="7" t="s">
        <v>5477</v>
      </c>
      <c r="E803" s="7" t="s">
        <v>5999</v>
      </c>
      <c r="F803" s="7" t="s">
        <v>6894</v>
      </c>
      <c r="G803" s="7" t="s">
        <v>5480</v>
      </c>
    </row>
    <row r="804" spans="1:68">
      <c r="A804" s="7" t="s">
        <v>6895</v>
      </c>
      <c r="B804" s="7" t="s">
        <v>6896</v>
      </c>
      <c r="C804" s="7">
        <v>3.5910000000000002</v>
      </c>
      <c r="D804" s="7" t="s">
        <v>5477</v>
      </c>
      <c r="E804" s="7" t="s">
        <v>5999</v>
      </c>
      <c r="F804" s="7" t="s">
        <v>6894</v>
      </c>
      <c r="G804" s="7" t="s">
        <v>5480</v>
      </c>
    </row>
    <row r="805" spans="1:68">
      <c r="A805" s="7" t="s">
        <v>6897</v>
      </c>
      <c r="B805" s="7" t="s">
        <v>4737</v>
      </c>
      <c r="C805" s="7">
        <v>2.2759999999999998</v>
      </c>
      <c r="D805" s="7" t="s">
        <v>5470</v>
      </c>
      <c r="E805" s="7" t="s">
        <v>6898</v>
      </c>
      <c r="F805" s="8" t="s">
        <v>6899</v>
      </c>
      <c r="G805" s="7" t="s">
        <v>5480</v>
      </c>
      <c r="AK805" s="10"/>
    </row>
    <row r="806" spans="1:68">
      <c r="A806" s="3" t="s">
        <v>4780</v>
      </c>
      <c r="B806" s="3" t="s">
        <v>4782</v>
      </c>
      <c r="C806" s="3">
        <v>2.024</v>
      </c>
      <c r="D806" s="3" t="s">
        <v>5477</v>
      </c>
      <c r="E806" s="3" t="s">
        <v>6898</v>
      </c>
      <c r="F806" s="3" t="s">
        <v>7240</v>
      </c>
      <c r="G806" s="3" t="s">
        <v>5480</v>
      </c>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row>
    <row r="807" spans="1:68">
      <c r="A807" s="7" t="s">
        <v>5219</v>
      </c>
      <c r="B807" s="7" t="s">
        <v>5222</v>
      </c>
      <c r="C807" s="7">
        <v>4.593</v>
      </c>
      <c r="D807" s="7" t="s">
        <v>5477</v>
      </c>
      <c r="E807" s="7" t="s">
        <v>5859</v>
      </c>
      <c r="F807" s="7" t="s">
        <v>6900</v>
      </c>
      <c r="G807" s="7" t="s">
        <v>5480</v>
      </c>
    </row>
    <row r="808" spans="1:68">
      <c r="A808" s="14" t="s">
        <v>5234</v>
      </c>
      <c r="B808" s="14" t="s">
        <v>5223</v>
      </c>
      <c r="C808" s="7">
        <v>4.593</v>
      </c>
      <c r="D808" s="7" t="s">
        <v>5477</v>
      </c>
      <c r="E808" s="7" t="s">
        <v>5859</v>
      </c>
      <c r="F808" s="7" t="s">
        <v>6900</v>
      </c>
      <c r="G808" s="7" t="s">
        <v>5480</v>
      </c>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row>
    <row r="809" spans="1:68">
      <c r="A809" s="7" t="s">
        <v>6901</v>
      </c>
      <c r="B809" s="7" t="s">
        <v>6902</v>
      </c>
      <c r="C809" s="7">
        <v>1.486</v>
      </c>
      <c r="D809" s="7" t="s">
        <v>5494</v>
      </c>
      <c r="E809" s="7" t="s">
        <v>5719</v>
      </c>
      <c r="F809" s="7" t="s">
        <v>6903</v>
      </c>
      <c r="G809" s="7" t="s">
        <v>5480</v>
      </c>
    </row>
    <row r="810" spans="1:68">
      <c r="A810" s="7" t="s">
        <v>90</v>
      </c>
      <c r="B810" s="7" t="s">
        <v>93</v>
      </c>
      <c r="C810" s="7">
        <v>2.82</v>
      </c>
      <c r="D810" s="7" t="s">
        <v>5470</v>
      </c>
      <c r="E810" s="7" t="s">
        <v>5571</v>
      </c>
      <c r="F810" s="7" t="s">
        <v>6904</v>
      </c>
      <c r="G810" s="7" t="s">
        <v>5480</v>
      </c>
    </row>
    <row r="811" spans="1:68">
      <c r="A811" s="7" t="s">
        <v>6905</v>
      </c>
      <c r="B811" s="7" t="s">
        <v>6906</v>
      </c>
      <c r="C811" s="7">
        <v>2.84</v>
      </c>
      <c r="D811" s="7" t="s">
        <v>5477</v>
      </c>
      <c r="E811" s="7" t="s">
        <v>6749</v>
      </c>
      <c r="F811" s="7" t="s">
        <v>6907</v>
      </c>
      <c r="G811" s="7" t="s">
        <v>5480</v>
      </c>
    </row>
    <row r="812" spans="1:68">
      <c r="A812" s="7" t="s">
        <v>6908</v>
      </c>
      <c r="B812" s="7" t="s">
        <v>6909</v>
      </c>
      <c r="C812" s="7">
        <v>2.4950000000000001</v>
      </c>
      <c r="D812" s="7" t="s">
        <v>5477</v>
      </c>
      <c r="E812" s="7" t="s">
        <v>6910</v>
      </c>
      <c r="F812" s="7" t="s">
        <v>6911</v>
      </c>
      <c r="G812" s="7" t="s">
        <v>5480</v>
      </c>
    </row>
    <row r="813" spans="1:68">
      <c r="A813" s="7" t="s">
        <v>411</v>
      </c>
      <c r="B813" s="7" t="s">
        <v>414</v>
      </c>
      <c r="C813" s="7">
        <v>2.4950000000000001</v>
      </c>
      <c r="D813" s="7" t="s">
        <v>5477</v>
      </c>
      <c r="E813" s="7" t="s">
        <v>6910</v>
      </c>
      <c r="F813" s="7" t="s">
        <v>6911</v>
      </c>
      <c r="G813" s="7" t="s">
        <v>5480</v>
      </c>
      <c r="AC813" s="7" t="s">
        <v>390</v>
      </c>
      <c r="AF813" s="7" t="s">
        <v>371</v>
      </c>
      <c r="AK813" s="10">
        <v>42884</v>
      </c>
      <c r="AM813" s="7" t="s">
        <v>6912</v>
      </c>
      <c r="AN813" s="7" t="s">
        <v>6913</v>
      </c>
    </row>
    <row r="814" spans="1:68">
      <c r="A814" s="7" t="s">
        <v>6914</v>
      </c>
      <c r="B814" s="7" t="s">
        <v>6915</v>
      </c>
      <c r="C814" s="7">
        <v>2.0270000000000001</v>
      </c>
      <c r="D814" s="7" t="s">
        <v>5494</v>
      </c>
      <c r="E814" s="7" t="s">
        <v>5755</v>
      </c>
      <c r="F814" s="7" t="s">
        <v>6916</v>
      </c>
      <c r="G814" s="7" t="s">
        <v>5480</v>
      </c>
    </row>
    <row r="815" spans="1:68">
      <c r="A815" s="7" t="s">
        <v>6917</v>
      </c>
      <c r="B815" s="7" t="s">
        <v>6918</v>
      </c>
      <c r="C815" s="7" t="s">
        <v>587</v>
      </c>
      <c r="D815" s="7" t="s">
        <v>587</v>
      </c>
      <c r="E815" s="7" t="s">
        <v>587</v>
      </c>
      <c r="F815" s="7" t="s">
        <v>587</v>
      </c>
      <c r="G815" s="7" t="s">
        <v>5480</v>
      </c>
    </row>
    <row r="816" spans="1:68">
      <c r="A816" s="7" t="s">
        <v>6919</v>
      </c>
      <c r="B816" s="7" t="s">
        <v>6920</v>
      </c>
      <c r="C816" s="7">
        <v>2.7240000000000002</v>
      </c>
      <c r="D816" s="7" t="s">
        <v>5494</v>
      </c>
      <c r="E816" s="7" t="s">
        <v>6235</v>
      </c>
      <c r="F816" s="7" t="s">
        <v>6921</v>
      </c>
      <c r="G816" s="7" t="s">
        <v>5480</v>
      </c>
    </row>
    <row r="817" spans="1:68">
      <c r="A817" s="7" t="s">
        <v>6922</v>
      </c>
      <c r="B817" s="7" t="s">
        <v>6923</v>
      </c>
      <c r="C817" s="7">
        <v>3.08</v>
      </c>
      <c r="D817" s="7" t="s">
        <v>5470</v>
      </c>
      <c r="E817" s="7" t="s">
        <v>6924</v>
      </c>
      <c r="F817" s="7" t="s">
        <v>6925</v>
      </c>
      <c r="G817" s="7" t="s">
        <v>5480</v>
      </c>
    </row>
    <row r="818" spans="1:68">
      <c r="A818" s="7" t="s">
        <v>6926</v>
      </c>
      <c r="B818" s="7" t="s">
        <v>6927</v>
      </c>
      <c r="C818" s="7">
        <v>1.798</v>
      </c>
      <c r="D818" s="7" t="s">
        <v>5477</v>
      </c>
      <c r="E818" s="7" t="s">
        <v>6228</v>
      </c>
      <c r="F818" s="7" t="s">
        <v>6928</v>
      </c>
      <c r="G818" s="7" t="s">
        <v>5480</v>
      </c>
    </row>
    <row r="819" spans="1:68">
      <c r="A819" s="7" t="s">
        <v>3546</v>
      </c>
      <c r="B819" s="7" t="s">
        <v>3549</v>
      </c>
      <c r="C819" s="7">
        <v>3.7749999999999999</v>
      </c>
      <c r="D819" s="7" t="s">
        <v>5470</v>
      </c>
      <c r="E819" s="7" t="s">
        <v>6018</v>
      </c>
      <c r="F819" s="7" t="s">
        <v>6929</v>
      </c>
      <c r="G819" s="7" t="s">
        <v>2680</v>
      </c>
    </row>
    <row r="820" spans="1:68">
      <c r="A820" s="7" t="s">
        <v>6930</v>
      </c>
      <c r="B820" s="7" t="s">
        <v>6931</v>
      </c>
      <c r="C820" s="7">
        <v>1.089</v>
      </c>
      <c r="D820" s="7" t="s">
        <v>5483</v>
      </c>
      <c r="E820" s="7" t="s">
        <v>6009</v>
      </c>
      <c r="F820" s="7" t="s">
        <v>6932</v>
      </c>
      <c r="G820" s="7" t="s">
        <v>5480</v>
      </c>
    </row>
    <row r="821" spans="1:68">
      <c r="A821" s="7" t="s">
        <v>2207</v>
      </c>
      <c r="B821" s="7" t="s">
        <v>2209</v>
      </c>
      <c r="C821" s="7">
        <v>2.5129999999999999</v>
      </c>
      <c r="D821" s="7" t="s">
        <v>5470</v>
      </c>
      <c r="E821" s="7" t="s">
        <v>6018</v>
      </c>
      <c r="F821" s="7" t="s">
        <v>6933</v>
      </c>
      <c r="G821" s="7" t="s">
        <v>5480</v>
      </c>
    </row>
    <row r="822" spans="1:68">
      <c r="A822" s="7" t="s">
        <v>1496</v>
      </c>
      <c r="B822" s="7" t="s">
        <v>1499</v>
      </c>
      <c r="C822" s="7">
        <v>3.4950000000000001</v>
      </c>
      <c r="D822" s="7" t="s">
        <v>5470</v>
      </c>
      <c r="E822" s="7" t="s">
        <v>6018</v>
      </c>
      <c r="F822" s="7" t="s">
        <v>6934</v>
      </c>
      <c r="G822" s="7" t="s">
        <v>2680</v>
      </c>
    </row>
    <row r="823" spans="1:68">
      <c r="A823" s="7" t="s">
        <v>6935</v>
      </c>
      <c r="B823" s="7" t="s">
        <v>6936</v>
      </c>
      <c r="C823" s="7">
        <v>0.99</v>
      </c>
      <c r="D823" s="7" t="s">
        <v>5483</v>
      </c>
      <c r="E823" s="7" t="s">
        <v>5806</v>
      </c>
      <c r="F823" s="7" t="s">
        <v>6937</v>
      </c>
      <c r="G823" s="7" t="s">
        <v>5480</v>
      </c>
    </row>
    <row r="824" spans="1:68">
      <c r="A824" s="7" t="s">
        <v>6938</v>
      </c>
      <c r="B824" s="7" t="s">
        <v>6939</v>
      </c>
      <c r="C824" s="7">
        <v>1.1200000000000001</v>
      </c>
      <c r="D824" s="7" t="s">
        <v>5494</v>
      </c>
      <c r="E824" s="7" t="s">
        <v>5497</v>
      </c>
      <c r="F824" s="7" t="s">
        <v>6940</v>
      </c>
      <c r="G824" s="7" t="s">
        <v>5480</v>
      </c>
    </row>
    <row r="825" spans="1:68">
      <c r="A825" s="7" t="s">
        <v>2406</v>
      </c>
      <c r="B825" s="7" t="s">
        <v>2409</v>
      </c>
      <c r="C825" s="7">
        <v>2.4860000000000002</v>
      </c>
      <c r="D825" s="7" t="s">
        <v>5470</v>
      </c>
      <c r="E825" s="7" t="s">
        <v>6018</v>
      </c>
      <c r="F825" s="7" t="s">
        <v>6941</v>
      </c>
      <c r="G825" s="7" t="s">
        <v>5480</v>
      </c>
    </row>
    <row r="826" spans="1:68">
      <c r="A826" s="7" t="s">
        <v>2517</v>
      </c>
      <c r="B826" s="7" t="s">
        <v>2410</v>
      </c>
      <c r="C826" s="7">
        <v>2.4860000000000002</v>
      </c>
      <c r="D826" s="7" t="s">
        <v>5470</v>
      </c>
      <c r="E826" s="7" t="s">
        <v>6018</v>
      </c>
      <c r="F826" s="7" t="s">
        <v>6941</v>
      </c>
      <c r="G826" s="7" t="s">
        <v>5480</v>
      </c>
    </row>
    <row r="827" spans="1:68">
      <c r="A827" s="7" t="s">
        <v>2153</v>
      </c>
      <c r="B827" s="7" t="s">
        <v>2155</v>
      </c>
      <c r="C827" s="7">
        <v>2.516</v>
      </c>
      <c r="D827" s="7" t="s">
        <v>5470</v>
      </c>
      <c r="E827" s="7" t="s">
        <v>6018</v>
      </c>
      <c r="F827" s="7" t="s">
        <v>6942</v>
      </c>
      <c r="G827" s="7" t="s">
        <v>5480</v>
      </c>
    </row>
    <row r="828" spans="1:68">
      <c r="A828" s="7" t="s">
        <v>145</v>
      </c>
      <c r="B828" s="7" t="s">
        <v>148</v>
      </c>
      <c r="C828" s="7">
        <v>2.8820000000000001</v>
      </c>
      <c r="D828" s="7" t="s">
        <v>5470</v>
      </c>
      <c r="E828" s="7" t="s">
        <v>5598</v>
      </c>
      <c r="F828" s="7" t="s">
        <v>6943</v>
      </c>
      <c r="G828" s="7" t="s">
        <v>5480</v>
      </c>
    </row>
    <row r="829" spans="1:68">
      <c r="A829" s="7" t="s">
        <v>6944</v>
      </c>
      <c r="B829" s="7" t="s">
        <v>6945</v>
      </c>
      <c r="C829" s="7">
        <v>1.181</v>
      </c>
      <c r="D829" s="7" t="s">
        <v>5494</v>
      </c>
      <c r="E829" s="7" t="s">
        <v>5497</v>
      </c>
      <c r="F829" s="7" t="s">
        <v>6946</v>
      </c>
      <c r="G829" s="7" t="s">
        <v>5480</v>
      </c>
    </row>
    <row r="830" spans="1:68">
      <c r="A830" s="14" t="s">
        <v>5122</v>
      </c>
      <c r="B830" s="14" t="s">
        <v>5124</v>
      </c>
      <c r="C830" s="7">
        <v>1.181</v>
      </c>
      <c r="D830" s="7" t="s">
        <v>5494</v>
      </c>
      <c r="E830" s="7" t="s">
        <v>5497</v>
      </c>
      <c r="F830" s="7" t="s">
        <v>6946</v>
      </c>
      <c r="G830" s="7" t="s">
        <v>5480</v>
      </c>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5"/>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row>
    <row r="831" spans="1:68">
      <c r="A831" s="7" t="s">
        <v>2164</v>
      </c>
      <c r="B831" s="7" t="s">
        <v>2166</v>
      </c>
      <c r="C831" s="7">
        <v>1.294</v>
      </c>
      <c r="D831" s="7" t="s">
        <v>5494</v>
      </c>
      <c r="E831" s="7" t="s">
        <v>6018</v>
      </c>
      <c r="F831" s="7" t="s">
        <v>7202</v>
      </c>
      <c r="G831" s="7" t="s">
        <v>5480</v>
      </c>
    </row>
    <row r="832" spans="1:68">
      <c r="A832" s="7" t="s">
        <v>118</v>
      </c>
      <c r="B832" s="7" t="s">
        <v>121</v>
      </c>
      <c r="C832" s="7">
        <v>2.177</v>
      </c>
      <c r="D832" s="7" t="s">
        <v>5477</v>
      </c>
      <c r="E832" s="7" t="s">
        <v>6796</v>
      </c>
      <c r="F832" s="7" t="s">
        <v>6947</v>
      </c>
      <c r="G832" s="7" t="s">
        <v>5480</v>
      </c>
    </row>
    <row r="833" spans="1:7">
      <c r="A833" s="7" t="s">
        <v>6948</v>
      </c>
      <c r="B833" s="7" t="s">
        <v>6949</v>
      </c>
      <c r="C833" s="7">
        <v>1.5569999999999999</v>
      </c>
      <c r="D833" s="7" t="s">
        <v>5494</v>
      </c>
      <c r="E833" s="7" t="s">
        <v>5505</v>
      </c>
      <c r="F833" s="7" t="s">
        <v>6950</v>
      </c>
      <c r="G833" s="7" t="s">
        <v>5480</v>
      </c>
    </row>
    <row r="834" spans="1:7">
      <c r="A834" s="7" t="s">
        <v>6951</v>
      </c>
      <c r="B834" s="7" t="s">
        <v>6952</v>
      </c>
      <c r="C834" s="7">
        <v>3.1560000000000001</v>
      </c>
      <c r="D834" s="7" t="s">
        <v>5477</v>
      </c>
      <c r="E834" s="7" t="s">
        <v>6953</v>
      </c>
      <c r="F834" s="7" t="s">
        <v>6954</v>
      </c>
      <c r="G834" s="7" t="s">
        <v>5480</v>
      </c>
    </row>
    <row r="835" spans="1:7">
      <c r="A835" s="7" t="s">
        <v>6955</v>
      </c>
      <c r="B835" s="7" t="s">
        <v>6956</v>
      </c>
      <c r="C835" s="7">
        <v>2.552</v>
      </c>
      <c r="D835" s="7" t="s">
        <v>5477</v>
      </c>
      <c r="E835" s="7" t="s">
        <v>5646</v>
      </c>
      <c r="F835" s="7" t="s">
        <v>6957</v>
      </c>
      <c r="G835" s="7" t="s">
        <v>5480</v>
      </c>
    </row>
    <row r="836" spans="1:7">
      <c r="A836" s="7" t="s">
        <v>6958</v>
      </c>
      <c r="B836" s="7" t="s">
        <v>6959</v>
      </c>
      <c r="C836" s="7">
        <v>2.1840000000000002</v>
      </c>
      <c r="D836" s="7" t="s">
        <v>5477</v>
      </c>
      <c r="E836" s="7" t="s">
        <v>5975</v>
      </c>
      <c r="F836" s="7" t="s">
        <v>6960</v>
      </c>
      <c r="G836" s="7" t="s">
        <v>5480</v>
      </c>
    </row>
    <row r="837" spans="1:7">
      <c r="A837" s="7" t="s">
        <v>2675</v>
      </c>
      <c r="B837" s="7" t="s">
        <v>2679</v>
      </c>
      <c r="C837" s="7">
        <v>2.1840000000000002</v>
      </c>
      <c r="D837" s="7" t="s">
        <v>5477</v>
      </c>
      <c r="E837" s="7" t="s">
        <v>5975</v>
      </c>
      <c r="F837" s="7" t="s">
        <v>6960</v>
      </c>
      <c r="G837" s="7" t="s">
        <v>5480</v>
      </c>
    </row>
    <row r="838" spans="1:7">
      <c r="A838" s="7" t="s">
        <v>2724</v>
      </c>
      <c r="B838" s="7" t="s">
        <v>2727</v>
      </c>
      <c r="C838" s="7">
        <v>2.35</v>
      </c>
      <c r="D838" s="7" t="s">
        <v>5494</v>
      </c>
      <c r="E838" s="7" t="s">
        <v>5818</v>
      </c>
      <c r="F838" s="7" t="s">
        <v>6961</v>
      </c>
      <c r="G838" s="7" t="s">
        <v>5480</v>
      </c>
    </row>
    <row r="839" spans="1:7">
      <c r="A839" s="7" t="s">
        <v>6962</v>
      </c>
      <c r="B839" s="7" t="s">
        <v>6963</v>
      </c>
      <c r="C839" s="7">
        <v>3.8149999999999999</v>
      </c>
      <c r="D839" s="7" t="s">
        <v>5470</v>
      </c>
      <c r="E839" s="7" t="s">
        <v>5646</v>
      </c>
      <c r="F839" s="7" t="s">
        <v>6964</v>
      </c>
      <c r="G839" s="7" t="s">
        <v>5480</v>
      </c>
    </row>
    <row r="840" spans="1:7">
      <c r="A840" s="7" t="s">
        <v>5267</v>
      </c>
      <c r="B840" s="7" t="s">
        <v>5266</v>
      </c>
      <c r="C840" s="7">
        <v>3.8149999999999999</v>
      </c>
      <c r="D840" s="7" t="s">
        <v>5470</v>
      </c>
      <c r="E840" s="7" t="s">
        <v>5646</v>
      </c>
      <c r="F840" s="7" t="s">
        <v>6964</v>
      </c>
      <c r="G840" s="7" t="s">
        <v>5480</v>
      </c>
    </row>
    <row r="841" spans="1:7">
      <c r="A841" s="7" t="s">
        <v>2369</v>
      </c>
      <c r="B841" s="7" t="s">
        <v>2372</v>
      </c>
      <c r="C841" s="7">
        <v>4.4800000000000004</v>
      </c>
      <c r="D841" s="7" t="s">
        <v>5470</v>
      </c>
      <c r="E841" s="7" t="s">
        <v>5818</v>
      </c>
      <c r="F841" s="7" t="s">
        <v>6965</v>
      </c>
      <c r="G841" s="7" t="s">
        <v>5480</v>
      </c>
    </row>
    <row r="842" spans="1:7">
      <c r="A842" s="7" t="s">
        <v>6966</v>
      </c>
      <c r="B842" s="7" t="s">
        <v>6967</v>
      </c>
      <c r="C842" s="7">
        <v>11.127000000000001</v>
      </c>
      <c r="D842" s="7" t="s">
        <v>5470</v>
      </c>
      <c r="E842" s="7" t="s">
        <v>5818</v>
      </c>
      <c r="F842" s="7" t="s">
        <v>6968</v>
      </c>
      <c r="G842" s="7" t="s">
        <v>2680</v>
      </c>
    </row>
    <row r="843" spans="1:7">
      <c r="A843" s="7" t="s">
        <v>6969</v>
      </c>
      <c r="B843" s="7" t="s">
        <v>6970</v>
      </c>
      <c r="C843" s="7">
        <v>2.4809999999999999</v>
      </c>
      <c r="D843" s="7" t="s">
        <v>5494</v>
      </c>
      <c r="E843" s="7" t="s">
        <v>5999</v>
      </c>
      <c r="F843" s="7" t="s">
        <v>6971</v>
      </c>
      <c r="G843" s="7" t="s">
        <v>5480</v>
      </c>
    </row>
    <row r="844" spans="1:7">
      <c r="A844" s="7" t="s">
        <v>6972</v>
      </c>
      <c r="B844" s="7" t="s">
        <v>6973</v>
      </c>
      <c r="C844" s="7">
        <v>2.7589999999999999</v>
      </c>
      <c r="D844" s="7" t="s">
        <v>5470</v>
      </c>
      <c r="E844" s="7" t="s">
        <v>5787</v>
      </c>
      <c r="F844" s="7" t="s">
        <v>6974</v>
      </c>
      <c r="G844" s="7" t="s">
        <v>5480</v>
      </c>
    </row>
    <row r="845" spans="1:7">
      <c r="A845" s="7" t="s">
        <v>4761</v>
      </c>
      <c r="B845" s="7" t="s">
        <v>4764</v>
      </c>
      <c r="C845" s="7">
        <v>3.7839999999999998</v>
      </c>
      <c r="D845" s="7" t="s">
        <v>5470</v>
      </c>
      <c r="E845" s="7" t="s">
        <v>5895</v>
      </c>
      <c r="F845" s="7" t="s">
        <v>6975</v>
      </c>
      <c r="G845" s="7" t="s">
        <v>5480</v>
      </c>
    </row>
    <row r="846" spans="1:7">
      <c r="A846" s="7" t="s">
        <v>6976</v>
      </c>
      <c r="B846" s="7" t="s">
        <v>6977</v>
      </c>
      <c r="C846" s="7">
        <v>6.1</v>
      </c>
      <c r="D846" s="7" t="s">
        <v>5470</v>
      </c>
      <c r="E846" s="7" t="s">
        <v>5561</v>
      </c>
      <c r="F846" s="7" t="s">
        <v>6978</v>
      </c>
      <c r="G846" s="7" t="s">
        <v>2680</v>
      </c>
    </row>
    <row r="847" spans="1:7">
      <c r="A847" s="7" t="s">
        <v>6979</v>
      </c>
      <c r="B847" s="7" t="s">
        <v>6980</v>
      </c>
      <c r="C847" s="7">
        <v>3.8340000000000001</v>
      </c>
      <c r="D847" s="7" t="s">
        <v>5470</v>
      </c>
      <c r="E847" s="7" t="s">
        <v>5501</v>
      </c>
      <c r="F847" s="7" t="s">
        <v>6981</v>
      </c>
      <c r="G847" s="7" t="s">
        <v>2680</v>
      </c>
    </row>
    <row r="848" spans="1:7">
      <c r="A848" s="7" t="s">
        <v>217</v>
      </c>
      <c r="B848" s="7" t="s">
        <v>220</v>
      </c>
      <c r="C848" s="7">
        <v>2.806</v>
      </c>
      <c r="D848" s="7" t="s">
        <v>5470</v>
      </c>
      <c r="E848" s="7" t="s">
        <v>6686</v>
      </c>
      <c r="F848" s="7" t="s">
        <v>6982</v>
      </c>
      <c r="G848" s="7" t="s">
        <v>5480</v>
      </c>
    </row>
    <row r="849" spans="1:68">
      <c r="A849" s="7" t="s">
        <v>1993</v>
      </c>
      <c r="B849" s="7" t="s">
        <v>1996</v>
      </c>
      <c r="C849" s="7">
        <v>6.6079999999999997</v>
      </c>
      <c r="D849" s="7" t="s">
        <v>5470</v>
      </c>
      <c r="E849" s="7" t="s">
        <v>7203</v>
      </c>
      <c r="F849" s="7" t="s">
        <v>7204</v>
      </c>
      <c r="G849" s="7" t="s">
        <v>2680</v>
      </c>
    </row>
    <row r="850" spans="1:68">
      <c r="A850" s="7" t="s">
        <v>2618</v>
      </c>
      <c r="B850" s="7" t="s">
        <v>1997</v>
      </c>
      <c r="C850" s="7">
        <v>6.6079999999999997</v>
      </c>
      <c r="D850" s="7" t="s">
        <v>5470</v>
      </c>
      <c r="E850" s="7" t="s">
        <v>7203</v>
      </c>
      <c r="F850" s="7" t="s">
        <v>7204</v>
      </c>
      <c r="G850" s="7" t="s">
        <v>2680</v>
      </c>
    </row>
    <row r="851" spans="1:68">
      <c r="A851" s="7" t="s">
        <v>281</v>
      </c>
      <c r="B851" s="7" t="s">
        <v>284</v>
      </c>
      <c r="C851" s="7">
        <v>1.7849999999999999</v>
      </c>
      <c r="D851" s="7" t="s">
        <v>5477</v>
      </c>
      <c r="E851" s="7" t="s">
        <v>6983</v>
      </c>
      <c r="F851" s="7" t="s">
        <v>6984</v>
      </c>
      <c r="G851" s="7" t="s">
        <v>5480</v>
      </c>
    </row>
    <row r="852" spans="1:68">
      <c r="A852" s="7" t="s">
        <v>6985</v>
      </c>
      <c r="B852" s="7" t="s">
        <v>6986</v>
      </c>
      <c r="C852" s="7">
        <v>1.381</v>
      </c>
      <c r="D852" s="7" t="s">
        <v>5494</v>
      </c>
      <c r="E852" s="7" t="s">
        <v>6856</v>
      </c>
      <c r="F852" s="7" t="s">
        <v>6987</v>
      </c>
      <c r="G852" s="7" t="s">
        <v>5480</v>
      </c>
    </row>
    <row r="853" spans="1:68">
      <c r="A853" s="7" t="s">
        <v>894</v>
      </c>
      <c r="B853" s="7" t="s">
        <v>897</v>
      </c>
      <c r="C853" s="7">
        <v>9.6609999999999996</v>
      </c>
      <c r="D853" s="7" t="s">
        <v>5470</v>
      </c>
      <c r="E853" s="7" t="s">
        <v>6686</v>
      </c>
      <c r="F853" s="7" t="s">
        <v>6988</v>
      </c>
      <c r="G853" s="7" t="s">
        <v>2680</v>
      </c>
    </row>
    <row r="854" spans="1:68">
      <c r="A854" s="7" t="s">
        <v>2984</v>
      </c>
      <c r="B854" s="7" t="s">
        <v>2987</v>
      </c>
      <c r="C854" s="7">
        <v>2.653</v>
      </c>
      <c r="D854" s="7" t="s">
        <v>5494</v>
      </c>
      <c r="E854" s="7" t="s">
        <v>6170</v>
      </c>
      <c r="F854" s="7" t="s">
        <v>6990</v>
      </c>
      <c r="G854" s="8" t="s">
        <v>5480</v>
      </c>
    </row>
    <row r="855" spans="1:68">
      <c r="A855" s="7" t="s">
        <v>6989</v>
      </c>
      <c r="B855" s="7" t="s">
        <v>2988</v>
      </c>
      <c r="C855" s="7">
        <v>2.653</v>
      </c>
      <c r="D855" s="7" t="s">
        <v>5494</v>
      </c>
      <c r="E855" s="7" t="s">
        <v>6170</v>
      </c>
      <c r="F855" s="7" t="s">
        <v>6990</v>
      </c>
      <c r="G855" s="8" t="s">
        <v>5480</v>
      </c>
    </row>
    <row r="856" spans="1:68">
      <c r="A856" s="14" t="s">
        <v>5226</v>
      </c>
      <c r="B856" s="14" t="s">
        <v>5230</v>
      </c>
      <c r="C856" s="14">
        <v>2.528</v>
      </c>
      <c r="D856" s="14" t="s">
        <v>5477</v>
      </c>
      <c r="E856" s="14" t="s">
        <v>6143</v>
      </c>
      <c r="F856" s="14" t="s">
        <v>7244</v>
      </c>
      <c r="G856" s="14" t="s">
        <v>5480</v>
      </c>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row>
    <row r="857" spans="1:68">
      <c r="A857" s="7" t="s">
        <v>3139</v>
      </c>
      <c r="B857" s="7" t="s">
        <v>3142</v>
      </c>
      <c r="C857" s="7">
        <v>1.5</v>
      </c>
      <c r="D857" s="7" t="s">
        <v>5494</v>
      </c>
      <c r="E857" s="7" t="s">
        <v>5602</v>
      </c>
      <c r="F857" s="7" t="s">
        <v>6991</v>
      </c>
      <c r="G857" s="7" t="s">
        <v>5480</v>
      </c>
    </row>
    <row r="858" spans="1:68">
      <c r="A858" s="3" t="s">
        <v>4688</v>
      </c>
      <c r="B858" s="3" t="s">
        <v>4690</v>
      </c>
      <c r="C858" s="3">
        <v>3.0950000000000002</v>
      </c>
      <c r="D858" s="3" t="s">
        <v>5470</v>
      </c>
      <c r="E858" s="3" t="s">
        <v>7241</v>
      </c>
      <c r="F858" s="3" t="s">
        <v>7242</v>
      </c>
      <c r="G858" s="3" t="s">
        <v>5480</v>
      </c>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row>
    <row r="859" spans="1:68">
      <c r="A859" s="7" t="s">
        <v>2699</v>
      </c>
      <c r="B859" s="7" t="s">
        <v>2702</v>
      </c>
      <c r="C859" s="7">
        <v>2.1779999999999999</v>
      </c>
      <c r="D859" s="7" t="s">
        <v>5494</v>
      </c>
      <c r="E859" s="7" t="s">
        <v>5548</v>
      </c>
      <c r="F859" s="7" t="s">
        <v>6992</v>
      </c>
      <c r="G859" s="7" t="s">
        <v>5480</v>
      </c>
    </row>
    <row r="860" spans="1:68">
      <c r="A860" s="7" t="s">
        <v>2946</v>
      </c>
      <c r="B860" s="7" t="s">
        <v>2949</v>
      </c>
      <c r="C860" s="7" t="s">
        <v>587</v>
      </c>
      <c r="D860" s="7" t="s">
        <v>587</v>
      </c>
      <c r="E860" s="7" t="s">
        <v>587</v>
      </c>
      <c r="F860" s="7" t="s">
        <v>587</v>
      </c>
      <c r="G860" s="7" t="s">
        <v>5480</v>
      </c>
    </row>
    <row r="861" spans="1:68">
      <c r="A861" s="7" t="s">
        <v>6993</v>
      </c>
      <c r="B861" s="7" t="s">
        <v>6994</v>
      </c>
      <c r="C861" s="7">
        <v>2.3439999999999999</v>
      </c>
      <c r="D861" s="7" t="s">
        <v>5477</v>
      </c>
      <c r="E861" s="7" t="s">
        <v>6995</v>
      </c>
      <c r="F861" s="7" t="s">
        <v>6996</v>
      </c>
      <c r="G861" s="7" t="s">
        <v>5480</v>
      </c>
    </row>
    <row r="862" spans="1:68">
      <c r="A862" s="7" t="s">
        <v>6997</v>
      </c>
      <c r="B862" s="7" t="s">
        <v>6998</v>
      </c>
      <c r="C862" s="7" t="s">
        <v>587</v>
      </c>
      <c r="D862" s="7" t="s">
        <v>587</v>
      </c>
      <c r="E862" s="7" t="s">
        <v>587</v>
      </c>
      <c r="F862" s="7" t="s">
        <v>587</v>
      </c>
      <c r="G862" s="7" t="s">
        <v>5480</v>
      </c>
    </row>
    <row r="863" spans="1:68">
      <c r="A863" s="7" t="s">
        <v>440</v>
      </c>
      <c r="B863" s="7" t="s">
        <v>443</v>
      </c>
      <c r="C863" s="7">
        <v>6.3369999999999997</v>
      </c>
      <c r="D863" s="7" t="s">
        <v>5470</v>
      </c>
      <c r="E863" s="7" t="s">
        <v>5705</v>
      </c>
      <c r="F863" s="7" t="s">
        <v>6999</v>
      </c>
      <c r="G863" s="7" t="s">
        <v>5480</v>
      </c>
    </row>
    <row r="864" spans="1:68">
      <c r="A864" s="7" t="s">
        <v>1281</v>
      </c>
      <c r="B864" s="7" t="s">
        <v>1284</v>
      </c>
      <c r="C864" s="7">
        <v>2.6560000000000001</v>
      </c>
      <c r="D864" s="7" t="s">
        <v>5477</v>
      </c>
      <c r="E864" s="7" t="s">
        <v>7000</v>
      </c>
      <c r="F864" s="7" t="s">
        <v>7001</v>
      </c>
      <c r="G864" s="7" t="s">
        <v>5480</v>
      </c>
    </row>
    <row r="865" spans="1:37">
      <c r="A865" s="7" t="s">
        <v>7002</v>
      </c>
      <c r="B865" s="7" t="s">
        <v>7003</v>
      </c>
      <c r="C865" s="7">
        <v>2.7719999999999998</v>
      </c>
      <c r="D865" s="7" t="s">
        <v>5477</v>
      </c>
      <c r="E865" s="7" t="s">
        <v>5762</v>
      </c>
      <c r="F865" s="7" t="s">
        <v>6780</v>
      </c>
      <c r="G865" s="7" t="s">
        <v>5480</v>
      </c>
    </row>
    <row r="866" spans="1:37">
      <c r="A866" s="7" t="s">
        <v>379</v>
      </c>
      <c r="B866" s="7" t="s">
        <v>382</v>
      </c>
      <c r="C866" s="7">
        <v>2.7719999999999998</v>
      </c>
      <c r="D866" s="7" t="s">
        <v>5477</v>
      </c>
      <c r="E866" s="7" t="s">
        <v>5762</v>
      </c>
      <c r="F866" s="7" t="s">
        <v>6780</v>
      </c>
      <c r="G866" s="7" t="s">
        <v>5480</v>
      </c>
      <c r="AK866" s="10"/>
    </row>
    <row r="867" spans="1:37">
      <c r="A867" s="7" t="s">
        <v>2822</v>
      </c>
      <c r="B867" s="7" t="s">
        <v>2825</v>
      </c>
      <c r="C867" s="7">
        <v>1.7330000000000001</v>
      </c>
      <c r="D867" s="7" t="s">
        <v>5483</v>
      </c>
      <c r="E867" s="7" t="s">
        <v>5588</v>
      </c>
      <c r="F867" s="7" t="s">
        <v>7004</v>
      </c>
      <c r="G867" s="7" t="s">
        <v>5480</v>
      </c>
    </row>
    <row r="868" spans="1:37">
      <c r="A868" s="7" t="s">
        <v>7005</v>
      </c>
      <c r="B868" s="7" t="s">
        <v>2918</v>
      </c>
      <c r="C868" s="7" t="s">
        <v>587</v>
      </c>
      <c r="D868" s="7" t="s">
        <v>587</v>
      </c>
      <c r="E868" s="7" t="s">
        <v>587</v>
      </c>
      <c r="F868" s="7" t="s">
        <v>587</v>
      </c>
      <c r="G868" s="7" t="s">
        <v>5480</v>
      </c>
    </row>
    <row r="869" spans="1:37">
      <c r="A869" s="7" t="s">
        <v>7006</v>
      </c>
      <c r="B869" s="7" t="s">
        <v>7007</v>
      </c>
      <c r="C869" s="7">
        <v>1.66</v>
      </c>
      <c r="D869" s="7" t="s">
        <v>5494</v>
      </c>
      <c r="E869" s="7" t="s">
        <v>5582</v>
      </c>
      <c r="F869" s="7" t="s">
        <v>7008</v>
      </c>
      <c r="G869" s="7" t="s">
        <v>5480</v>
      </c>
    </row>
    <row r="870" spans="1:37">
      <c r="A870" s="7" t="s">
        <v>2867</v>
      </c>
      <c r="B870" s="7" t="s">
        <v>2870</v>
      </c>
      <c r="C870" s="7">
        <v>3.8410000000000002</v>
      </c>
      <c r="D870" s="7" t="s">
        <v>5470</v>
      </c>
      <c r="E870" s="7" t="s">
        <v>5762</v>
      </c>
      <c r="F870" s="7" t="s">
        <v>7009</v>
      </c>
      <c r="G870" s="7" t="s">
        <v>5480</v>
      </c>
    </row>
    <row r="871" spans="1:37">
      <c r="A871" s="7" t="s">
        <v>742</v>
      </c>
      <c r="B871" s="7" t="s">
        <v>745</v>
      </c>
      <c r="C871" s="7">
        <v>5.23</v>
      </c>
      <c r="D871" s="7" t="s">
        <v>5470</v>
      </c>
      <c r="E871" s="7" t="s">
        <v>6035</v>
      </c>
      <c r="F871" s="7" t="s">
        <v>7010</v>
      </c>
      <c r="G871" s="7" t="s">
        <v>2680</v>
      </c>
    </row>
    <row r="872" spans="1:37">
      <c r="A872" s="7" t="s">
        <v>1771</v>
      </c>
      <c r="B872" s="7" t="s">
        <v>1774</v>
      </c>
      <c r="C872" s="7" t="s">
        <v>587</v>
      </c>
      <c r="D872" s="7" t="s">
        <v>587</v>
      </c>
      <c r="E872" s="7" t="s">
        <v>587</v>
      </c>
      <c r="F872" s="7" t="s">
        <v>587</v>
      </c>
      <c r="G872" s="7" t="s">
        <v>5480</v>
      </c>
    </row>
    <row r="873" spans="1:37">
      <c r="A873" s="7" t="s">
        <v>1908</v>
      </c>
      <c r="B873" s="7" t="s">
        <v>1775</v>
      </c>
      <c r="C873" s="7" t="s">
        <v>587</v>
      </c>
      <c r="D873" s="7" t="s">
        <v>587</v>
      </c>
      <c r="E873" s="7" t="s">
        <v>587</v>
      </c>
      <c r="F873" s="7" t="s">
        <v>587</v>
      </c>
      <c r="G873" s="7" t="s">
        <v>5480</v>
      </c>
      <c r="N873" s="10"/>
    </row>
    <row r="874" spans="1:37">
      <c r="A874" s="7" t="s">
        <v>5009</v>
      </c>
      <c r="B874" s="7" t="s">
        <v>5012</v>
      </c>
      <c r="C874" s="7">
        <v>1.917</v>
      </c>
      <c r="D874" s="7" t="s">
        <v>5494</v>
      </c>
      <c r="E874" s="7" t="s">
        <v>5606</v>
      </c>
      <c r="F874" s="7" t="s">
        <v>7011</v>
      </c>
      <c r="G874" s="7" t="s">
        <v>5480</v>
      </c>
    </row>
    <row r="875" spans="1:37">
      <c r="A875" s="7" t="s">
        <v>3097</v>
      </c>
      <c r="B875" s="7" t="s">
        <v>3100</v>
      </c>
      <c r="C875" s="7">
        <v>4.8170000000000002</v>
      </c>
      <c r="D875" s="7" t="s">
        <v>5470</v>
      </c>
      <c r="E875" s="7" t="s">
        <v>5999</v>
      </c>
      <c r="F875" s="7" t="s">
        <v>7012</v>
      </c>
      <c r="G875" s="7" t="s">
        <v>5480</v>
      </c>
    </row>
    <row r="876" spans="1:37">
      <c r="A876" s="7" t="s">
        <v>2383</v>
      </c>
      <c r="B876" s="7" t="s">
        <v>2386</v>
      </c>
      <c r="C876" s="7" t="s">
        <v>587</v>
      </c>
      <c r="D876" s="7" t="s">
        <v>587</v>
      </c>
      <c r="E876" s="7" t="s">
        <v>587</v>
      </c>
      <c r="F876" s="7" t="s">
        <v>587</v>
      </c>
      <c r="G876" s="7" t="s">
        <v>5480</v>
      </c>
    </row>
    <row r="877" spans="1:37">
      <c r="A877" s="7" t="s">
        <v>7013</v>
      </c>
      <c r="B877" s="7" t="s">
        <v>7014</v>
      </c>
      <c r="C877" s="7">
        <v>0.90300000000000002</v>
      </c>
      <c r="D877" s="7" t="s">
        <v>5483</v>
      </c>
      <c r="E877" s="7" t="s">
        <v>5594</v>
      </c>
      <c r="F877" s="7" t="s">
        <v>7015</v>
      </c>
      <c r="G877" s="7" t="s">
        <v>5480</v>
      </c>
    </row>
    <row r="878" spans="1:37">
      <c r="A878" s="7" t="s">
        <v>2850</v>
      </c>
      <c r="B878" s="7" t="s">
        <v>2852</v>
      </c>
      <c r="C878" s="7" t="s">
        <v>587</v>
      </c>
      <c r="D878" s="7" t="s">
        <v>587</v>
      </c>
      <c r="E878" s="7" t="s">
        <v>587</v>
      </c>
      <c r="F878" s="7" t="s">
        <v>587</v>
      </c>
      <c r="G878" s="7" t="s">
        <v>5480</v>
      </c>
    </row>
    <row r="879" spans="1:37">
      <c r="A879" s="7" t="s">
        <v>7018</v>
      </c>
      <c r="B879" s="7" t="s">
        <v>7019</v>
      </c>
      <c r="C879" s="7">
        <v>0.19600000000000001</v>
      </c>
      <c r="D879" s="7" t="s">
        <v>5483</v>
      </c>
      <c r="E879" s="7" t="s">
        <v>7020</v>
      </c>
      <c r="F879" s="7" t="s">
        <v>7021</v>
      </c>
      <c r="G879" s="7" t="s">
        <v>5480</v>
      </c>
    </row>
    <row r="880" spans="1:37">
      <c r="A880" s="7" t="s">
        <v>2304</v>
      </c>
      <c r="B880" s="7" t="s">
        <v>2307</v>
      </c>
      <c r="C880" s="7">
        <v>0.97099999999999997</v>
      </c>
      <c r="D880" s="7" t="s">
        <v>5494</v>
      </c>
      <c r="E880" s="7" t="s">
        <v>6228</v>
      </c>
      <c r="F880" s="7" t="s">
        <v>7016</v>
      </c>
      <c r="G880" s="7" t="s">
        <v>5480</v>
      </c>
    </row>
    <row r="881" spans="1:7">
      <c r="A881" s="7" t="s">
        <v>7017</v>
      </c>
      <c r="B881" s="7" t="s">
        <v>3662</v>
      </c>
      <c r="C881" s="7">
        <v>0.97099999999999997</v>
      </c>
      <c r="D881" s="7" t="s">
        <v>5494</v>
      </c>
      <c r="E881" s="7" t="s">
        <v>6228</v>
      </c>
      <c r="F881" s="7" t="s">
        <v>7016</v>
      </c>
      <c r="G881" s="7" t="s">
        <v>5480</v>
      </c>
    </row>
    <row r="882" spans="1:7">
      <c r="A882" s="7" t="s">
        <v>7022</v>
      </c>
      <c r="B882" s="7" t="s">
        <v>7023</v>
      </c>
      <c r="C882" s="7" t="s">
        <v>587</v>
      </c>
      <c r="D882" s="7" t="s">
        <v>587</v>
      </c>
      <c r="E882" s="7" t="s">
        <v>587</v>
      </c>
      <c r="F882" s="7" t="s">
        <v>587</v>
      </c>
      <c r="G882" s="7" t="s">
        <v>5480</v>
      </c>
    </row>
    <row r="883" spans="1:7">
      <c r="A883" s="7" t="s">
        <v>2389</v>
      </c>
      <c r="B883" s="7" t="s">
        <v>2393</v>
      </c>
      <c r="C883" s="7" t="s">
        <v>587</v>
      </c>
      <c r="D883" s="7" t="s">
        <v>587</v>
      </c>
      <c r="E883" s="7" t="s">
        <v>587</v>
      </c>
      <c r="F883" s="7" t="s">
        <v>587</v>
      </c>
      <c r="G883" s="7" t="s">
        <v>5480</v>
      </c>
    </row>
    <row r="884" spans="1:7">
      <c r="A884" s="7" t="s">
        <v>7024</v>
      </c>
      <c r="B884" s="7" t="s">
        <v>7025</v>
      </c>
      <c r="C884" s="7" t="s">
        <v>587</v>
      </c>
      <c r="D884" s="7" t="s">
        <v>587</v>
      </c>
      <c r="E884" s="7" t="s">
        <v>587</v>
      </c>
      <c r="F884" s="7" t="s">
        <v>587</v>
      </c>
      <c r="G884" s="7" t="s">
        <v>5480</v>
      </c>
    </row>
    <row r="885" spans="1:7">
      <c r="A885" s="7" t="s">
        <v>174</v>
      </c>
      <c r="B885" s="7" t="s">
        <v>177</v>
      </c>
      <c r="C885" s="7">
        <v>0.74299999999999999</v>
      </c>
      <c r="D885" s="7" t="s">
        <v>5483</v>
      </c>
      <c r="E885" s="7" t="s">
        <v>5755</v>
      </c>
      <c r="F885" s="7" t="s">
        <v>7026</v>
      </c>
      <c r="G885" s="7" t="s">
        <v>5480</v>
      </c>
    </row>
    <row r="886" spans="1:7">
      <c r="A886" s="7" t="s">
        <v>65</v>
      </c>
      <c r="B886" s="7" t="s">
        <v>68</v>
      </c>
      <c r="C886" s="7">
        <v>2.2269999999999999</v>
      </c>
      <c r="D886" s="7" t="s">
        <v>5494</v>
      </c>
      <c r="E886" s="7" t="s">
        <v>7027</v>
      </c>
      <c r="F886" s="7" t="s">
        <v>7028</v>
      </c>
      <c r="G886" s="7" t="s">
        <v>5480</v>
      </c>
    </row>
    <row r="887" spans="1:7">
      <c r="A887" s="7" t="s">
        <v>5443</v>
      </c>
      <c r="B887" s="7" t="s">
        <v>5446</v>
      </c>
      <c r="C887" s="7" t="s">
        <v>587</v>
      </c>
      <c r="D887" s="7" t="s">
        <v>587</v>
      </c>
      <c r="E887" s="7" t="s">
        <v>587</v>
      </c>
      <c r="F887" s="7" t="s">
        <v>587</v>
      </c>
      <c r="G887" s="7" t="s">
        <v>5480</v>
      </c>
    </row>
    <row r="888" spans="1:7">
      <c r="A888" s="7" t="s">
        <v>674</v>
      </c>
      <c r="B888" s="7" t="s">
        <v>677</v>
      </c>
      <c r="C888" s="7">
        <v>4.4850000000000003</v>
      </c>
      <c r="D888" s="7" t="s">
        <v>5477</v>
      </c>
      <c r="E888" s="7" t="s">
        <v>5545</v>
      </c>
      <c r="F888" s="7" t="s">
        <v>7029</v>
      </c>
      <c r="G888" s="7" t="s">
        <v>5480</v>
      </c>
    </row>
    <row r="889" spans="1:7">
      <c r="A889" s="7" t="s">
        <v>1369</v>
      </c>
      <c r="B889" s="7" t="s">
        <v>917</v>
      </c>
      <c r="C889" s="7">
        <v>4.4850000000000003</v>
      </c>
      <c r="D889" s="7" t="s">
        <v>5477</v>
      </c>
      <c r="E889" s="7" t="s">
        <v>5545</v>
      </c>
      <c r="F889" s="7" t="s">
        <v>7029</v>
      </c>
      <c r="G889" s="7" t="s">
        <v>5480</v>
      </c>
    </row>
    <row r="890" spans="1:7">
      <c r="A890" s="7" t="s">
        <v>7030</v>
      </c>
      <c r="B890" s="7" t="s">
        <v>7031</v>
      </c>
      <c r="C890" s="7" t="s">
        <v>587</v>
      </c>
      <c r="D890" s="7" t="s">
        <v>587</v>
      </c>
      <c r="E890" s="7" t="s">
        <v>587</v>
      </c>
      <c r="F890" s="7" t="s">
        <v>587</v>
      </c>
      <c r="G890" s="7" t="s">
        <v>5480</v>
      </c>
    </row>
    <row r="891" spans="1:7">
      <c r="A891" s="7" t="s">
        <v>3236</v>
      </c>
      <c r="B891" s="7" t="s">
        <v>3239</v>
      </c>
      <c r="C891" s="7" t="s">
        <v>587</v>
      </c>
      <c r="D891" s="7" t="s">
        <v>587</v>
      </c>
      <c r="E891" s="7" t="s">
        <v>587</v>
      </c>
      <c r="F891" s="7" t="s">
        <v>587</v>
      </c>
      <c r="G891" s="7" t="s">
        <v>5480</v>
      </c>
    </row>
    <row r="892" spans="1:7">
      <c r="A892" s="7" t="s">
        <v>1505</v>
      </c>
      <c r="B892" s="7" t="s">
        <v>1508</v>
      </c>
      <c r="C892" s="7">
        <v>1.401</v>
      </c>
      <c r="D892" s="7" t="s">
        <v>5483</v>
      </c>
      <c r="E892" s="7" t="s">
        <v>6235</v>
      </c>
      <c r="F892" s="7" t="s">
        <v>6372</v>
      </c>
      <c r="G892" s="7" t="s">
        <v>5480</v>
      </c>
    </row>
    <row r="893" spans="1:7">
      <c r="A893" s="7" t="s">
        <v>1638</v>
      </c>
      <c r="B893" s="7" t="s">
        <v>1642</v>
      </c>
      <c r="C893" s="7" t="s">
        <v>587</v>
      </c>
      <c r="D893" s="7" t="s">
        <v>587</v>
      </c>
      <c r="E893" s="7" t="s">
        <v>587</v>
      </c>
      <c r="F893" s="7" t="s">
        <v>587</v>
      </c>
      <c r="G893" s="7" t="s">
        <v>5480</v>
      </c>
    </row>
    <row r="894" spans="1:7">
      <c r="A894" s="7" t="s">
        <v>7032</v>
      </c>
      <c r="B894" s="7" t="s">
        <v>7033</v>
      </c>
      <c r="C894" s="7">
        <v>0.95099999999999996</v>
      </c>
      <c r="D894" s="7" t="s">
        <v>5483</v>
      </c>
      <c r="E894" s="7" t="s">
        <v>5929</v>
      </c>
      <c r="F894" s="7" t="s">
        <v>7034</v>
      </c>
      <c r="G894" s="7" t="s">
        <v>5480</v>
      </c>
    </row>
    <row r="895" spans="1:7">
      <c r="A895" s="7" t="s">
        <v>7035</v>
      </c>
      <c r="B895" s="7" t="s">
        <v>7036</v>
      </c>
      <c r="C895" s="7" t="s">
        <v>587</v>
      </c>
      <c r="D895" s="7" t="s">
        <v>587</v>
      </c>
      <c r="E895" s="7" t="s">
        <v>587</v>
      </c>
      <c r="F895" s="7" t="s">
        <v>587</v>
      </c>
      <c r="G895" s="7" t="s">
        <v>5480</v>
      </c>
    </row>
    <row r="896" spans="1:7">
      <c r="A896" s="7" t="s">
        <v>7037</v>
      </c>
      <c r="B896" s="7" t="s">
        <v>7038</v>
      </c>
      <c r="C896" s="7">
        <v>0.75</v>
      </c>
      <c r="D896" s="7" t="s">
        <v>5483</v>
      </c>
      <c r="E896" s="7" t="s">
        <v>5751</v>
      </c>
      <c r="F896" s="7" t="s">
        <v>7039</v>
      </c>
      <c r="G896" s="7" t="s">
        <v>5480</v>
      </c>
    </row>
    <row r="897" spans="1:29">
      <c r="A897" s="7" t="s">
        <v>7040</v>
      </c>
      <c r="B897" s="7" t="s">
        <v>7041</v>
      </c>
      <c r="C897" s="7">
        <v>0.69</v>
      </c>
      <c r="D897" s="7" t="s">
        <v>5483</v>
      </c>
      <c r="E897" s="7" t="s">
        <v>6514</v>
      </c>
      <c r="F897" s="7" t="s">
        <v>7042</v>
      </c>
      <c r="G897" s="7" t="s">
        <v>5480</v>
      </c>
    </row>
    <row r="898" spans="1:29">
      <c r="A898" s="7" t="s">
        <v>1567</v>
      </c>
      <c r="B898" s="7" t="s">
        <v>1570</v>
      </c>
      <c r="C898" s="7">
        <v>1.33</v>
      </c>
      <c r="D898" s="7" t="s">
        <v>5494</v>
      </c>
      <c r="E898" s="7" t="s">
        <v>7043</v>
      </c>
      <c r="F898" s="7" t="s">
        <v>7044</v>
      </c>
      <c r="G898" s="7" t="s">
        <v>5480</v>
      </c>
    </row>
    <row r="899" spans="1:29">
      <c r="A899" s="7" t="s">
        <v>7045</v>
      </c>
      <c r="B899" s="7" t="s">
        <v>7046</v>
      </c>
      <c r="C899" s="7">
        <v>1.33</v>
      </c>
      <c r="D899" s="7" t="s">
        <v>5494</v>
      </c>
      <c r="E899" s="7" t="s">
        <v>7043</v>
      </c>
      <c r="F899" s="7" t="s">
        <v>7044</v>
      </c>
      <c r="G899" s="7" t="s">
        <v>5480</v>
      </c>
      <c r="N899" s="10"/>
    </row>
    <row r="900" spans="1:29">
      <c r="A900" s="7" t="s">
        <v>7047</v>
      </c>
      <c r="B900" s="7" t="s">
        <v>7048</v>
      </c>
      <c r="C900" s="7">
        <v>0.63400000000000001</v>
      </c>
      <c r="D900" s="7" t="s">
        <v>5483</v>
      </c>
      <c r="E900" s="7" t="s">
        <v>5949</v>
      </c>
      <c r="F900" s="7" t="s">
        <v>7049</v>
      </c>
      <c r="G900" s="7" t="s">
        <v>5480</v>
      </c>
    </row>
    <row r="901" spans="1:29">
      <c r="A901" s="7" t="s">
        <v>807</v>
      </c>
      <c r="B901" s="7" t="s">
        <v>810</v>
      </c>
      <c r="C901" s="7">
        <v>1.1950000000000001</v>
      </c>
      <c r="D901" s="7" t="s">
        <v>5483</v>
      </c>
      <c r="E901" s="7" t="s">
        <v>5545</v>
      </c>
      <c r="F901" s="7" t="s">
        <v>7050</v>
      </c>
      <c r="G901" s="7" t="s">
        <v>5480</v>
      </c>
    </row>
    <row r="902" spans="1:29">
      <c r="A902" s="7" t="s">
        <v>7051</v>
      </c>
      <c r="B902" s="7" t="s">
        <v>7052</v>
      </c>
      <c r="C902" s="7">
        <v>4.8179999999999996</v>
      </c>
      <c r="D902" s="7" t="s">
        <v>5470</v>
      </c>
      <c r="E902" s="7" t="s">
        <v>5633</v>
      </c>
      <c r="F902" s="7" t="s">
        <v>7053</v>
      </c>
      <c r="G902" s="7" t="s">
        <v>5480</v>
      </c>
    </row>
    <row r="903" spans="1:29">
      <c r="A903" s="7" t="s">
        <v>1948</v>
      </c>
      <c r="B903" s="7" t="s">
        <v>1915</v>
      </c>
      <c r="C903" s="7">
        <v>4.8179999999999996</v>
      </c>
      <c r="D903" s="7" t="s">
        <v>5470</v>
      </c>
      <c r="E903" s="7" t="s">
        <v>5633</v>
      </c>
      <c r="F903" s="7" t="s">
        <v>7053</v>
      </c>
      <c r="G903" s="7" t="s">
        <v>5480</v>
      </c>
      <c r="AC903" s="10"/>
    </row>
    <row r="904" spans="1:29">
      <c r="A904" s="7" t="s">
        <v>1898</v>
      </c>
      <c r="B904" s="7" t="s">
        <v>1901</v>
      </c>
      <c r="C904" s="7" t="s">
        <v>587</v>
      </c>
      <c r="D904" s="7" t="s">
        <v>587</v>
      </c>
      <c r="E904" s="7" t="s">
        <v>587</v>
      </c>
      <c r="F904" s="7" t="s">
        <v>587</v>
      </c>
      <c r="G904" s="7" t="s">
        <v>5480</v>
      </c>
    </row>
    <row r="905" spans="1:29">
      <c r="A905" s="7" t="s">
        <v>1654</v>
      </c>
      <c r="B905" s="7" t="s">
        <v>1657</v>
      </c>
      <c r="C905" s="7">
        <v>1.8240000000000001</v>
      </c>
      <c r="D905" s="7" t="s">
        <v>5494</v>
      </c>
      <c r="E905" s="7" t="s">
        <v>5633</v>
      </c>
      <c r="F905" s="7" t="s">
        <v>7054</v>
      </c>
      <c r="G905" s="7" t="s">
        <v>5480</v>
      </c>
    </row>
    <row r="906" spans="1:29">
      <c r="A906" s="7" t="s">
        <v>7055</v>
      </c>
      <c r="B906" s="7" t="s">
        <v>7056</v>
      </c>
      <c r="C906" s="7">
        <v>1.8240000000000001</v>
      </c>
      <c r="D906" s="7" t="s">
        <v>5494</v>
      </c>
      <c r="E906" s="7" t="s">
        <v>5633</v>
      </c>
      <c r="F906" s="7" t="s">
        <v>7054</v>
      </c>
      <c r="G906" s="7" t="s">
        <v>5480</v>
      </c>
      <c r="N906" s="10"/>
    </row>
    <row r="907" spans="1:29">
      <c r="A907" s="7" t="s">
        <v>1943</v>
      </c>
      <c r="B907" s="7" t="s">
        <v>1946</v>
      </c>
      <c r="C907" s="7" t="s">
        <v>587</v>
      </c>
      <c r="D907" s="7" t="s">
        <v>587</v>
      </c>
      <c r="E907" s="7" t="s">
        <v>587</v>
      </c>
      <c r="F907" s="7" t="s">
        <v>587</v>
      </c>
      <c r="G907" s="7" t="s">
        <v>5480</v>
      </c>
      <c r="AC907" s="10"/>
    </row>
    <row r="908" spans="1:29">
      <c r="A908" s="7" t="s">
        <v>7057</v>
      </c>
      <c r="B908" s="7" t="s">
        <v>7058</v>
      </c>
      <c r="C908" s="7">
        <v>3.1080000000000001</v>
      </c>
      <c r="D908" s="7" t="s">
        <v>5477</v>
      </c>
      <c r="E908" s="7" t="s">
        <v>7059</v>
      </c>
      <c r="F908" s="7" t="s">
        <v>7060</v>
      </c>
      <c r="G908" s="7" t="s">
        <v>5480</v>
      </c>
    </row>
    <row r="909" spans="1:29">
      <c r="A909" s="7" t="s">
        <v>1881</v>
      </c>
      <c r="B909" s="7" t="s">
        <v>1884</v>
      </c>
      <c r="C909" s="7">
        <v>2.6669999999999998</v>
      </c>
      <c r="D909" s="7" t="s">
        <v>5477</v>
      </c>
      <c r="E909" s="7" t="s">
        <v>5633</v>
      </c>
      <c r="F909" s="7" t="s">
        <v>7061</v>
      </c>
      <c r="G909" s="7" t="s">
        <v>5480</v>
      </c>
    </row>
    <row r="910" spans="1:29">
      <c r="A910" s="7" t="s">
        <v>7068</v>
      </c>
      <c r="B910" s="7" t="s">
        <v>7069</v>
      </c>
      <c r="C910" s="7">
        <v>3.9860000000000002</v>
      </c>
      <c r="D910" s="7" t="s">
        <v>5470</v>
      </c>
      <c r="E910" s="7" t="s">
        <v>6143</v>
      </c>
      <c r="F910" s="7" t="s">
        <v>7070</v>
      </c>
      <c r="G910" s="7" t="s">
        <v>5480</v>
      </c>
    </row>
    <row r="911" spans="1:29">
      <c r="A911" s="7" t="s">
        <v>7062</v>
      </c>
      <c r="B911" s="7" t="s">
        <v>7063</v>
      </c>
      <c r="C911" s="7">
        <v>37.204999999999998</v>
      </c>
      <c r="D911" s="7" t="s">
        <v>5470</v>
      </c>
      <c r="E911" s="7" t="s">
        <v>6686</v>
      </c>
      <c r="F911" s="7" t="s">
        <v>7064</v>
      </c>
      <c r="G911" s="7" t="s">
        <v>2680</v>
      </c>
    </row>
    <row r="912" spans="1:29">
      <c r="A912" s="7" t="s">
        <v>1003</v>
      </c>
      <c r="B912" s="7" t="s">
        <v>1006</v>
      </c>
      <c r="C912" s="7">
        <v>4.9000000000000004</v>
      </c>
      <c r="D912" s="7" t="s">
        <v>5470</v>
      </c>
      <c r="E912" s="7" t="s">
        <v>6051</v>
      </c>
      <c r="F912" s="7" t="s">
        <v>7065</v>
      </c>
      <c r="G912" s="7" t="s">
        <v>2680</v>
      </c>
    </row>
    <row r="913" spans="1:68" s="12" customFormat="1">
      <c r="A913" s="7" t="s">
        <v>7066</v>
      </c>
      <c r="B913" s="7" t="s">
        <v>184</v>
      </c>
      <c r="C913" s="7">
        <v>4.2590000000000003</v>
      </c>
      <c r="D913" s="7" t="s">
        <v>5470</v>
      </c>
      <c r="E913" s="7" t="s">
        <v>6686</v>
      </c>
      <c r="F913" s="7" t="s">
        <v>7067</v>
      </c>
      <c r="G913" s="7" t="s">
        <v>5480</v>
      </c>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row>
    <row r="914" spans="1:68" s="12" customFormat="1">
      <c r="A914" s="7" t="s">
        <v>909</v>
      </c>
      <c r="B914" s="7" t="s">
        <v>912</v>
      </c>
      <c r="C914" s="7" t="s">
        <v>587</v>
      </c>
      <c r="D914" s="7" t="s">
        <v>587</v>
      </c>
      <c r="E914" s="7" t="s">
        <v>587</v>
      </c>
      <c r="F914" s="7" t="s">
        <v>587</v>
      </c>
      <c r="G914" s="7" t="s">
        <v>5480</v>
      </c>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row>
    <row r="915" spans="1:68" s="12" customFormat="1">
      <c r="A915" s="7" t="s">
        <v>7071</v>
      </c>
      <c r="B915" s="7" t="s">
        <v>7072</v>
      </c>
      <c r="C915" s="7">
        <v>4.4980000000000002</v>
      </c>
      <c r="D915" s="7" t="s">
        <v>5470</v>
      </c>
      <c r="E915" s="7" t="s">
        <v>5633</v>
      </c>
      <c r="F915" s="7" t="s">
        <v>5704</v>
      </c>
      <c r="G915" s="7" t="s">
        <v>5480</v>
      </c>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row>
    <row r="916" spans="1:68">
      <c r="A916" s="7" t="s">
        <v>3145</v>
      </c>
      <c r="B916" s="7" t="s">
        <v>3148</v>
      </c>
      <c r="C916" s="7">
        <v>3.5979999999999999</v>
      </c>
      <c r="D916" s="7" t="s">
        <v>5470</v>
      </c>
      <c r="E916" s="7" t="s">
        <v>5505</v>
      </c>
      <c r="F916" s="7" t="s">
        <v>7073</v>
      </c>
      <c r="G916" s="7" t="s">
        <v>5480</v>
      </c>
    </row>
    <row r="917" spans="1:68">
      <c r="A917" s="7" t="s">
        <v>7074</v>
      </c>
      <c r="B917" s="7" t="s">
        <v>7075</v>
      </c>
      <c r="C917" s="7">
        <v>6.2119999999999997</v>
      </c>
      <c r="D917" s="7" t="s">
        <v>5470</v>
      </c>
      <c r="E917" s="7" t="s">
        <v>4310</v>
      </c>
      <c r="F917" s="7" t="s">
        <v>7076</v>
      </c>
      <c r="G917" s="7" t="s">
        <v>5480</v>
      </c>
    </row>
    <row r="918" spans="1:68">
      <c r="A918" s="7" t="s">
        <v>1092</v>
      </c>
      <c r="B918" s="7" t="s">
        <v>1095</v>
      </c>
      <c r="C918" s="7">
        <v>4.923</v>
      </c>
      <c r="D918" s="7" t="s">
        <v>5470</v>
      </c>
      <c r="E918" s="7" t="s">
        <v>5621</v>
      </c>
      <c r="F918" s="7" t="s">
        <v>7077</v>
      </c>
      <c r="G918" s="7" t="s">
        <v>5480</v>
      </c>
    </row>
    <row r="919" spans="1:68">
      <c r="A919" s="7" t="s">
        <v>1022</v>
      </c>
      <c r="B919" s="7" t="s">
        <v>1025</v>
      </c>
      <c r="C919" s="7">
        <v>3.391</v>
      </c>
      <c r="D919" s="7" t="s">
        <v>5477</v>
      </c>
      <c r="E919" s="7" t="s">
        <v>5619</v>
      </c>
      <c r="F919" s="7" t="s">
        <v>7078</v>
      </c>
      <c r="G919" s="7" t="s">
        <v>5480</v>
      </c>
    </row>
    <row r="920" spans="1:68">
      <c r="A920" s="7" t="s">
        <v>7079</v>
      </c>
      <c r="B920" s="7" t="s">
        <v>7080</v>
      </c>
      <c r="C920" s="7">
        <v>8.9580000000000002</v>
      </c>
      <c r="D920" s="7" t="s">
        <v>5470</v>
      </c>
      <c r="E920" s="7" t="s">
        <v>5701</v>
      </c>
      <c r="F920" s="7" t="s">
        <v>7081</v>
      </c>
      <c r="G920" s="7" t="s">
        <v>2680</v>
      </c>
    </row>
    <row r="921" spans="1:68">
      <c r="A921" s="7" t="s">
        <v>7082</v>
      </c>
      <c r="B921" s="7" t="s">
        <v>7083</v>
      </c>
      <c r="C921" s="7">
        <v>0.502</v>
      </c>
      <c r="D921" s="7" t="s">
        <v>5483</v>
      </c>
      <c r="E921" s="7" t="s">
        <v>7084</v>
      </c>
      <c r="F921" s="7" t="s">
        <v>7085</v>
      </c>
      <c r="G921" s="7" t="s">
        <v>5480</v>
      </c>
    </row>
    <row r="922" spans="1:68">
      <c r="A922" s="7" t="s">
        <v>7086</v>
      </c>
      <c r="B922" s="7" t="s">
        <v>7087</v>
      </c>
      <c r="C922" s="7">
        <v>2.4990000000000001</v>
      </c>
      <c r="D922" s="7" t="s">
        <v>5477</v>
      </c>
      <c r="E922" s="7" t="s">
        <v>5765</v>
      </c>
      <c r="F922" s="7" t="s">
        <v>7088</v>
      </c>
      <c r="G922" s="7" t="s">
        <v>5480</v>
      </c>
    </row>
    <row r="923" spans="1:68">
      <c r="A923" s="7" t="s">
        <v>7089</v>
      </c>
      <c r="B923" s="7" t="s">
        <v>7090</v>
      </c>
      <c r="C923" s="7" t="s">
        <v>587</v>
      </c>
      <c r="D923" s="7" t="s">
        <v>587</v>
      </c>
      <c r="E923" s="7" t="s">
        <v>587</v>
      </c>
      <c r="F923" s="7" t="s">
        <v>587</v>
      </c>
      <c r="G923" s="7" t="s">
        <v>5480</v>
      </c>
    </row>
    <row r="924" spans="1:68">
      <c r="A924" s="7" t="s">
        <v>5020</v>
      </c>
      <c r="B924" s="7" t="s">
        <v>5023</v>
      </c>
      <c r="C924" s="7">
        <v>3.9630000000000001</v>
      </c>
      <c r="D924" s="7" t="s">
        <v>5470</v>
      </c>
      <c r="E924" s="7" t="s">
        <v>5975</v>
      </c>
      <c r="F924" s="7" t="s">
        <v>7091</v>
      </c>
      <c r="G924" s="7" t="s">
        <v>5480</v>
      </c>
    </row>
    <row r="925" spans="1:68">
      <c r="A925" s="7" t="s">
        <v>7092</v>
      </c>
      <c r="B925" s="7" t="s">
        <v>7093</v>
      </c>
      <c r="C925" s="7">
        <v>5.5990000000000002</v>
      </c>
      <c r="D925" s="7" t="s">
        <v>5470</v>
      </c>
      <c r="E925" s="7" t="s">
        <v>7094</v>
      </c>
      <c r="F925" s="7" t="s">
        <v>7095</v>
      </c>
      <c r="G925" s="7" t="s">
        <v>5480</v>
      </c>
    </row>
    <row r="926" spans="1:68">
      <c r="A926" s="7" t="s">
        <v>5335</v>
      </c>
      <c r="B926" s="7" t="s">
        <v>5338</v>
      </c>
      <c r="C926" s="7">
        <v>3.54</v>
      </c>
      <c r="D926" s="7" t="s">
        <v>5477</v>
      </c>
      <c r="E926" s="7" t="s">
        <v>7096</v>
      </c>
      <c r="F926" s="7" t="s">
        <v>7097</v>
      </c>
      <c r="G926" s="7" t="s">
        <v>5480</v>
      </c>
    </row>
    <row r="927" spans="1:68">
      <c r="A927" s="7" t="s">
        <v>7098</v>
      </c>
      <c r="B927" s="7" t="s">
        <v>7099</v>
      </c>
      <c r="C927" s="7">
        <v>4</v>
      </c>
      <c r="D927" s="7" t="s">
        <v>5470</v>
      </c>
      <c r="E927" s="7" t="s">
        <v>7096</v>
      </c>
      <c r="F927" s="7" t="s">
        <v>7100</v>
      </c>
      <c r="G927" s="7" t="s">
        <v>5480</v>
      </c>
    </row>
    <row r="928" spans="1:68">
      <c r="A928" s="7" t="s">
        <v>598</v>
      </c>
      <c r="B928" s="7" t="s">
        <v>601</v>
      </c>
      <c r="C928" s="7">
        <v>6.032</v>
      </c>
      <c r="D928" s="7" t="s">
        <v>5470</v>
      </c>
      <c r="E928" s="7" t="s">
        <v>5755</v>
      </c>
      <c r="F928" s="7" t="s">
        <v>7101</v>
      </c>
      <c r="G928" s="7" t="s">
        <v>2680</v>
      </c>
    </row>
    <row r="929" spans="1:68">
      <c r="A929" s="7" t="s">
        <v>7102</v>
      </c>
      <c r="B929" s="7" t="s">
        <v>7103</v>
      </c>
      <c r="C929" s="7">
        <v>2.698</v>
      </c>
      <c r="D929" s="7" t="s">
        <v>5470</v>
      </c>
      <c r="E929" s="7" t="s">
        <v>5776</v>
      </c>
      <c r="F929" s="7" t="s">
        <v>7104</v>
      </c>
      <c r="G929" s="7" t="s">
        <v>5480</v>
      </c>
    </row>
    <row r="930" spans="1:68">
      <c r="A930" s="7" t="s">
        <v>3708</v>
      </c>
      <c r="B930" s="7" t="s">
        <v>3711</v>
      </c>
      <c r="C930" s="7">
        <v>0.92500000000000004</v>
      </c>
      <c r="D930" s="7" t="s">
        <v>5483</v>
      </c>
      <c r="E930" s="7" t="s">
        <v>5486</v>
      </c>
      <c r="F930" s="7" t="s">
        <v>7105</v>
      </c>
      <c r="G930" s="7" t="s">
        <v>5480</v>
      </c>
    </row>
    <row r="931" spans="1:68">
      <c r="A931" s="7" t="s">
        <v>7106</v>
      </c>
      <c r="B931" s="7" t="s">
        <v>7107</v>
      </c>
      <c r="C931" s="7">
        <v>3.4380000000000002</v>
      </c>
      <c r="D931" s="7" t="s">
        <v>5477</v>
      </c>
      <c r="E931" s="7" t="s">
        <v>5791</v>
      </c>
      <c r="F931" s="7" t="s">
        <v>7108</v>
      </c>
      <c r="G931" s="7" t="s">
        <v>5480</v>
      </c>
    </row>
    <row r="932" spans="1:68">
      <c r="A932" s="7" t="s">
        <v>7109</v>
      </c>
      <c r="B932" s="7" t="s">
        <v>7110</v>
      </c>
      <c r="C932" s="7">
        <v>2.3420000000000001</v>
      </c>
      <c r="D932" s="7" t="s">
        <v>5477</v>
      </c>
      <c r="E932" s="7" t="s">
        <v>5635</v>
      </c>
      <c r="F932" s="7" t="s">
        <v>7111</v>
      </c>
      <c r="G932" s="7" t="s">
        <v>5480</v>
      </c>
    </row>
    <row r="933" spans="1:68">
      <c r="A933" s="14" t="s">
        <v>5364</v>
      </c>
      <c r="B933" s="14" t="s">
        <v>5367</v>
      </c>
      <c r="C933" s="14">
        <v>3.0550000000000002</v>
      </c>
      <c r="D933" s="14" t="s">
        <v>5470</v>
      </c>
      <c r="E933" s="14" t="s">
        <v>5490</v>
      </c>
      <c r="F933" s="14" t="s">
        <v>6427</v>
      </c>
      <c r="G933" s="14" t="s">
        <v>5480</v>
      </c>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row>
    <row r="934" spans="1:68">
      <c r="A934" s="7" t="s">
        <v>4554</v>
      </c>
      <c r="B934" s="7" t="s">
        <v>4557</v>
      </c>
      <c r="C934" s="7">
        <v>8.766</v>
      </c>
      <c r="D934" s="7" t="s">
        <v>5470</v>
      </c>
      <c r="E934" s="7" t="s">
        <v>6029</v>
      </c>
      <c r="F934" s="7" t="s">
        <v>7112</v>
      </c>
      <c r="G934" s="7" t="s">
        <v>2680</v>
      </c>
    </row>
    <row r="935" spans="1:68">
      <c r="A935" s="7" t="s">
        <v>1749</v>
      </c>
      <c r="B935" s="7" t="s">
        <v>1752</v>
      </c>
      <c r="C935" s="7">
        <v>2.1779999999999999</v>
      </c>
      <c r="D935" s="7" t="s">
        <v>5477</v>
      </c>
      <c r="E935" s="7" t="s">
        <v>7113</v>
      </c>
      <c r="F935" s="7" t="s">
        <v>7061</v>
      </c>
      <c r="G935" s="7" t="s">
        <v>5480</v>
      </c>
    </row>
    <row r="936" spans="1:68">
      <c r="A936" s="7" t="s">
        <v>7114</v>
      </c>
      <c r="B936" s="7" t="s">
        <v>7115</v>
      </c>
      <c r="C936" s="7">
        <v>1.7869999999999999</v>
      </c>
      <c r="D936" s="7" t="s">
        <v>5483</v>
      </c>
      <c r="E936" s="7" t="s">
        <v>7116</v>
      </c>
      <c r="F936" s="7" t="s">
        <v>7117</v>
      </c>
      <c r="G936" s="7" t="s">
        <v>5480</v>
      </c>
    </row>
    <row r="937" spans="1:68">
      <c r="A937" s="7" t="s">
        <v>3630</v>
      </c>
      <c r="B937" s="7" t="s">
        <v>3633</v>
      </c>
      <c r="C937" s="7">
        <v>2.2000000000000002</v>
      </c>
      <c r="D937" s="7" t="s">
        <v>5477</v>
      </c>
      <c r="E937" s="7" t="s">
        <v>5747</v>
      </c>
      <c r="F937" s="7" t="s">
        <v>7118</v>
      </c>
      <c r="G937" s="7" t="s">
        <v>5480</v>
      </c>
    </row>
    <row r="938" spans="1:68">
      <c r="A938" s="7" t="s">
        <v>7119</v>
      </c>
      <c r="B938" s="7" t="s">
        <v>7120</v>
      </c>
      <c r="C938" s="7">
        <v>1.4239999999999999</v>
      </c>
      <c r="D938" s="7" t="s">
        <v>5494</v>
      </c>
      <c r="E938" s="7" t="s">
        <v>5635</v>
      </c>
      <c r="F938" s="7" t="s">
        <v>7121</v>
      </c>
      <c r="G938" s="7" t="s">
        <v>5480</v>
      </c>
    </row>
    <row r="939" spans="1:68">
      <c r="A939" s="7" t="s">
        <v>7122</v>
      </c>
      <c r="B939" s="7" t="s">
        <v>7123</v>
      </c>
      <c r="C939" s="7">
        <v>8.2720000000000002</v>
      </c>
      <c r="D939" s="7" t="s">
        <v>5470</v>
      </c>
      <c r="E939" s="7" t="s">
        <v>5762</v>
      </c>
      <c r="F939" s="7" t="s">
        <v>7124</v>
      </c>
      <c r="G939" s="7" t="s">
        <v>2680</v>
      </c>
    </row>
    <row r="940" spans="1:68">
      <c r="A940" s="7" t="s">
        <v>1239</v>
      </c>
      <c r="B940" s="7" t="s">
        <v>1242</v>
      </c>
      <c r="C940" s="7">
        <v>5.6269999999999998</v>
      </c>
      <c r="D940" s="7" t="s">
        <v>5470</v>
      </c>
      <c r="E940" s="7" t="s">
        <v>6299</v>
      </c>
      <c r="F940" s="7" t="s">
        <v>7125</v>
      </c>
      <c r="G940" s="7" t="s">
        <v>2680</v>
      </c>
    </row>
    <row r="941" spans="1:68" s="3" customFormat="1">
      <c r="A941" s="7" t="s">
        <v>2683</v>
      </c>
      <c r="B941" s="7" t="s">
        <v>2686</v>
      </c>
      <c r="C941" s="7">
        <v>2.65</v>
      </c>
      <c r="D941" s="7" t="s">
        <v>5477</v>
      </c>
      <c r="E941" s="7" t="s">
        <v>5733</v>
      </c>
      <c r="F941" s="7" t="s">
        <v>7126</v>
      </c>
      <c r="G941" s="7" t="s">
        <v>5480</v>
      </c>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row>
    <row r="942" spans="1:68" s="3" customFormat="1">
      <c r="A942" s="7" t="s">
        <v>2776</v>
      </c>
      <c r="B942" s="7" t="s">
        <v>2780</v>
      </c>
      <c r="C942" s="7">
        <v>2.65</v>
      </c>
      <c r="D942" s="7" t="s">
        <v>5477</v>
      </c>
      <c r="E942" s="7" t="s">
        <v>5733</v>
      </c>
      <c r="F942" s="7" t="s">
        <v>7126</v>
      </c>
      <c r="G942" s="7" t="s">
        <v>5480</v>
      </c>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row>
    <row r="943" spans="1:68" s="3" customFormat="1">
      <c r="A943" s="7" t="s">
        <v>7127</v>
      </c>
      <c r="B943" s="7" t="s">
        <v>7128</v>
      </c>
      <c r="C943" s="7">
        <v>5.4690000000000003</v>
      </c>
      <c r="D943" s="7" t="s">
        <v>5470</v>
      </c>
      <c r="E943" s="7" t="s">
        <v>6514</v>
      </c>
      <c r="F943" s="7" t="s">
        <v>5732</v>
      </c>
      <c r="G943" s="7" t="s">
        <v>5480</v>
      </c>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row>
    <row r="944" spans="1:68" s="3" customFormat="1">
      <c r="A944" s="7" t="s">
        <v>7129</v>
      </c>
      <c r="B944" s="7" t="s">
        <v>7130</v>
      </c>
      <c r="C944" s="7" t="s">
        <v>587</v>
      </c>
      <c r="D944" s="7" t="s">
        <v>587</v>
      </c>
      <c r="E944" s="7" t="s">
        <v>587</v>
      </c>
      <c r="F944" s="7" t="s">
        <v>587</v>
      </c>
      <c r="G944" s="7" t="s">
        <v>5480</v>
      </c>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row>
    <row r="945" spans="1:68" s="3" customFormat="1">
      <c r="A945" s="7" t="s">
        <v>458</v>
      </c>
      <c r="B945" s="7" t="s">
        <v>461</v>
      </c>
      <c r="C945" s="7">
        <v>3.5819999999999999</v>
      </c>
      <c r="D945" s="7" t="s">
        <v>5470</v>
      </c>
      <c r="E945" s="7" t="s">
        <v>5646</v>
      </c>
      <c r="F945" s="7" t="s">
        <v>7188</v>
      </c>
      <c r="G945" s="7" t="s">
        <v>5480</v>
      </c>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row>
    <row r="946" spans="1:68" s="3" customFormat="1">
      <c r="A946" s="7" t="s">
        <v>2103</v>
      </c>
      <c r="B946" s="7" t="s">
        <v>2106</v>
      </c>
      <c r="C946" s="7">
        <v>3.7909999999999999</v>
      </c>
      <c r="D946" s="7" t="s">
        <v>5470</v>
      </c>
      <c r="E946" s="7" t="s">
        <v>5818</v>
      </c>
      <c r="F946" s="7" t="s">
        <v>7131</v>
      </c>
      <c r="G946" s="7" t="s">
        <v>5480</v>
      </c>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row>
    <row r="947" spans="1:68" s="3" customFormat="1">
      <c r="A947" s="7" t="s">
        <v>3189</v>
      </c>
      <c r="B947" s="7" t="s">
        <v>3074</v>
      </c>
      <c r="C947" s="7">
        <v>3.03</v>
      </c>
      <c r="D947" s="7" t="s">
        <v>5477</v>
      </c>
      <c r="E947" s="7" t="s">
        <v>6550</v>
      </c>
      <c r="F947" s="7" t="s">
        <v>7132</v>
      </c>
      <c r="G947" s="7" t="s">
        <v>5480</v>
      </c>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row>
    <row r="948" spans="1:68" s="3" customFormat="1">
      <c r="A948" s="7" t="s">
        <v>3788</v>
      </c>
      <c r="B948" s="7" t="s">
        <v>3791</v>
      </c>
      <c r="C948" s="7">
        <v>0.74099999999999999</v>
      </c>
      <c r="D948" s="7" t="s">
        <v>5483</v>
      </c>
      <c r="E948" s="7" t="s">
        <v>5677</v>
      </c>
      <c r="F948" s="7" t="s">
        <v>7133</v>
      </c>
      <c r="G948" s="7" t="s">
        <v>5480</v>
      </c>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row>
    <row r="949" spans="1:68" s="3" customFormat="1">
      <c r="A949" s="7" t="s">
        <v>7134</v>
      </c>
      <c r="B949" s="7" t="s">
        <v>7135</v>
      </c>
      <c r="C949" s="7">
        <v>4.6520000000000001</v>
      </c>
      <c r="D949" s="7" t="s">
        <v>5470</v>
      </c>
      <c r="E949" s="7" t="s">
        <v>7113</v>
      </c>
      <c r="F949" s="7" t="s">
        <v>7053</v>
      </c>
      <c r="G949" s="7" t="s">
        <v>5480</v>
      </c>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row>
    <row r="950" spans="1:68" s="3" customFormat="1">
      <c r="A950" s="7" t="s">
        <v>7136</v>
      </c>
      <c r="B950" s="7" t="s">
        <v>7137</v>
      </c>
      <c r="C950" s="7">
        <v>4.5030000000000001</v>
      </c>
      <c r="D950" s="7" t="s">
        <v>5470</v>
      </c>
      <c r="E950" s="7" t="s">
        <v>5755</v>
      </c>
      <c r="F950" s="7" t="s">
        <v>7138</v>
      </c>
      <c r="G950" s="7" t="s">
        <v>5480</v>
      </c>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row>
    <row r="951" spans="1:68" s="3" customFormat="1">
      <c r="A951" s="7" t="s">
        <v>7139</v>
      </c>
      <c r="B951" s="7" t="s">
        <v>7140</v>
      </c>
      <c r="C951" s="7">
        <v>1.78</v>
      </c>
      <c r="D951" s="7" t="s">
        <v>5494</v>
      </c>
      <c r="E951" s="7" t="s">
        <v>5590</v>
      </c>
      <c r="F951" s="7" t="s">
        <v>7141</v>
      </c>
      <c r="G951" s="7" t="s">
        <v>5480</v>
      </c>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row>
    <row r="952" spans="1:68" s="3" customFormat="1">
      <c r="A952" s="7" t="s">
        <v>5420</v>
      </c>
      <c r="B952" s="7" t="s">
        <v>5422</v>
      </c>
      <c r="C952" s="7">
        <v>3.0790000000000002</v>
      </c>
      <c r="D952" s="7" t="s">
        <v>5470</v>
      </c>
      <c r="E952" s="7" t="s">
        <v>5635</v>
      </c>
      <c r="F952" s="7" t="s">
        <v>7142</v>
      </c>
      <c r="G952" s="7" t="s">
        <v>5480</v>
      </c>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row>
    <row r="953" spans="1:68" s="3" customFormat="1">
      <c r="A953" s="7" t="s">
        <v>7143</v>
      </c>
      <c r="B953" s="7" t="s">
        <v>7144</v>
      </c>
      <c r="C953" s="7">
        <v>3.113</v>
      </c>
      <c r="D953" s="7" t="s">
        <v>5477</v>
      </c>
      <c r="E953" s="7" t="s">
        <v>5532</v>
      </c>
      <c r="F953" s="7" t="s">
        <v>7145</v>
      </c>
      <c r="G953" s="7" t="s">
        <v>5480</v>
      </c>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row>
    <row r="954" spans="1:68" s="3" customFormat="1">
      <c r="A954" s="7" t="s">
        <v>5349</v>
      </c>
      <c r="B954" s="7" t="s">
        <v>5352</v>
      </c>
      <c r="C954" s="7">
        <v>11.125999999999999</v>
      </c>
      <c r="D954" s="7" t="s">
        <v>5470</v>
      </c>
      <c r="E954" s="7" t="s">
        <v>7146</v>
      </c>
      <c r="F954" s="7" t="s">
        <v>7147</v>
      </c>
      <c r="G954" s="7" t="s">
        <v>2680</v>
      </c>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row>
    <row r="955" spans="1:68" s="3" customFormat="1">
      <c r="A955" s="7" t="s">
        <v>7148</v>
      </c>
      <c r="B955" s="7" t="s">
        <v>7149</v>
      </c>
      <c r="C955" s="7">
        <v>10.843999999999999</v>
      </c>
      <c r="D955" s="7" t="s">
        <v>5470</v>
      </c>
      <c r="E955" s="7" t="s">
        <v>5561</v>
      </c>
      <c r="F955" s="7" t="s">
        <v>7150</v>
      </c>
      <c r="G955" s="7" t="s">
        <v>2680</v>
      </c>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row>
    <row r="956" spans="1:68" s="3" customFormat="1">
      <c r="A956" s="7" t="s">
        <v>2536</v>
      </c>
      <c r="B956" s="7" t="s">
        <v>2538</v>
      </c>
      <c r="C956" s="7">
        <v>2.85</v>
      </c>
      <c r="D956" s="7" t="s">
        <v>5470</v>
      </c>
      <c r="E956" s="7" t="s">
        <v>5586</v>
      </c>
      <c r="F956" s="7" t="s">
        <v>7205</v>
      </c>
      <c r="G956" s="7" t="s">
        <v>5480</v>
      </c>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row>
    <row r="957" spans="1:68" s="3" customFormat="1">
      <c r="A957" s="7" t="s">
        <v>4419</v>
      </c>
      <c r="B957" s="7" t="s">
        <v>4422</v>
      </c>
      <c r="C957" s="7">
        <v>3.65</v>
      </c>
      <c r="D957" s="7" t="s">
        <v>5477</v>
      </c>
      <c r="E957" s="7" t="s">
        <v>4310</v>
      </c>
      <c r="F957" s="7" t="s">
        <v>7151</v>
      </c>
      <c r="G957" s="7" t="s">
        <v>5480</v>
      </c>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row>
    <row r="958" spans="1:68" s="3" customFormat="1">
      <c r="A958" s="7" t="s">
        <v>7152</v>
      </c>
      <c r="B958" s="7" t="s">
        <v>7153</v>
      </c>
      <c r="C958" s="7">
        <v>4.71</v>
      </c>
      <c r="D958" s="7" t="s">
        <v>5470</v>
      </c>
      <c r="E958" s="7" t="s">
        <v>5486</v>
      </c>
      <c r="F958" s="7" t="s">
        <v>7154</v>
      </c>
      <c r="G958" s="7" t="s">
        <v>2680</v>
      </c>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row>
    <row r="959" spans="1:68" s="3" customFormat="1">
      <c r="A959" s="7" t="s">
        <v>7155</v>
      </c>
      <c r="B959" s="7" t="s">
        <v>7156</v>
      </c>
      <c r="C959" s="7" t="s">
        <v>587</v>
      </c>
      <c r="D959" s="7" t="s">
        <v>587</v>
      </c>
      <c r="E959" s="7" t="s">
        <v>587</v>
      </c>
      <c r="F959" s="7" t="s">
        <v>587</v>
      </c>
      <c r="G959" s="7" t="s">
        <v>5480</v>
      </c>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row>
    <row r="960" spans="1:68" s="3" customFormat="1">
      <c r="A960" s="7" t="s">
        <v>4050</v>
      </c>
      <c r="B960" s="7" t="s">
        <v>3919</v>
      </c>
      <c r="C960" s="7">
        <v>3.6680000000000001</v>
      </c>
      <c r="D960" s="7" t="s">
        <v>5470</v>
      </c>
      <c r="E960" s="7" t="s">
        <v>6624</v>
      </c>
      <c r="F960" s="7" t="s">
        <v>7222</v>
      </c>
      <c r="G960" s="7" t="s">
        <v>5480</v>
      </c>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10"/>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row>
    <row r="961" spans="1:68" s="3" customFormat="1">
      <c r="A961" s="7" t="s">
        <v>3915</v>
      </c>
      <c r="B961" s="7" t="s">
        <v>3918</v>
      </c>
      <c r="C961" s="7">
        <v>3.7669999999999999</v>
      </c>
      <c r="D961" s="7" t="s">
        <v>5470</v>
      </c>
      <c r="E961" s="7" t="s">
        <v>6624</v>
      </c>
      <c r="F961" s="7" t="s">
        <v>7157</v>
      </c>
      <c r="G961" s="7" t="s">
        <v>5480</v>
      </c>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row>
    <row r="962" spans="1:68" s="3" customFormat="1">
      <c r="A962" s="7" t="s">
        <v>3987</v>
      </c>
      <c r="B962" s="7" t="s">
        <v>3990</v>
      </c>
      <c r="C962" s="7" t="s">
        <v>587</v>
      </c>
      <c r="D962" s="7" t="s">
        <v>587</v>
      </c>
      <c r="E962" s="7" t="s">
        <v>587</v>
      </c>
      <c r="F962" s="7" t="s">
        <v>587</v>
      </c>
      <c r="G962" s="7" t="s">
        <v>5480</v>
      </c>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row>
    <row r="963" spans="1:68" s="3" customFormat="1">
      <c r="A963" s="7" t="s">
        <v>7158</v>
      </c>
      <c r="B963" s="7" t="s">
        <v>7159</v>
      </c>
      <c r="C963" s="7">
        <v>2.3090000000000002</v>
      </c>
      <c r="D963" s="7" t="s">
        <v>5477</v>
      </c>
      <c r="E963" s="7" t="s">
        <v>5505</v>
      </c>
      <c r="F963" s="7" t="s">
        <v>7160</v>
      </c>
      <c r="G963" s="7" t="s">
        <v>5480</v>
      </c>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row>
    <row r="964" spans="1:68" s="3" customFormat="1">
      <c r="A964" s="7" t="s">
        <v>2557</v>
      </c>
      <c r="B964" s="7" t="s">
        <v>2560</v>
      </c>
      <c r="C964" s="7">
        <v>3.2349999999999999</v>
      </c>
      <c r="D964" s="7" t="s">
        <v>5477</v>
      </c>
      <c r="E964" s="7" t="s">
        <v>5532</v>
      </c>
      <c r="F964" s="7" t="s">
        <v>7161</v>
      </c>
      <c r="G964" s="7" t="s">
        <v>5480</v>
      </c>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row>
    <row r="965" spans="1:68" s="3" customFormat="1">
      <c r="A965" s="7" t="s">
        <v>3425</v>
      </c>
      <c r="B965" s="7" t="s">
        <v>3427</v>
      </c>
      <c r="C965" s="7">
        <v>4.2350000000000003</v>
      </c>
      <c r="D965" s="7" t="s">
        <v>5470</v>
      </c>
      <c r="E965" s="7" t="s">
        <v>5747</v>
      </c>
      <c r="F965" s="8" t="s">
        <v>7223</v>
      </c>
      <c r="G965" s="7" t="s">
        <v>5480</v>
      </c>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row>
    <row r="966" spans="1:68" s="3" customFormat="1">
      <c r="A966" s="7" t="s">
        <v>3923</v>
      </c>
      <c r="B966" s="7" t="s">
        <v>3925</v>
      </c>
      <c r="C966" s="7">
        <v>2.8479999999999999</v>
      </c>
      <c r="D966" s="7" t="s">
        <v>5477</v>
      </c>
      <c r="E966" s="7" t="s">
        <v>6757</v>
      </c>
      <c r="F966" s="7" t="s">
        <v>7162</v>
      </c>
      <c r="G966" s="7" t="s">
        <v>5480</v>
      </c>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row>
    <row r="967" spans="1:68" s="14" customFormat="1">
      <c r="A967" s="7" t="s">
        <v>7163</v>
      </c>
      <c r="B967" s="7" t="s">
        <v>7164</v>
      </c>
      <c r="C967" s="7">
        <v>2.6280000000000001</v>
      </c>
      <c r="D967" s="7" t="s">
        <v>5494</v>
      </c>
      <c r="E967" s="7" t="s">
        <v>7165</v>
      </c>
      <c r="F967" s="7" t="s">
        <v>7166</v>
      </c>
      <c r="G967" s="7" t="s">
        <v>5480</v>
      </c>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row>
    <row r="968" spans="1:68" s="14" customFormat="1">
      <c r="A968" s="7" t="s">
        <v>7167</v>
      </c>
      <c r="B968" s="7" t="s">
        <v>7168</v>
      </c>
      <c r="C968" s="7">
        <v>3.4649999999999999</v>
      </c>
      <c r="D968" s="7" t="s">
        <v>5477</v>
      </c>
      <c r="E968" s="7" t="s">
        <v>6226</v>
      </c>
      <c r="F968" s="7" t="s">
        <v>7169</v>
      </c>
      <c r="G968" s="7" t="s">
        <v>5480</v>
      </c>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row>
    <row r="969" spans="1:68" s="14" customFormat="1">
      <c r="A969" s="7" t="s">
        <v>324</v>
      </c>
      <c r="B969" s="7" t="s">
        <v>327</v>
      </c>
      <c r="C969" s="7">
        <v>0.77900000000000003</v>
      </c>
      <c r="D969" s="7" t="s">
        <v>5483</v>
      </c>
      <c r="E969" s="7" t="s">
        <v>7189</v>
      </c>
      <c r="F969" s="7" t="s">
        <v>7190</v>
      </c>
      <c r="G969" s="7" t="s">
        <v>5480</v>
      </c>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row>
    <row r="970" spans="1:68" s="14" customFormat="1">
      <c r="A970" s="7" t="s">
        <v>3552</v>
      </c>
      <c r="B970" s="7" t="s">
        <v>3555</v>
      </c>
      <c r="C970" s="7" t="s">
        <v>587</v>
      </c>
      <c r="D970" s="7" t="s">
        <v>587</v>
      </c>
      <c r="E970" s="7" t="s">
        <v>587</v>
      </c>
      <c r="F970" s="7" t="s">
        <v>587</v>
      </c>
      <c r="G970" s="7" t="s">
        <v>5480</v>
      </c>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row>
    <row r="971" spans="1:68" s="14" customFormat="1">
      <c r="A971" s="7" t="s">
        <v>2040</v>
      </c>
      <c r="B971" s="7" t="s">
        <v>2043</v>
      </c>
      <c r="C971" s="7">
        <v>3.3650000000000002</v>
      </c>
      <c r="D971" s="7" t="s">
        <v>5477</v>
      </c>
      <c r="E971" s="7" t="s">
        <v>6235</v>
      </c>
      <c r="F971" s="7" t="s">
        <v>7170</v>
      </c>
      <c r="G971" s="7" t="s">
        <v>5480</v>
      </c>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row>
    <row r="972" spans="1:68" s="14" customFormat="1">
      <c r="A972" s="7" t="s">
        <v>7171</v>
      </c>
      <c r="B972" s="7" t="s">
        <v>7172</v>
      </c>
      <c r="C972" s="7" t="s">
        <v>587</v>
      </c>
      <c r="D972" s="7" t="s">
        <v>587</v>
      </c>
      <c r="E972" s="7" t="s">
        <v>587</v>
      </c>
      <c r="F972" s="7" t="s">
        <v>587</v>
      </c>
      <c r="G972" s="7" t="s">
        <v>5480</v>
      </c>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row>
    <row r="973" spans="1:68" s="14" customFormat="1">
      <c r="A973" s="7" t="s">
        <v>7173</v>
      </c>
      <c r="B973" s="7" t="s">
        <v>7174</v>
      </c>
      <c r="C973" s="7" t="s">
        <v>587</v>
      </c>
      <c r="D973" s="7" t="s">
        <v>587</v>
      </c>
      <c r="E973" s="7" t="s">
        <v>587</v>
      </c>
      <c r="F973" s="7" t="s">
        <v>587</v>
      </c>
      <c r="G973" s="7" t="s">
        <v>5480</v>
      </c>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row>
    <row r="974" spans="1:68" s="14" customFormat="1">
      <c r="A974" s="7" t="s">
        <v>3794</v>
      </c>
      <c r="B974" s="7" t="s">
        <v>3797</v>
      </c>
      <c r="C974" s="7">
        <v>1.1639999999999999</v>
      </c>
      <c r="D974" s="7" t="s">
        <v>5494</v>
      </c>
      <c r="E974" s="7" t="s">
        <v>5497</v>
      </c>
      <c r="F974" s="7" t="s">
        <v>7175</v>
      </c>
      <c r="G974" s="7" t="s">
        <v>5480</v>
      </c>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row>
    <row r="975" spans="1:68" s="14" customFormat="1">
      <c r="A975" s="7" t="s">
        <v>7176</v>
      </c>
      <c r="B975" s="7" t="s">
        <v>7177</v>
      </c>
      <c r="C975" s="7">
        <v>2.673</v>
      </c>
      <c r="D975" s="7" t="s">
        <v>5477</v>
      </c>
      <c r="E975" s="7" t="s">
        <v>5631</v>
      </c>
      <c r="F975" s="7" t="s">
        <v>7178</v>
      </c>
      <c r="G975" s="7" t="s">
        <v>5480</v>
      </c>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row>
    <row r="976" spans="1:68" s="14" customFormat="1">
      <c r="A976" s="7" t="s">
        <v>3958</v>
      </c>
      <c r="B976" s="7" t="s">
        <v>3961</v>
      </c>
      <c r="C976" s="7">
        <v>2.7429999999999999</v>
      </c>
      <c r="D976" s="7" t="s">
        <v>5477</v>
      </c>
      <c r="E976" s="7" t="s">
        <v>5505</v>
      </c>
      <c r="F976" s="7" t="s">
        <v>7179</v>
      </c>
      <c r="G976" s="7" t="s">
        <v>5480</v>
      </c>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row>
  </sheetData>
  <sortState ref="A2:BP980">
    <sortCondition ref="A2:A980"/>
  </sortState>
  <hyperlinks>
    <hyperlink ref="E542" r:id="rId1" display="https://jcr.incites.thomsonreuters.com/JCRJournalProfileAction.action?pg=JRNLPROF&amp;journalImpactFactor=4.84&amp;year=2016&amp;journalTitle=JOURNAL%20OF%20BONE%20AND%20JOINT%20SURGERY-AMERICAN%20VOLUME&amp;edition=SCIE&amp;journal=J%20BONE%20JOINT%20SURG%20AM"/>
  </hyperlinks>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Hoja4">
    <tabColor theme="4"/>
  </sheetPr>
  <dimension ref="A1:AZ1113"/>
  <sheetViews>
    <sheetView topLeftCell="B1" workbookViewId="0">
      <selection activeCell="B2" sqref="B2:C8"/>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11.42578125" style="23" hidden="1" customWidth="1"/>
    <col min="10" max="10" width="11.85546875" style="23" customWidth="1"/>
    <col min="11" max="15" width="11.42578125"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47"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47" ht="45">
      <c r="A2" s="31" t="str">
        <f>CONCATENATE(B2,". ",C2,". ",D2,". ",P2,"; ",Q2,"(",R2,"):",S2,"-",T2,".",E2,". ","IF -",F2)</f>
        <v>Fernandez-Montoya, Julia; Martin, Yasmina B; Negredo, Pilar; Avendano, Carlos. Changes in the axon terminals of primary afferents from a single vibrissa in the rat trigeminal nuclei after active touch deprivation or exposure to an enriched environment.. Brain structure &amp; function. 2017; ():-.Article. IF -NO TIENE</v>
      </c>
      <c r="B2" s="37" t="s">
        <v>548</v>
      </c>
      <c r="C2" s="37" t="s">
        <v>547</v>
      </c>
      <c r="D2" s="17" t="s">
        <v>549</v>
      </c>
      <c r="E2" s="18" t="s">
        <v>10</v>
      </c>
      <c r="F2" s="18" t="str">
        <f>VLOOKUP(N2,Revistas!$B$2:$H$63996,2,FALSE)</f>
        <v>NO TIENE</v>
      </c>
      <c r="G2" s="18" t="str">
        <f>VLOOKUP(N2,Revistas!$B$2:$H$63996,3,FALSE)</f>
        <v>NO TIENE</v>
      </c>
      <c r="H2" s="18" t="str">
        <f>VLOOKUP(N2,Revistas!$B$2:$H$63996,4,FALSE)</f>
        <v>NO TIENE</v>
      </c>
      <c r="I2" s="18" t="str">
        <f>VLOOKUP(N2,Revistas!$B$2:$H$63996,5,FALSE)</f>
        <v>NO TIENE</v>
      </c>
      <c r="J2" s="18" t="str">
        <f>VLOOKUP(N2,Revistas!$B$2:$H$63996,6,FALSE)</f>
        <v>NO</v>
      </c>
      <c r="K2" s="18" t="s">
        <v>551</v>
      </c>
      <c r="L2" s="18"/>
      <c r="M2" s="18" t="s">
        <v>587</v>
      </c>
      <c r="N2" s="18" t="s">
        <v>552</v>
      </c>
      <c r="O2" s="18" t="s">
        <v>550</v>
      </c>
      <c r="P2" s="18">
        <v>2017</v>
      </c>
      <c r="Q2" s="18"/>
      <c r="R2" s="18"/>
      <c r="S2" s="18"/>
      <c r="T2" s="18"/>
      <c r="U2" s="20">
        <v>28702736</v>
      </c>
      <c r="AU2" s="25"/>
    </row>
    <row r="3" spans="1:47" ht="45">
      <c r="A3" s="31" t="str">
        <f t="shared" ref="A3:A59" si="0">CONCATENATE(B3,". ",C3,". ",D3,". ",P3,"; ",Q3,"(",R3,"):",S3,"-",T3,".",E3,". ","IF -",F3)</f>
        <v>Reillo, I; Romero, CD; Cardenas, A; Clasca, F; Martinez-Martinez, MA; Borrell, V. A Complex Code of Extrinsic Influences on Cortical Progenitor Cells of Higher Mammals. CEREBRAL CORTEX. 2017; 27(9):4586-4606.Article. IF -6,559</v>
      </c>
      <c r="B3" s="37" t="s">
        <v>527</v>
      </c>
      <c r="C3" s="37" t="s">
        <v>528</v>
      </c>
      <c r="D3" s="17" t="s">
        <v>529</v>
      </c>
      <c r="E3" s="18" t="s">
        <v>10</v>
      </c>
      <c r="F3" s="18">
        <f>VLOOKUP(N3,Revistas!$B$2:$H$63996,2,FALSE)</f>
        <v>6.5590000000000002</v>
      </c>
      <c r="G3" s="18" t="str">
        <f>VLOOKUP(N3,Revistas!$B$2:$H$63996,3,FALSE)</f>
        <v>Q1</v>
      </c>
      <c r="H3" s="18" t="str">
        <f>VLOOKUP(N3,Revistas!$B$2:$H$63996,4,FALSE)</f>
        <v>NEUROSCIENCES - SCIE</v>
      </c>
      <c r="I3" s="18" t="str">
        <f>VLOOKUP(N3,Revistas!$B$2:$H$63996,5,FALSE)</f>
        <v>21/259</v>
      </c>
      <c r="J3" s="18" t="str">
        <f>VLOOKUP(N3,Revistas!$B$2:$H$63996,6,FALSE)</f>
        <v>SI</v>
      </c>
      <c r="K3" s="18" t="s">
        <v>530</v>
      </c>
      <c r="L3" s="18" t="s">
        <v>531</v>
      </c>
      <c r="M3" s="18">
        <v>0</v>
      </c>
      <c r="N3" s="18" t="s">
        <v>532</v>
      </c>
      <c r="O3" s="18" t="s">
        <v>154</v>
      </c>
      <c r="P3" s="18">
        <v>2017</v>
      </c>
      <c r="Q3" s="18">
        <v>27</v>
      </c>
      <c r="R3" s="18">
        <v>9</v>
      </c>
      <c r="S3" s="18">
        <v>4586</v>
      </c>
      <c r="T3" s="18">
        <v>4606</v>
      </c>
      <c r="U3" s="20">
        <v>28922855</v>
      </c>
    </row>
    <row r="4" spans="1:47" ht="60">
      <c r="A4" s="31" t="str">
        <f t="shared" si="0"/>
        <v>Perez-Laso, Carmen; Cerdan, Sebastian; Junque, Carme; Gomez, Angel; Ortega, Esperanza; Mora, Mireia; Avendano, Carlos; Gomez-Gil, Esther; Del Cerro, Maria Cruz Rodriguez; Guillamon, Antonio. Effects of Adult Female Rat Androgenization on Brain Morphology and Metabolomic Profile.. Cerebral cortex. 2017; ():1-8.Article. IF -6,559</v>
      </c>
      <c r="B4" s="37" t="s">
        <v>398</v>
      </c>
      <c r="C4" s="37" t="s">
        <v>397</v>
      </c>
      <c r="D4" s="17" t="s">
        <v>588</v>
      </c>
      <c r="E4" s="18" t="s">
        <v>10</v>
      </c>
      <c r="F4" s="18">
        <f>VLOOKUP(N4,Revistas!$B$2:$H$63996,2,FALSE)</f>
        <v>6.5590000000000002</v>
      </c>
      <c r="G4" s="18" t="str">
        <f>VLOOKUP(N4,Revistas!$B$2:$H$63996,3,FALSE)</f>
        <v>Q1</v>
      </c>
      <c r="H4" s="18" t="str">
        <f>VLOOKUP(N4,Revistas!$B$2:$H$63996,4,FALSE)</f>
        <v>NEUROSCIENCES - SCIE</v>
      </c>
      <c r="I4" s="18" t="str">
        <f>VLOOKUP(N4,Revistas!$B$2:$H$63996,5,FALSE)</f>
        <v>21/259</v>
      </c>
      <c r="J4" s="18" t="str">
        <f>VLOOKUP(N4,Revistas!$B$2:$H$63996,6,FALSE)</f>
        <v>SI</v>
      </c>
      <c r="K4" s="18" t="s">
        <v>401</v>
      </c>
      <c r="L4" s="18"/>
      <c r="M4" s="18" t="s">
        <v>587</v>
      </c>
      <c r="N4" s="18" t="s">
        <v>402</v>
      </c>
      <c r="O4" s="18" t="s">
        <v>400</v>
      </c>
      <c r="P4" s="18">
        <v>2017</v>
      </c>
      <c r="Q4" s="27"/>
      <c r="R4" s="18"/>
      <c r="S4" s="18">
        <v>1</v>
      </c>
      <c r="T4" s="18">
        <v>8</v>
      </c>
      <c r="U4" s="20">
        <v>29106544</v>
      </c>
      <c r="AU4" s="25"/>
    </row>
    <row r="5" spans="1:47" ht="60">
      <c r="A5" s="31" t="str">
        <f t="shared" si="0"/>
        <v>Rodriguez-Moreno, Javier; Rollenhagen, Astrid; Arlandis, Jaime; Santuy, Andrea; Merchan-Perez, Angel; DeFelipe, Javier; Lubke, Joachim H R; Clasca, Francisco. Quantitative 3D Ultrastructure of Thalamocortical Synapses from the "Lemniscal" Ventral Posteromedial Nucleus in Mouse Barrel Cortex.. Cerebral cortex. 2017; ():1-17.Article. IF -6,559</v>
      </c>
      <c r="B5" s="37" t="s">
        <v>544</v>
      </c>
      <c r="C5" s="37" t="s">
        <v>543</v>
      </c>
      <c r="D5" s="17" t="s">
        <v>588</v>
      </c>
      <c r="E5" s="18" t="s">
        <v>10</v>
      </c>
      <c r="F5" s="18">
        <f>VLOOKUP(N5,Revistas!$B$2:$H$63996,2,FALSE)</f>
        <v>6.5590000000000002</v>
      </c>
      <c r="G5" s="18" t="str">
        <f>VLOOKUP(N5,Revistas!$B$2:$H$63996,3,FALSE)</f>
        <v>Q1</v>
      </c>
      <c r="H5" s="18" t="str">
        <f>VLOOKUP(N5,Revistas!$B$2:$H$63996,4,FALSE)</f>
        <v>NEUROSCIENCES - SCIE</v>
      </c>
      <c r="I5" s="18" t="str">
        <f>VLOOKUP(N5,Revistas!$B$2:$H$63996,5,FALSE)</f>
        <v>21/259</v>
      </c>
      <c r="J5" s="18" t="str">
        <f>VLOOKUP(N5,Revistas!$B$2:$H$63996,6,FALSE)</f>
        <v>SI</v>
      </c>
      <c r="K5" s="18" t="s">
        <v>546</v>
      </c>
      <c r="L5" s="18"/>
      <c r="M5" s="18" t="s">
        <v>587</v>
      </c>
      <c r="N5" s="18" t="s">
        <v>402</v>
      </c>
      <c r="O5" s="18" t="s">
        <v>545</v>
      </c>
      <c r="P5" s="18">
        <v>2017</v>
      </c>
      <c r="Q5" s="28"/>
      <c r="R5" s="18"/>
      <c r="S5" s="18">
        <v>1</v>
      </c>
      <c r="T5" s="18">
        <v>17</v>
      </c>
      <c r="U5" s="20">
        <v>28968773</v>
      </c>
      <c r="AU5" s="25"/>
    </row>
    <row r="6" spans="1:47" ht="30">
      <c r="A6" s="31" t="str">
        <f t="shared" si="0"/>
        <v>Casas-Torremocha, D; Clasca, F; Nunez, A. Posterior Thalamic Nucleus Modulation of Tactile Stimuli Processing in Rat Motor and Primary Somatosensory Cortices. FRONTIERS IN NEURAL CIRCUITS. 2017; 11():-69.Article. IF -3,005</v>
      </c>
      <c r="B6" s="37" t="s">
        <v>521</v>
      </c>
      <c r="C6" s="37" t="s">
        <v>522</v>
      </c>
      <c r="D6" s="17" t="s">
        <v>523</v>
      </c>
      <c r="E6" s="18" t="s">
        <v>10</v>
      </c>
      <c r="F6" s="18">
        <f>VLOOKUP(N6,Revistas!$B$2:$H$63996,2,FALSE)</f>
        <v>3.0049999999999999</v>
      </c>
      <c r="G6" s="18" t="str">
        <f>VLOOKUP(N6,Revistas!$B$2:$H$63996,3,FALSE)</f>
        <v>Q2</v>
      </c>
      <c r="H6" s="18" t="str">
        <f>VLOOKUP(N6,Revistas!$B$2:$H$63996,4,FALSE)</f>
        <v>NEUROSCIENCES - SCIE</v>
      </c>
      <c r="I6" s="18" t="str">
        <f>VLOOKUP(N6,Revistas!$B$2:$H$63996,5,FALSE)</f>
        <v>121/259</v>
      </c>
      <c r="J6" s="18" t="str">
        <f>VLOOKUP(N6,Revistas!$B$2:$H$63996,6,FALSE)</f>
        <v>NO</v>
      </c>
      <c r="K6" s="18" t="s">
        <v>524</v>
      </c>
      <c r="L6" s="18" t="s">
        <v>525</v>
      </c>
      <c r="M6" s="18">
        <v>0</v>
      </c>
      <c r="N6" s="18" t="s">
        <v>526</v>
      </c>
      <c r="O6" s="28">
        <v>46631</v>
      </c>
      <c r="P6" s="18">
        <v>2017</v>
      </c>
      <c r="Q6" s="18">
        <v>11</v>
      </c>
      <c r="R6" s="18"/>
      <c r="S6" s="18"/>
      <c r="T6" s="18">
        <v>69</v>
      </c>
      <c r="U6" s="20">
        <v>29021744</v>
      </c>
    </row>
    <row r="7" spans="1:47" ht="45">
      <c r="A7" s="31" t="str">
        <f t="shared" si="0"/>
        <v>Pifl, C; Reither, H; del Rey, NLG; Cavada, C; Obeso, JA; Blesa, J. Early Paradoxical Increase of Dopamine: A Neurochemical Study of Olfactory Bulb in Asymptomatic and Symptomatic MPTP Treated Monkeys. FRONTIERS IN NEUROANATOMY. 2017; 11():-46.Article. IF -3,267</v>
      </c>
      <c r="B7" s="37" t="s">
        <v>533</v>
      </c>
      <c r="C7" s="37" t="s">
        <v>534</v>
      </c>
      <c r="D7" s="17" t="s">
        <v>535</v>
      </c>
      <c r="E7" s="18" t="s">
        <v>10</v>
      </c>
      <c r="F7" s="18">
        <f>VLOOKUP(N7,Revistas!$B$2:$H$63996,2,FALSE)</f>
        <v>3.2669999999999999</v>
      </c>
      <c r="G7" s="18" t="str">
        <f>VLOOKUP(N7,Revistas!$B$2:$H$63996,3,FALSE)</f>
        <v>Q1</v>
      </c>
      <c r="H7" s="18" t="str">
        <f>VLOOKUP(N7,Revistas!$B$2:$H$63996,4,FALSE)</f>
        <v>ANATOMY &amp; MORPHOLOGY</v>
      </c>
      <c r="I7" s="18" t="str">
        <f>VLOOKUP(N7,Revistas!$B$2:$H$63996,5,FALSE)</f>
        <v>2 DE 21</v>
      </c>
      <c r="J7" s="18" t="str">
        <f>VLOOKUP(N7,Revistas!$B$2:$H$63996,6,FALSE)</f>
        <v>SI</v>
      </c>
      <c r="K7" s="18" t="s">
        <v>536</v>
      </c>
      <c r="L7" s="18" t="s">
        <v>537</v>
      </c>
      <c r="M7" s="18">
        <v>1</v>
      </c>
      <c r="N7" s="18" t="s">
        <v>538</v>
      </c>
      <c r="O7" s="28">
        <v>47239</v>
      </c>
      <c r="P7" s="18">
        <v>2017</v>
      </c>
      <c r="Q7" s="18">
        <v>11</v>
      </c>
      <c r="R7" s="18"/>
      <c r="S7" s="18"/>
      <c r="T7" s="18">
        <v>46</v>
      </c>
      <c r="U7" s="20">
        <v>28611598</v>
      </c>
    </row>
    <row r="8" spans="1:47" ht="30">
      <c r="A8" s="31" t="str">
        <f t="shared" si="0"/>
        <v>Rodriguez-Lopez, C; Clasca, F; Prensa, L. The Mesoaccumbens Pathway: A Retrograde Labeling and Single-Cell Axon Tracing Analysis in the Mouse. FRONTIERS IN NEUROANATOMY. 2017; 11():-25.Article. IF -3,267</v>
      </c>
      <c r="B8" s="37" t="s">
        <v>539</v>
      </c>
      <c r="C8" s="37" t="s">
        <v>540</v>
      </c>
      <c r="D8" s="17" t="s">
        <v>535</v>
      </c>
      <c r="E8" s="18" t="s">
        <v>10</v>
      </c>
      <c r="F8" s="18">
        <f>VLOOKUP(N8,Revistas!$B$2:$H$63996,2,FALSE)</f>
        <v>3.2669999999999999</v>
      </c>
      <c r="G8" s="18" t="str">
        <f>VLOOKUP(N8,Revistas!$B$2:$H$63996,3,FALSE)</f>
        <v>Q1</v>
      </c>
      <c r="H8" s="18" t="str">
        <f>VLOOKUP(N8,Revistas!$B$2:$H$63996,4,FALSE)</f>
        <v>ANATOMY &amp; MORPHOLOGY</v>
      </c>
      <c r="I8" s="18" t="str">
        <f>VLOOKUP(N8,Revistas!$B$2:$H$63996,5,FALSE)</f>
        <v>2 DE 21</v>
      </c>
      <c r="J8" s="18" t="str">
        <f>VLOOKUP(N8,Revistas!$B$2:$H$63996,6,FALSE)</f>
        <v>SI</v>
      </c>
      <c r="K8" s="18" t="s">
        <v>541</v>
      </c>
      <c r="L8" s="18" t="s">
        <v>542</v>
      </c>
      <c r="M8" s="18">
        <v>0</v>
      </c>
      <c r="N8" s="18" t="s">
        <v>538</v>
      </c>
      <c r="O8" s="28">
        <v>46447</v>
      </c>
      <c r="P8" s="18">
        <v>2017</v>
      </c>
      <c r="Q8" s="18">
        <v>11</v>
      </c>
      <c r="R8" s="18"/>
      <c r="S8" s="18"/>
      <c r="T8" s="18">
        <v>25</v>
      </c>
      <c r="U8" s="20">
        <v>28396627</v>
      </c>
    </row>
    <row r="9" spans="1:47">
      <c r="A9" s="31"/>
    </row>
    <row r="10" spans="1:47" hidden="1">
      <c r="A10" s="31" t="str">
        <f t="shared" si="0"/>
        <v>. . . ; ():-.. IF -</v>
      </c>
    </row>
    <row r="11" spans="1:47" hidden="1">
      <c r="A11" s="31" t="str">
        <f t="shared" si="0"/>
        <v>. . . ; ():-.. IF -</v>
      </c>
    </row>
    <row r="12" spans="1:47" hidden="1">
      <c r="A12" s="31" t="str">
        <f t="shared" si="0"/>
        <v>. . . ; ():-.. IF -</v>
      </c>
    </row>
    <row r="13" spans="1:47" hidden="1">
      <c r="A13" s="31" t="str">
        <f t="shared" si="0"/>
        <v>. . . ; ():-.. IF -</v>
      </c>
    </row>
    <row r="14" spans="1:47" hidden="1">
      <c r="A14" s="31" t="str">
        <f t="shared" si="0"/>
        <v>. . . ; ():-.. IF -</v>
      </c>
    </row>
    <row r="15" spans="1:47" hidden="1">
      <c r="A15" s="31" t="str">
        <f t="shared" si="0"/>
        <v>. . . ; ():-.. IF -</v>
      </c>
    </row>
    <row r="16" spans="1:47" hidden="1">
      <c r="A16" s="31" t="str">
        <f t="shared" si="0"/>
        <v>. . . ; ():-.. IF -</v>
      </c>
    </row>
    <row r="17" spans="1:1" hidden="1">
      <c r="A17" s="31" t="str">
        <f t="shared" si="0"/>
        <v>. . . ; ():-.. IF -</v>
      </c>
    </row>
    <row r="18" spans="1:1" hidden="1">
      <c r="A18" s="31" t="str">
        <f t="shared" si="0"/>
        <v>. . . ; ():-.. IF -</v>
      </c>
    </row>
    <row r="19" spans="1:1" hidden="1">
      <c r="A19" s="31" t="str">
        <f t="shared" si="0"/>
        <v>. . . ; ():-.. IF -</v>
      </c>
    </row>
    <row r="20" spans="1:1" hidden="1">
      <c r="A20" s="31" t="str">
        <f t="shared" si="0"/>
        <v>. . . ; ():-.. IF -</v>
      </c>
    </row>
    <row r="21" spans="1:1" hidden="1">
      <c r="A21" s="31" t="str">
        <f t="shared" si="0"/>
        <v>. . . ; ():-.. IF -</v>
      </c>
    </row>
    <row r="22" spans="1:1" hidden="1">
      <c r="A22" s="31" t="str">
        <f t="shared" si="0"/>
        <v>. . . ; ():-.. IF -</v>
      </c>
    </row>
    <row r="23" spans="1:1" hidden="1">
      <c r="A23" s="31" t="str">
        <f t="shared" si="0"/>
        <v>. . . ; ():-.. IF -</v>
      </c>
    </row>
    <row r="24" spans="1:1" hidden="1">
      <c r="A24" s="31" t="str">
        <f t="shared" si="0"/>
        <v>. . . ; ():-.. IF -</v>
      </c>
    </row>
    <row r="25" spans="1:1" hidden="1">
      <c r="A25" s="31" t="str">
        <f t="shared" si="0"/>
        <v>. . . ; ():-.. IF -</v>
      </c>
    </row>
    <row r="26" spans="1:1" hidden="1">
      <c r="A26" s="31" t="str">
        <f t="shared" si="0"/>
        <v>. . . ; ():-.. IF -</v>
      </c>
    </row>
    <row r="27" spans="1:1" hidden="1">
      <c r="A27" s="31" t="str">
        <f t="shared" si="0"/>
        <v>. . . ; ():-.. IF -</v>
      </c>
    </row>
    <row r="28" spans="1:1" hidden="1">
      <c r="A28" s="31" t="str">
        <f t="shared" si="0"/>
        <v>. . . ; ():-.. IF -</v>
      </c>
    </row>
    <row r="29" spans="1:1" hidden="1">
      <c r="A29" s="31" t="str">
        <f t="shared" si="0"/>
        <v>. . . ; ():-.. IF -</v>
      </c>
    </row>
    <row r="30" spans="1:1" hidden="1">
      <c r="A30" s="31" t="str">
        <f t="shared" si="0"/>
        <v>. . . ; ():-.. IF -</v>
      </c>
    </row>
    <row r="31" spans="1:1" hidden="1">
      <c r="A31" s="31" t="str">
        <f t="shared" si="0"/>
        <v>. . . ; ():-.. IF -</v>
      </c>
    </row>
    <row r="32" spans="1: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7</v>
      </c>
      <c r="D1092" s="20" t="s">
        <v>10</v>
      </c>
      <c r="E1092" s="23">
        <f>DSUM(B1:T1088,F1,D1091:D1092)</f>
        <v>29.215999999999998</v>
      </c>
      <c r="F1092" s="23" t="s">
        <v>10</v>
      </c>
      <c r="G1092" s="23" t="s">
        <v>5470</v>
      </c>
      <c r="H1092" s="23">
        <f>DCOUNTA(B1:T1088,G1091,F1091:G1092)</f>
        <v>5</v>
      </c>
      <c r="I1092" s="23" t="s">
        <v>10</v>
      </c>
      <c r="J1092" s="23" t="s">
        <v>2680</v>
      </c>
      <c r="K1092" s="23">
        <f>DCOUNTA(B1:T1088,J1,I1091:J1092)</f>
        <v>5</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0</v>
      </c>
      <c r="D1101" s="20" t="s">
        <v>571</v>
      </c>
      <c r="E1101" s="23">
        <f>DSUM(B1:T1088,F1,D1100:D1101)</f>
        <v>0</v>
      </c>
      <c r="F1101" s="23" t="s">
        <v>571</v>
      </c>
      <c r="G1101" s="23" t="s">
        <v>5470</v>
      </c>
      <c r="H1101" s="23">
        <f>DCOUNTA(B1:T1088,G1,F1100:G1101)</f>
        <v>0</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7</v>
      </c>
      <c r="D1111" s="26" t="s">
        <v>7262</v>
      </c>
      <c r="E1111" s="21">
        <f>E1092</f>
        <v>29.215999999999998</v>
      </c>
      <c r="F1111" s="21">
        <f>H1092</f>
        <v>5</v>
      </c>
      <c r="G1111" s="21">
        <f>K1092</f>
        <v>5</v>
      </c>
      <c r="O1111" s="24"/>
    </row>
    <row r="1112" spans="2:52" ht="15.75">
      <c r="C1112" s="22"/>
      <c r="D1112" s="19" t="s">
        <v>7267</v>
      </c>
      <c r="E1112" s="19">
        <f>E1111</f>
        <v>29.215999999999998</v>
      </c>
      <c r="F1112" s="22"/>
      <c r="O1112" s="24"/>
    </row>
    <row r="1113" spans="2:52" ht="15.75">
      <c r="C1113" s="22"/>
      <c r="D1113" s="19" t="s">
        <v>7268</v>
      </c>
      <c r="E1113" s="19">
        <f>E1111</f>
        <v>29.215999999999998</v>
      </c>
    </row>
  </sheetData>
  <sortState ref="B2:AZ8">
    <sortCondition ref="D2:D8"/>
    <sortCondition ref="C2:C8"/>
  </sortState>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Hoja5">
    <tabColor theme="4"/>
  </sheetPr>
  <dimension ref="A1:AZ1115"/>
  <sheetViews>
    <sheetView topLeftCell="B1" workbookViewId="0">
      <selection activeCell="B2" sqref="B2:C7"/>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11.42578125" style="23" hidden="1" customWidth="1"/>
    <col min="10" max="10" width="11.85546875" style="23" customWidth="1"/>
    <col min="11" max="15" width="11.42578125"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c r="A2" s="31" t="str">
        <f>CONCATENATE(B2,". ",C2,". ",D2,". ",P2,"; ",Q2,"(",R2,"):",S2,"-",T2,".",E2,". ","IF -",F2)</f>
        <v>Corcuera, BL; Jimenez, E; Bartolome-Martin, D; Zafra, F; Lapunzina, P; Aragon, C; Villarejo-Lopez, L. Regulation of the neuronal glycine transporter GLYT2 by P2X purinergic receptors. JOURNAL OF NEUROCHEMISTRY. 2017; 142():190-190.Meeting Abstract. IF -4,083</v>
      </c>
      <c r="B2" s="37" t="s">
        <v>559</v>
      </c>
      <c r="C2" s="37" t="s">
        <v>560</v>
      </c>
      <c r="D2" s="17" t="s">
        <v>464</v>
      </c>
      <c r="E2" s="18" t="s">
        <v>26</v>
      </c>
      <c r="F2" s="18">
        <f>VLOOKUP(N2,Revistas!$B$2:$H$63996,2,FALSE)</f>
        <v>4.0830000000000002</v>
      </c>
      <c r="G2" s="18" t="str">
        <f>VLOOKUP(N2,Revistas!$B$2:$H$63996,3,FALSE)</f>
        <v>Q2</v>
      </c>
      <c r="H2" s="18" t="str">
        <f>VLOOKUP(N2,Revistas!$B$2:$H$63996,4,FALSE)</f>
        <v>BIOCHEMISTRY &amp; MOLECULAR BIOLOGY - SCIE;</v>
      </c>
      <c r="I2" s="18" t="str">
        <f>VLOOKUP(N2,Revistas!$B$2:$H$63996,5,FALSE)</f>
        <v>77/290</v>
      </c>
      <c r="J2" s="18" t="str">
        <f>VLOOKUP(N2,Revistas!$B$2:$H$63996,6,FALSE)</f>
        <v>NO</v>
      </c>
      <c r="K2" s="18" t="s">
        <v>561</v>
      </c>
      <c r="L2" s="18"/>
      <c r="M2" s="18">
        <v>0</v>
      </c>
      <c r="N2" s="18" t="s">
        <v>466</v>
      </c>
      <c r="O2" s="18" t="s">
        <v>199</v>
      </c>
      <c r="P2" s="18">
        <v>2017</v>
      </c>
      <c r="Q2" s="18">
        <v>142</v>
      </c>
      <c r="R2" s="18"/>
      <c r="S2" s="18">
        <v>190</v>
      </c>
      <c r="T2" s="18">
        <v>190</v>
      </c>
      <c r="U2" s="23">
        <v>28734869</v>
      </c>
    </row>
    <row r="3" spans="1:21" ht="30">
      <c r="A3" s="31" t="str">
        <f t="shared" ref="A3:A59" si="0">CONCATENATE(B3,". ",C3,". ",D3,". ",P3,"; ",Q3,"(",R3,"):",S3,"-",T3,".",E3,". ","IF -",F3)</f>
        <v>Lobera, J; Arco, V; Gimenez, C. Toward a multi-ethnic public sphere? Media consumption in highly diverse districts in Spain. INTERNATIONAL MIGRATION. 2017; 55(2):39-52.Article. IF -0,75</v>
      </c>
      <c r="B3" s="37" t="s">
        <v>562</v>
      </c>
      <c r="C3" s="37" t="s">
        <v>563</v>
      </c>
      <c r="D3" s="17" t="s">
        <v>564</v>
      </c>
      <c r="E3" s="18" t="s">
        <v>10</v>
      </c>
      <c r="F3" s="18">
        <f>VLOOKUP(N3,Revistas!$B$2:$H$63996,2,FALSE)</f>
        <v>0.75</v>
      </c>
      <c r="G3" s="18" t="str">
        <f>VLOOKUP(N3,Revistas!$B$2:$H$63996,3,FALSE)</f>
        <v>Q4</v>
      </c>
      <c r="H3" s="18" t="str">
        <f>VLOOKUP(N3,Revistas!$B$2:$H$63996,4,FALSE)</f>
        <v>DEMOGRAPHY - SSCI</v>
      </c>
      <c r="I3" s="18" t="str">
        <f>VLOOKUP(N3,Revistas!$B$2:$H$63996,5,FALSE)</f>
        <v>20/26</v>
      </c>
      <c r="J3" s="18" t="str">
        <f>VLOOKUP(N3,Revistas!$B$2:$H$63996,6,FALSE)</f>
        <v>NO</v>
      </c>
      <c r="K3" s="18" t="s">
        <v>565</v>
      </c>
      <c r="L3" s="18" t="s">
        <v>566</v>
      </c>
      <c r="M3" s="18">
        <v>0</v>
      </c>
      <c r="N3" s="18" t="s">
        <v>567</v>
      </c>
      <c r="O3" s="18" t="s">
        <v>35</v>
      </c>
      <c r="P3" s="18">
        <v>2017</v>
      </c>
      <c r="Q3" s="18">
        <v>55</v>
      </c>
      <c r="R3" s="18">
        <v>2</v>
      </c>
      <c r="S3" s="18">
        <v>39</v>
      </c>
      <c r="T3" s="18">
        <v>52</v>
      </c>
    </row>
    <row r="4" spans="1:21" ht="30">
      <c r="A4" s="31" t="str">
        <f t="shared" si="0"/>
        <v>Lopez-Corcuera, Beatriz; Benito-Munoz, Cristina; Aragon, Carmen. Glycine Transporters in Glia Cells: Structural Studies.. Advances in neurobiology. 2017; 16():13-32-.Article. IF -NO TIENE</v>
      </c>
      <c r="B4" s="37" t="s">
        <v>577</v>
      </c>
      <c r="C4" s="37" t="s">
        <v>576</v>
      </c>
      <c r="D4" s="17" t="s">
        <v>578</v>
      </c>
      <c r="E4" s="18" t="s">
        <v>10</v>
      </c>
      <c r="F4" s="18" t="str">
        <f>VLOOKUP(N4,Revistas!$B$2:$H$63996,2,FALSE)</f>
        <v>NO TIENE</v>
      </c>
      <c r="G4" s="18" t="str">
        <f>VLOOKUP(N4,Revistas!$B$2:$H$63996,3,FALSE)</f>
        <v>NO TIENE</v>
      </c>
      <c r="H4" s="18" t="str">
        <f>VLOOKUP(N4,Revistas!$B$2:$H$63996,4,FALSE)</f>
        <v>NO TIENE</v>
      </c>
      <c r="I4" s="18" t="str">
        <f>VLOOKUP(N4,Revistas!$B$2:$H$63996,5,FALSE)</f>
        <v>NO TIENE</v>
      </c>
      <c r="J4" s="18" t="str">
        <f>VLOOKUP(N4,Revistas!$B$2:$H$63996,6,FALSE)</f>
        <v>NO</v>
      </c>
      <c r="K4" s="18" t="s">
        <v>580</v>
      </c>
      <c r="L4" s="18"/>
      <c r="M4" s="18" t="s">
        <v>587</v>
      </c>
      <c r="N4" s="18" t="s">
        <v>581</v>
      </c>
      <c r="O4" s="18">
        <v>2017</v>
      </c>
      <c r="P4" s="18">
        <v>2017</v>
      </c>
      <c r="Q4" s="18">
        <v>16</v>
      </c>
      <c r="R4" s="18"/>
      <c r="S4" s="18" t="s">
        <v>579</v>
      </c>
      <c r="T4" s="18"/>
      <c r="U4" s="23">
        <v>28828604</v>
      </c>
    </row>
    <row r="5" spans="1:21" ht="45">
      <c r="A5" s="31" t="str">
        <f t="shared" si="0"/>
        <v>Villarejo-Lopez, L; Jimenez, E; Bartolome-Martin, D; Zafra, F; Lapunzina, P; Aragon, C; Lopez-Corcuera, B. P2X receptors up-regulate the cell-surface expression of the neuronal glycine transporter GlyT2. NEUROPHARMACOLOGY. 2017; 125():99-116.Article. IF -5,012</v>
      </c>
      <c r="B5" s="37" t="s">
        <v>553</v>
      </c>
      <c r="C5" s="37" t="s">
        <v>554</v>
      </c>
      <c r="D5" s="17" t="s">
        <v>555</v>
      </c>
      <c r="E5" s="18" t="s">
        <v>10</v>
      </c>
      <c r="F5" s="18">
        <f>VLOOKUP(N5,Revistas!$B$2:$H$63996,2,FALSE)</f>
        <v>5.0119999999999996</v>
      </c>
      <c r="G5" s="18" t="str">
        <f>VLOOKUP(N5,Revistas!$B$2:$H$63996,3,FALSE)</f>
        <v>Q1</v>
      </c>
      <c r="H5" s="18" t="str">
        <f>VLOOKUP(N5,Revistas!$B$2:$H$63996,4,FALSE)</f>
        <v>PHARMACOLOGY &amp;PHARMACY</v>
      </c>
      <c r="I5" s="18" t="str">
        <f>VLOOKUP(N5,Revistas!$B$2:$H$63996,5,FALSE)</f>
        <v>24/256</v>
      </c>
      <c r="J5" s="18" t="str">
        <f>VLOOKUP(N5,Revistas!$B$2:$H$63996,6,FALSE)</f>
        <v>SI</v>
      </c>
      <c r="K5" s="18" t="s">
        <v>556</v>
      </c>
      <c r="L5" s="18" t="s">
        <v>557</v>
      </c>
      <c r="M5" s="18">
        <v>0</v>
      </c>
      <c r="N5" s="18" t="s">
        <v>558</v>
      </c>
      <c r="O5" s="18" t="s">
        <v>129</v>
      </c>
      <c r="P5" s="18">
        <v>2017</v>
      </c>
      <c r="Q5" s="18">
        <v>125</v>
      </c>
      <c r="R5" s="18"/>
      <c r="S5" s="18">
        <v>99</v>
      </c>
      <c r="T5" s="18">
        <v>116</v>
      </c>
      <c r="U5" s="23">
        <v>28734869</v>
      </c>
    </row>
    <row r="6" spans="1:21" ht="30">
      <c r="A6" s="31" t="str">
        <f t="shared" si="0"/>
        <v>Zafra, F; Ibanez, I; Gimenez, C. Glutamate transporters: The arrestin connection. ONCOTARGET. 2017; 8(4):5664-5665.Editorial Material. IF -5,168</v>
      </c>
      <c r="B6" s="37" t="s">
        <v>568</v>
      </c>
      <c r="C6" s="37" t="s">
        <v>569</v>
      </c>
      <c r="D6" s="17" t="s">
        <v>570</v>
      </c>
      <c r="E6" s="18" t="s">
        <v>571</v>
      </c>
      <c r="F6" s="18">
        <f>VLOOKUP(N6,Revistas!$B$2:$H$63996,2,FALSE)</f>
        <v>5.1680000000000001</v>
      </c>
      <c r="G6" s="18" t="str">
        <f>VLOOKUP(N6,Revistas!$B$2:$H$63996,3,FALSE)</f>
        <v>Q1</v>
      </c>
      <c r="H6" s="18" t="str">
        <f>VLOOKUP(N6,Revistas!$B$2:$H$63996,4,FALSE)</f>
        <v>ONCOLOGY</v>
      </c>
      <c r="I6" s="18" t="str">
        <f>VLOOKUP(N6,Revistas!$B$2:$H$63996,5,FALSE)</f>
        <v>44/217</v>
      </c>
      <c r="J6" s="18" t="str">
        <f>VLOOKUP(N6,Revistas!$B$2:$H$63996,6,FALSE)</f>
        <v>NO</v>
      </c>
      <c r="K6" s="18" t="s">
        <v>572</v>
      </c>
      <c r="L6" s="18" t="s">
        <v>573</v>
      </c>
      <c r="M6" s="18">
        <v>0</v>
      </c>
      <c r="N6" s="18" t="s">
        <v>574</v>
      </c>
      <c r="O6" s="18" t="s">
        <v>575</v>
      </c>
      <c r="P6" s="18">
        <v>2017</v>
      </c>
      <c r="Q6" s="18">
        <v>8</v>
      </c>
      <c r="R6" s="18">
        <v>4</v>
      </c>
      <c r="S6" s="18">
        <v>5664</v>
      </c>
      <c r="T6" s="18">
        <v>5665</v>
      </c>
      <c r="U6" s="23">
        <v>28086208</v>
      </c>
    </row>
    <row r="7" spans="1:21" ht="45">
      <c r="A7" s="31" t="str">
        <f t="shared" si="0"/>
        <v>Zafra, Francisco; Ibanez, Ignacio; Bartolome-Martin, David; Piniella, Dolores; Arribas-Blazquez, Marina; Gimenez, Cecilio. Glycine Transporters and Its Coupling with NMDA Receptors.. Advances in neurobiology. 2017; 16():55-83-.Article. IF -NO TIENE</v>
      </c>
      <c r="B7" s="37" t="s">
        <v>583</v>
      </c>
      <c r="C7" s="37" t="s">
        <v>582</v>
      </c>
      <c r="D7" s="17" t="s">
        <v>578</v>
      </c>
      <c r="E7" s="18" t="s">
        <v>10</v>
      </c>
      <c r="F7" s="18" t="str">
        <f>VLOOKUP(N7,Revistas!$B$2:$H$63996,2,FALSE)</f>
        <v>NO TIENE</v>
      </c>
      <c r="G7" s="18" t="str">
        <f>VLOOKUP(N7,Revistas!$B$2:$H$63996,3,FALSE)</f>
        <v>NO TIENE</v>
      </c>
      <c r="H7" s="18" t="str">
        <f>VLOOKUP(N7,Revistas!$B$2:$H$63996,4,FALSE)</f>
        <v>NO TIENE</v>
      </c>
      <c r="I7" s="18" t="str">
        <f>VLOOKUP(N7,Revistas!$B$2:$H$63996,5,FALSE)</f>
        <v>NO TIENE</v>
      </c>
      <c r="J7" s="18" t="str">
        <f>VLOOKUP(N7,Revistas!$B$2:$H$63996,6,FALSE)</f>
        <v>NO</v>
      </c>
      <c r="K7" s="18" t="s">
        <v>585</v>
      </c>
      <c r="L7" s="18"/>
      <c r="M7" s="18" t="s">
        <v>587</v>
      </c>
      <c r="N7" s="18" t="s">
        <v>581</v>
      </c>
      <c r="O7" s="18">
        <v>2017</v>
      </c>
      <c r="P7" s="18">
        <v>2017</v>
      </c>
      <c r="Q7" s="18">
        <v>16</v>
      </c>
      <c r="R7" s="18"/>
      <c r="S7" s="18" t="s">
        <v>584</v>
      </c>
      <c r="T7" s="18"/>
      <c r="U7" s="23">
        <v>28828606</v>
      </c>
    </row>
    <row r="8" spans="1:21">
      <c r="A8" s="31"/>
    </row>
    <row r="9" spans="1:21" hidden="1">
      <c r="A9" s="31" t="str">
        <f t="shared" si="0"/>
        <v>. . . ; ():-.. IF -</v>
      </c>
    </row>
    <row r="10" spans="1:21" hidden="1">
      <c r="A10" s="31" t="str">
        <f t="shared" si="0"/>
        <v>. . . ; ():-.. IF -</v>
      </c>
    </row>
    <row r="11" spans="1:21" hidden="1">
      <c r="A11" s="31" t="str">
        <f t="shared" si="0"/>
        <v>. . . ; ():-.. IF -</v>
      </c>
    </row>
    <row r="12" spans="1:21" hidden="1">
      <c r="A12" s="31" t="str">
        <f t="shared" si="0"/>
        <v>. . . ; ():-.. IF -</v>
      </c>
    </row>
    <row r="13" spans="1:21" hidden="1">
      <c r="A13" s="31" t="str">
        <f t="shared" si="0"/>
        <v>. . . ; ():-.. IF -</v>
      </c>
    </row>
    <row r="14" spans="1:21" hidden="1">
      <c r="A14" s="31" t="str">
        <f t="shared" si="0"/>
        <v>. . . ; ():-.. IF -</v>
      </c>
    </row>
    <row r="15" spans="1:21" hidden="1">
      <c r="A15" s="31" t="str">
        <f t="shared" si="0"/>
        <v>. . . ; ():-.. IF -</v>
      </c>
    </row>
    <row r="16" spans="1:21" hidden="1">
      <c r="A16" s="31" t="str">
        <f t="shared" si="0"/>
        <v>. . . ; ():-.. IF -</v>
      </c>
    </row>
    <row r="17" spans="1:1" hidden="1">
      <c r="A17" s="31" t="str">
        <f t="shared" si="0"/>
        <v>. . . ; ():-.. IF -</v>
      </c>
    </row>
    <row r="18" spans="1:1" hidden="1">
      <c r="A18" s="31" t="str">
        <f t="shared" si="0"/>
        <v>. . . ; ():-.. IF -</v>
      </c>
    </row>
    <row r="19" spans="1:1" hidden="1">
      <c r="A19" s="31" t="str">
        <f t="shared" si="0"/>
        <v>. . . ; ():-.. IF -</v>
      </c>
    </row>
    <row r="20" spans="1:1" hidden="1">
      <c r="A20" s="31" t="str">
        <f t="shared" si="0"/>
        <v>. . . ; ():-.. IF -</v>
      </c>
    </row>
    <row r="21" spans="1:1" hidden="1">
      <c r="A21" s="31" t="str">
        <f t="shared" si="0"/>
        <v>. . . ; ():-.. IF -</v>
      </c>
    </row>
    <row r="22" spans="1:1" hidden="1">
      <c r="A22" s="31" t="str">
        <f t="shared" si="0"/>
        <v>. . . ; ():-.. IF -</v>
      </c>
    </row>
    <row r="23" spans="1:1" hidden="1">
      <c r="A23" s="31" t="str">
        <f t="shared" si="0"/>
        <v>. . . ; ():-.. IF -</v>
      </c>
    </row>
    <row r="24" spans="1:1" hidden="1">
      <c r="A24" s="31" t="str">
        <f t="shared" si="0"/>
        <v>. . . ; ():-.. IF -</v>
      </c>
    </row>
    <row r="25" spans="1:1" hidden="1">
      <c r="A25" s="31" t="str">
        <f t="shared" si="0"/>
        <v>. . . ; ():-.. IF -</v>
      </c>
    </row>
    <row r="26" spans="1:1" hidden="1">
      <c r="A26" s="31" t="str">
        <f t="shared" si="0"/>
        <v>. . . ; ():-.. IF -</v>
      </c>
    </row>
    <row r="27" spans="1:1" hidden="1">
      <c r="A27" s="31" t="str">
        <f t="shared" si="0"/>
        <v>. . . ; ():-.. IF -</v>
      </c>
    </row>
    <row r="28" spans="1:1" hidden="1">
      <c r="A28" s="31" t="str">
        <f t="shared" si="0"/>
        <v>. . . ; ():-.. IF -</v>
      </c>
    </row>
    <row r="29" spans="1:1" hidden="1">
      <c r="A29" s="31" t="str">
        <f t="shared" si="0"/>
        <v>. . . ; ():-.. IF -</v>
      </c>
    </row>
    <row r="30" spans="1:1" hidden="1">
      <c r="A30" s="31" t="str">
        <f t="shared" si="0"/>
        <v>. . . ; ():-.. IF -</v>
      </c>
    </row>
    <row r="31" spans="1:1" hidden="1">
      <c r="A31" s="31" t="str">
        <f t="shared" si="0"/>
        <v>. . . ; ():-.. IF -</v>
      </c>
    </row>
    <row r="32" spans="1:1" hidden="1">
      <c r="A32" s="31" t="str">
        <f t="shared" si="0"/>
        <v>. . . ; ():-.. IF -</v>
      </c>
    </row>
    <row r="33" spans="1:1" hidden="1">
      <c r="A33" s="31" t="str">
        <f t="shared" si="0"/>
        <v>. . . ; ():-.. IF -</v>
      </c>
    </row>
    <row r="34" spans="1:1" hidden="1">
      <c r="A34" s="31" t="str">
        <f t="shared" si="0"/>
        <v>. . . ; ():-.. IF -</v>
      </c>
    </row>
    <row r="35" spans="1:1" hidden="1">
      <c r="A35" s="31" t="str">
        <f t="shared" si="0"/>
        <v>. . . ; ():-.. IF -</v>
      </c>
    </row>
    <row r="36" spans="1:1" hidden="1">
      <c r="A36" s="31" t="str">
        <f t="shared" si="0"/>
        <v>. . . ; ():-.. IF -</v>
      </c>
    </row>
    <row r="37" spans="1:1" hidden="1">
      <c r="A37" s="31" t="str">
        <f t="shared" si="0"/>
        <v>. . . ; ():-.. IF -</v>
      </c>
    </row>
    <row r="38" spans="1:1" hidden="1">
      <c r="A38" s="31" t="str">
        <f t="shared" si="0"/>
        <v>. . . ; ():-.. IF -</v>
      </c>
    </row>
    <row r="39" spans="1:1" hidden="1">
      <c r="A39" s="31" t="str">
        <f t="shared" si="0"/>
        <v>. . . ; ():-.. IF -</v>
      </c>
    </row>
    <row r="40" spans="1:1" hidden="1">
      <c r="A40" s="31" t="str">
        <f t="shared" si="0"/>
        <v>. . . ; ():-.. IF -</v>
      </c>
    </row>
    <row r="41" spans="1:1" hidden="1">
      <c r="A41" s="31" t="str">
        <f t="shared" si="0"/>
        <v>. . . ; ():-.. IF -</v>
      </c>
    </row>
    <row r="42" spans="1:1" hidden="1">
      <c r="A42" s="31" t="str">
        <f t="shared" si="0"/>
        <v>. . . ; ():-.. IF -</v>
      </c>
    </row>
    <row r="43" spans="1:1" hidden="1">
      <c r="A43" s="31" t="str">
        <f t="shared" si="0"/>
        <v>. . . ; ():-.. IF -</v>
      </c>
    </row>
    <row r="44" spans="1:1" hidden="1">
      <c r="A44" s="31" t="str">
        <f t="shared" si="0"/>
        <v>. . . ; ():-.. IF -</v>
      </c>
    </row>
    <row r="45" spans="1:1" hidden="1">
      <c r="A45" s="31" t="str">
        <f t="shared" si="0"/>
        <v>. . . ; ():-.. IF -</v>
      </c>
    </row>
    <row r="46" spans="1:1" hidden="1">
      <c r="A46" s="31" t="str">
        <f t="shared" si="0"/>
        <v>. . . ; ():-.. IF -</v>
      </c>
    </row>
    <row r="47" spans="1:1" hidden="1">
      <c r="A47" s="31" t="str">
        <f t="shared" si="0"/>
        <v>. . . ; ():-.. IF -</v>
      </c>
    </row>
    <row r="48" spans="1: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4</v>
      </c>
      <c r="D1092" s="20" t="s">
        <v>10</v>
      </c>
      <c r="E1092" s="23">
        <f>DSUM(B1:T1088,F1,D1091:D1092)</f>
        <v>5.7619999999999996</v>
      </c>
      <c r="F1092" s="23" t="s">
        <v>10</v>
      </c>
      <c r="G1092" s="23" t="s">
        <v>5470</v>
      </c>
      <c r="H1092" s="23">
        <f>DCOUNTA(B1:T1088,G1091,F1091:G1092)</f>
        <v>1</v>
      </c>
      <c r="I1092" s="23" t="s">
        <v>10</v>
      </c>
      <c r="J1092" s="23" t="s">
        <v>2680</v>
      </c>
      <c r="K1092" s="23">
        <f>DCOUNTA(B1:T1088,J1,I1091:J1092)</f>
        <v>1</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0</v>
      </c>
      <c r="D1095" s="20" t="s">
        <v>274</v>
      </c>
      <c r="E1095" s="23">
        <f>DSUM(B1:T1088,F1,D1094:D1095)</f>
        <v>0</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1</v>
      </c>
      <c r="D1101" s="20" t="s">
        <v>571</v>
      </c>
      <c r="E1101" s="23">
        <f>DSUM(B1:T1088,F1,D1100:D1101)</f>
        <v>5.1680000000000001</v>
      </c>
      <c r="F1101" s="23" t="s">
        <v>571</v>
      </c>
      <c r="G1101" s="23" t="s">
        <v>5470</v>
      </c>
      <c r="H1101" s="23">
        <f>DCOUNTA(B1:T1088,G1,F1100:G1101)</f>
        <v>1</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1</v>
      </c>
      <c r="D1105" s="20" t="s">
        <v>26</v>
      </c>
      <c r="E1105" s="23">
        <f>DSUM(B1:T1088,F1,D1104:D1105)</f>
        <v>4.0830000000000002</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0</v>
      </c>
      <c r="D1108" s="20" t="s">
        <v>210</v>
      </c>
      <c r="E1108" s="23">
        <f>DSUM(B1:T1088,F1,D1107:D1108)</f>
        <v>0</v>
      </c>
      <c r="F1108" s="23" t="s">
        <v>210</v>
      </c>
      <c r="G1108" s="23" t="s">
        <v>5470</v>
      </c>
      <c r="H1108" s="23">
        <f>DCOUNTA(B1:T1088,G1,F1107:G1108)</f>
        <v>0</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4</v>
      </c>
      <c r="D1111" s="26" t="s">
        <v>7262</v>
      </c>
      <c r="E1111" s="21">
        <f>E1092</f>
        <v>5.7619999999999996</v>
      </c>
      <c r="F1111" s="21">
        <f>H1092</f>
        <v>1</v>
      </c>
      <c r="G1111" s="21">
        <f>K1092</f>
        <v>1</v>
      </c>
      <c r="O1111" s="24"/>
    </row>
    <row r="1112" spans="2:52" ht="15.75">
      <c r="C1112" s="21">
        <f>C1101</f>
        <v>1</v>
      </c>
      <c r="D1112" s="26" t="s">
        <v>7265</v>
      </c>
      <c r="E1112" s="21">
        <f>E1101</f>
        <v>5.1680000000000001</v>
      </c>
      <c r="F1112" s="21">
        <f>H1101</f>
        <v>1</v>
      </c>
      <c r="G1112" s="21">
        <f>K1101</f>
        <v>0</v>
      </c>
      <c r="O1112" s="24"/>
    </row>
    <row r="1113" spans="2:52" ht="15.75">
      <c r="C1113" s="21">
        <f>C1105</f>
        <v>1</v>
      </c>
      <c r="D1113" s="26" t="s">
        <v>26</v>
      </c>
      <c r="E1113" s="21">
        <f>E1105</f>
        <v>4.0830000000000002</v>
      </c>
      <c r="F1113" s="21">
        <f>H1105</f>
        <v>0</v>
      </c>
      <c r="G1113" s="21">
        <f>K1105</f>
        <v>0</v>
      </c>
      <c r="O1113" s="24"/>
    </row>
    <row r="1114" spans="2:52" ht="15.75">
      <c r="C1114" s="22"/>
      <c r="D1114" s="19" t="s">
        <v>7267</v>
      </c>
      <c r="E1114" s="19">
        <f>E1111</f>
        <v>5.7619999999999996</v>
      </c>
      <c r="F1114" s="22"/>
      <c r="O1114" s="24"/>
    </row>
    <row r="1115" spans="2:52" ht="15.75">
      <c r="C1115" s="22"/>
      <c r="D1115" s="19" t="s">
        <v>7268</v>
      </c>
      <c r="E1115" s="19">
        <f>E1111+E1112+E1113</f>
        <v>15.013</v>
      </c>
    </row>
  </sheetData>
  <sortState ref="B2:AZ7">
    <sortCondition ref="B2:B7"/>
  </sortState>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rgb="FFFF9966"/>
  </sheetPr>
  <dimension ref="A1:AZ1117"/>
  <sheetViews>
    <sheetView topLeftCell="B1" workbookViewId="0">
      <selection activeCell="B2" sqref="B2:C71"/>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11.42578125" style="23" hidden="1" customWidth="1"/>
    <col min="10" max="10" width="11.85546875" style="23" customWidth="1"/>
    <col min="11" max="15" width="11.42578125"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3"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3" ht="75">
      <c r="A2" s="31" t="str">
        <f>CONCATENATE(B2,". ",C2,". ",D2,". ",P2,"; ",Q2,"(",R2,"):",S2,"-",T2,".",E2,". ","IF -",F2)</f>
        <v>Alfonso, F; Cuesta, J; Perez-Vizcayno, MJ; del Blanco, BG; Rumoroso, JR; Bosa, F; de Prado, AP; Masotti, M; Moreno, R; Cequier, A; Gutierrez, H; Touchard, AG; Lopez-Minguez, JR; Zueco, J; Marti, V; Velazquez, M; Moris, C; Bastante, T; Garcia-Guimaraes, M; Rivero, F; Fernandez, C. Bioresorbable Vascular Scaffolds for Patients With In-Stent Restenosis The RIBS VI Study. JACC-CARDIOVASCULAR INTERVENTIONS. 2017; 10(18):1841-1851.Article. IF -8,841</v>
      </c>
      <c r="B2" s="37" t="s">
        <v>648</v>
      </c>
      <c r="C2" s="37" t="s">
        <v>649</v>
      </c>
      <c r="D2" s="17" t="s">
        <v>640</v>
      </c>
      <c r="E2" s="18" t="s">
        <v>10</v>
      </c>
      <c r="F2" s="18">
        <f>VLOOKUP(N2,Revistas!$B$2:$H$63996,2,FALSE)</f>
        <v>8.8409999999999993</v>
      </c>
      <c r="G2" s="18" t="str">
        <f>VLOOKUP(N2,Revistas!$B$2:$H$63996,3,FALSE)</f>
        <v>Q1</v>
      </c>
      <c r="H2" s="18" t="str">
        <f>VLOOKUP(N2,Revistas!$B$2:$H$63996,4,FALSE)</f>
        <v>CARDIAC &amp; CARDIOVASCULAR SYSTEM</v>
      </c>
      <c r="I2" s="18" t="str">
        <f>VLOOKUP(N2,Revistas!$B$2:$H$63996,5,FALSE)</f>
        <v>7/126</v>
      </c>
      <c r="J2" s="18" t="str">
        <f>VLOOKUP(N2,Revistas!$B$2:$H$63996,6,FALSE)</f>
        <v>SI</v>
      </c>
      <c r="K2" s="18" t="s">
        <v>650</v>
      </c>
      <c r="L2" s="18" t="s">
        <v>651</v>
      </c>
      <c r="M2" s="18">
        <v>2</v>
      </c>
      <c r="N2" s="18" t="s">
        <v>643</v>
      </c>
      <c r="O2" s="28">
        <v>45901</v>
      </c>
      <c r="P2" s="18">
        <v>2017</v>
      </c>
      <c r="Q2" s="18">
        <v>10</v>
      </c>
      <c r="R2" s="18">
        <v>18</v>
      </c>
      <c r="S2" s="18">
        <v>1841</v>
      </c>
      <c r="T2" s="18">
        <v>1851</v>
      </c>
      <c r="U2" s="23">
        <v>28866036</v>
      </c>
    </row>
    <row r="3" spans="1:23" ht="90">
      <c r="A3" s="31" t="str">
        <f t="shared" ref="A3:A66" si="0">CONCATENATE(B3,". ",C3,". ",D3,". ",P3,"; ",Q3,"(",R3,"):",S3,"-",T3,".",E3,". ","IF -",F3)</f>
        <v>Alfonso, F; Perez-Vizcayno, MJ; del Blanco, BG; Garcia-Touchard, A; Lopez-Minguez, JR; Sabate, M; Zueco, J; Melgares, R; Hernandez, R; Moreno, R; Dominguez, A; Sanchis, J; Moris, C; Moreu, J; Cequier, A; Romaguera, R; Rivero, F; Cuesta, J; Gonzalo, N; Jimenez-Quevedo, P; Cardenas, A; Fernandez, C. Usefulness of Drug-Eluting Balloons for Bare-Metal and Drug-Eluting In-Stent Restenosis (from the RIBS IV and V Randomized Trials). AMERICAN JOURNAL OF CARDIOLOGY. 2017; 119(7):983-990.Article. IF -3,398</v>
      </c>
      <c r="B3" s="37" t="s">
        <v>811</v>
      </c>
      <c r="C3" s="37" t="s">
        <v>812</v>
      </c>
      <c r="D3" s="17" t="s">
        <v>813</v>
      </c>
      <c r="E3" s="18" t="s">
        <v>10</v>
      </c>
      <c r="F3" s="18">
        <f>VLOOKUP(N3,Revistas!$B$2:$H$63996,2,FALSE)</f>
        <v>3.3980000000000001</v>
      </c>
      <c r="G3" s="18" t="str">
        <f>VLOOKUP(N3,Revistas!$B$2:$H$63996,3,FALSE)</f>
        <v>Q2</v>
      </c>
      <c r="H3" s="18" t="str">
        <f>VLOOKUP(N3,Revistas!$B$2:$H$63996,4,FALSE)</f>
        <v>CARDIAC &amp; CARDIOVASCULAR SYSTEM</v>
      </c>
      <c r="I3" s="18" t="str">
        <f>VLOOKUP(N3,Revistas!$B$2:$H$63996,5,FALSE)</f>
        <v>47/126</v>
      </c>
      <c r="J3" s="18" t="str">
        <f>VLOOKUP(N3,Revistas!$B$2:$H$63996,6,FALSE)</f>
        <v>NO</v>
      </c>
      <c r="K3" s="18" t="s">
        <v>814</v>
      </c>
      <c r="L3" s="18" t="s">
        <v>815</v>
      </c>
      <c r="M3" s="18">
        <v>1</v>
      </c>
      <c r="N3" s="18" t="s">
        <v>816</v>
      </c>
      <c r="O3" s="18" t="s">
        <v>817</v>
      </c>
      <c r="P3" s="18">
        <v>2017</v>
      </c>
      <c r="Q3" s="18">
        <v>119</v>
      </c>
      <c r="R3" s="18">
        <v>7</v>
      </c>
      <c r="S3" s="18">
        <v>983</v>
      </c>
      <c r="T3" s="18">
        <v>990</v>
      </c>
      <c r="U3" s="32">
        <v>28139220</v>
      </c>
    </row>
    <row r="4" spans="1:23" ht="90">
      <c r="A4" s="31" t="str">
        <f t="shared" si="0"/>
        <v>Amat-Santos, IJ; Cortes, C; Franco, LN; Munoz-Garcia, AJ; De Lezo, JS; Gutierrez-Ibanes, E; Serra, V; Larman, M; Moreno, R; Hernandez, JMD; Puri, R; Jimenez-Quevedo, P; Garcia, JMH; Alonso-Briales, JH; Garcia, B; Lee, DH; Rojas, P; Sevilla, T; Goncalves, R; Vera, S; Gomez, I; Rodes-Cabau, J; San Roman, JA. Prosthetic Mitral Surgical Valve in Transcatheter Aortic Valve Replacement Recipients A Multicenter Analysis. JACC-CARDIOVASCULAR INTERVENTIONS. 2017; 10(19):1973-1981.Article. IF -8,841</v>
      </c>
      <c r="B4" s="37" t="s">
        <v>638</v>
      </c>
      <c r="C4" s="37" t="s">
        <v>639</v>
      </c>
      <c r="D4" s="17" t="s">
        <v>640</v>
      </c>
      <c r="E4" s="18" t="s">
        <v>10</v>
      </c>
      <c r="F4" s="18">
        <f>VLOOKUP(N4,Revistas!$B$2:$H$63996,2,FALSE)</f>
        <v>8.8409999999999993</v>
      </c>
      <c r="G4" s="18" t="str">
        <f>VLOOKUP(N4,Revistas!$B$2:$H$63996,3,FALSE)</f>
        <v>Q1</v>
      </c>
      <c r="H4" s="18" t="str">
        <f>VLOOKUP(N4,Revistas!$B$2:$H$63996,4,FALSE)</f>
        <v>CARDIAC &amp; CARDIOVASCULAR SYSTEM</v>
      </c>
      <c r="I4" s="18" t="str">
        <f>VLOOKUP(N4,Revistas!$B$2:$H$63996,5,FALSE)</f>
        <v>7/126</v>
      </c>
      <c r="J4" s="18" t="str">
        <f>VLOOKUP(N4,Revistas!$B$2:$H$63996,6,FALSE)</f>
        <v>SI</v>
      </c>
      <c r="K4" s="18" t="s">
        <v>641</v>
      </c>
      <c r="L4" s="18" t="s">
        <v>642</v>
      </c>
      <c r="M4" s="18">
        <v>0</v>
      </c>
      <c r="N4" s="18" t="s">
        <v>643</v>
      </c>
      <c r="O4" s="28">
        <v>40087</v>
      </c>
      <c r="P4" s="18">
        <v>2017</v>
      </c>
      <c r="Q4" s="18">
        <v>10</v>
      </c>
      <c r="R4" s="18">
        <v>19</v>
      </c>
      <c r="S4" s="18">
        <v>1973</v>
      </c>
      <c r="T4" s="18">
        <v>1981</v>
      </c>
      <c r="U4" s="33">
        <v>28982562</v>
      </c>
    </row>
    <row r="5" spans="1:23" ht="60">
      <c r="A5" s="31" t="str">
        <f t="shared" si="0"/>
        <v>Aroca, A; Polo, L; Perez-Farinos, N; Gonzalez-Rocafort, A; Sanchez, R; Bret, M; Rey, J; Ruiz, J; Gonzalez, A; Arreo, V; Perez, N; Pena, N; Jofre, C; Leyra, F; Sanchez-Recalde, A. Do porcine pulmonary bioprosthesis perform the same job in children as in adults? A word of caution. CIRUGIA CARDIOVASCULAR. 2017; 24(3):135-141.Article. IF -NO TIENE</v>
      </c>
      <c r="B5" s="37" t="s">
        <v>762</v>
      </c>
      <c r="C5" s="37" t="s">
        <v>763</v>
      </c>
      <c r="D5" s="17" t="s">
        <v>764</v>
      </c>
      <c r="E5" s="18" t="s">
        <v>10</v>
      </c>
      <c r="F5" s="18" t="str">
        <f>VLOOKUP(N5,Revistas!$B$2:$H$63996,2,FALSE)</f>
        <v>NO TIENE</v>
      </c>
      <c r="G5" s="18" t="str">
        <f>VLOOKUP(N5,Revistas!$B$2:$H$63996,3,FALSE)</f>
        <v>NO TIENE</v>
      </c>
      <c r="H5" s="18" t="str">
        <f>VLOOKUP(N5,Revistas!$B$2:$H$63996,4,FALSE)</f>
        <v>NO TIENE</v>
      </c>
      <c r="I5" s="18" t="str">
        <f>VLOOKUP(N5,Revistas!$B$2:$H$63996,5,FALSE)</f>
        <v>NO TIENE</v>
      </c>
      <c r="J5" s="18" t="str">
        <f>VLOOKUP(N5,Revistas!$B$2:$H$63996,6,FALSE)</f>
        <v>NO</v>
      </c>
      <c r="K5" s="18" t="s">
        <v>765</v>
      </c>
      <c r="L5" s="18" t="s">
        <v>766</v>
      </c>
      <c r="M5" s="18">
        <v>0</v>
      </c>
      <c r="N5" s="18" t="s">
        <v>767</v>
      </c>
      <c r="O5" s="18" t="s">
        <v>768</v>
      </c>
      <c r="P5" s="18">
        <v>2017</v>
      </c>
      <c r="Q5" s="18">
        <v>24</v>
      </c>
      <c r="R5" s="18">
        <v>3</v>
      </c>
      <c r="S5" s="18">
        <v>135</v>
      </c>
      <c r="T5" s="18">
        <v>141</v>
      </c>
      <c r="W5" s="32"/>
    </row>
    <row r="6" spans="1:23" ht="60">
      <c r="A6" s="31" t="str">
        <f t="shared" si="0"/>
        <v>Avila, P; Oliver, JM; Gallego, P; Gonzalez-Garcia, A; Rodriguez-Puras, MJ; Cambronero, E; Ruiz-Cantador, J; Campos, A; Peinado, R; Prieto, R; Sarnago, F; Yotti, R; Fernandez-Aviles, F. Natural History and Clinical Predictors of Atrial Tachycardia in Adults With Congenital Heart Disease. CIRCULATION-ARRHYTHMIA AND ELECTROPHYSIOLOGY. 2017; 10(9):-e005396.Article. IF -5,41</v>
      </c>
      <c r="B6" s="37" t="s">
        <v>658</v>
      </c>
      <c r="C6" s="37" t="s">
        <v>659</v>
      </c>
      <c r="D6" s="17" t="s">
        <v>660</v>
      </c>
      <c r="E6" s="18" t="s">
        <v>10</v>
      </c>
      <c r="F6" s="18">
        <f>VLOOKUP(N6,Revistas!$B$2:$H$63996,2,FALSE)</f>
        <v>5.41</v>
      </c>
      <c r="G6" s="18" t="str">
        <f>VLOOKUP(N6,Revistas!$B$2:$H$63996,3,FALSE)</f>
        <v>Q1</v>
      </c>
      <c r="H6" s="18" t="str">
        <f>VLOOKUP(N6,Revistas!$B$2:$H$63996,4,FALSE)</f>
        <v>CARDIAC &amp; CARDIOVASCULAR SYSTEMS - SCIE</v>
      </c>
      <c r="I6" s="18" t="str">
        <f>VLOOKUP(N6,Revistas!$B$2:$H$63996,5,FALSE)</f>
        <v>22/126</v>
      </c>
      <c r="J6" s="18" t="str">
        <f>VLOOKUP(N6,Revistas!$B$2:$H$63996,6,FALSE)</f>
        <v>NO</v>
      </c>
      <c r="K6" s="18" t="s">
        <v>661</v>
      </c>
      <c r="L6" s="18" t="s">
        <v>662</v>
      </c>
      <c r="M6" s="18">
        <v>2</v>
      </c>
      <c r="N6" s="18" t="s">
        <v>663</v>
      </c>
      <c r="O6" s="18" t="s">
        <v>154</v>
      </c>
      <c r="P6" s="18">
        <v>2017</v>
      </c>
      <c r="Q6" s="18">
        <v>10</v>
      </c>
      <c r="R6" s="18">
        <v>9</v>
      </c>
      <c r="S6" s="18"/>
      <c r="T6" s="18" t="s">
        <v>664</v>
      </c>
      <c r="U6" s="32">
        <v>28899955</v>
      </c>
    </row>
    <row r="7" spans="1:23" ht="105">
      <c r="A7" s="31" t="str">
        <f t="shared" si="0"/>
        <v>Bagai, A; Alexander, KP; Berger, JS; Senior, R; Sajeev, C; Pracon, R; Mavromatis, K; Lopez-Sendon, JL; Gosselin, G; Diaz, A; Perna, G; Drozdz, J; Humen, D; Petrauskiene, B; Cheema, AN; Phaneuf, D; Banerjee, S; Miller, TD; Kedev, S; Schuchlenz, H; Stone, GW; Goodman, SG; Mahaffey, KW; Jaffe, AS; Rosenberg, YD; Bangalore, S; Newby, LK; Maron, DJ; Hochman, JS; Chaitman, BR. Use of troponin assay 99th percentile as the decision level for myocardial infarction diagnosis. AMERICAN HEART JOURNAL. 2017; 190():135-139.Article. IF -4,436</v>
      </c>
      <c r="B7" s="37" t="s">
        <v>698</v>
      </c>
      <c r="C7" s="37" t="s">
        <v>699</v>
      </c>
      <c r="D7" s="17" t="s">
        <v>700</v>
      </c>
      <c r="E7" s="18" t="s">
        <v>10</v>
      </c>
      <c r="F7" s="18">
        <f>VLOOKUP(N7,Revistas!$B$2:$H$63996,2,FALSE)</f>
        <v>4.4359999999999999</v>
      </c>
      <c r="G7" s="18" t="str">
        <f>VLOOKUP(N7,Revistas!$B$2:$H$63996,3,FALSE)</f>
        <v>Q2</v>
      </c>
      <c r="H7" s="18" t="str">
        <f>VLOOKUP(N7,Revistas!$B$2:$H$63996,4,FALSE)</f>
        <v>CARDIAC &amp; CARDIOVASCULAR SYSTEM</v>
      </c>
      <c r="I7" s="18" t="str">
        <f>VLOOKUP(N7,Revistas!$B$2:$H$63996,5,FALSE)</f>
        <v>35/126</v>
      </c>
      <c r="J7" s="18" t="str">
        <f>VLOOKUP(N7,Revistas!$B$2:$H$63996,6,FALSE)</f>
        <v>NO</v>
      </c>
      <c r="K7" s="18" t="s">
        <v>701</v>
      </c>
      <c r="L7" s="18" t="s">
        <v>702</v>
      </c>
      <c r="M7" s="18">
        <v>0</v>
      </c>
      <c r="N7" s="18" t="s">
        <v>703</v>
      </c>
      <c r="O7" s="18" t="s">
        <v>199</v>
      </c>
      <c r="P7" s="18">
        <v>2017</v>
      </c>
      <c r="Q7" s="18">
        <v>190</v>
      </c>
      <c r="R7" s="18"/>
      <c r="S7" s="18">
        <v>135</v>
      </c>
      <c r="T7" s="18">
        <v>139</v>
      </c>
      <c r="U7" s="32">
        <v>28760208</v>
      </c>
    </row>
    <row r="8" spans="1:23" ht="45">
      <c r="A8" s="31" t="str">
        <f t="shared" si="0"/>
        <v>Barrios, V; Escobar, C; Cicero, AFG; Burke, D; Fasching, P; Banach, M; Bruckert, E. A nutraceutical approach (Armolipid Plus) to reduce total and LDL cholesterol in individuals with mild to moderate dyslipidemia: Review of the clinical evidence. ATHEROSCLEROSIS SUPPLEMENTS. 2017; 24():1-15.Review. IF -2,582</v>
      </c>
      <c r="B8" s="37" t="s">
        <v>886</v>
      </c>
      <c r="C8" s="37" t="s">
        <v>887</v>
      </c>
      <c r="D8" s="17" t="s">
        <v>888</v>
      </c>
      <c r="E8" s="18" t="s">
        <v>210</v>
      </c>
      <c r="F8" s="18">
        <f>VLOOKUP(N8,Revistas!$B$2:$H$63996,2,FALSE)</f>
        <v>2.5819999999999999</v>
      </c>
      <c r="G8" s="18" t="str">
        <f>VLOOKUP(N8,Revistas!$B$2:$H$63996,3,FALSE)</f>
        <v>Q2</v>
      </c>
      <c r="H8" s="18" t="str">
        <f>VLOOKUP(N8,Revistas!$B$2:$H$63996,4,FALSE)</f>
        <v>PERIPHERAL VASCULAR DISEASE - SCIE</v>
      </c>
      <c r="I8" s="18" t="str">
        <f>VLOOKUP(N8,Revistas!$B$2:$H$63996,5,FALSE)</f>
        <v>31/63</v>
      </c>
      <c r="J8" s="18" t="str">
        <f>VLOOKUP(N8,Revistas!$B$2:$H$63996,6,FALSE)</f>
        <v>NO</v>
      </c>
      <c r="K8" s="18" t="s">
        <v>889</v>
      </c>
      <c r="L8" s="18" t="s">
        <v>890</v>
      </c>
      <c r="M8" s="18">
        <v>8</v>
      </c>
      <c r="N8" s="18" t="s">
        <v>891</v>
      </c>
      <c r="O8" s="18" t="s">
        <v>62</v>
      </c>
      <c r="P8" s="18">
        <v>2017</v>
      </c>
      <c r="Q8" s="18">
        <v>24</v>
      </c>
      <c r="R8" s="18"/>
      <c r="S8" s="18">
        <v>1</v>
      </c>
      <c r="T8" s="18">
        <v>15</v>
      </c>
      <c r="U8" s="32">
        <v>27998714</v>
      </c>
    </row>
    <row r="9" spans="1:23" ht="30">
      <c r="A9" s="31" t="str">
        <f t="shared" si="0"/>
        <v>Barrios, V; Escobar, C; Cosin-Sales, J; Marzal, D. Selection of the Best of 2016 in Clinical Cardiology: Therapeutic Novelties. REVISTA ESPANOLA DE CARDIOLOGIA. 2017; 70(2):123-124.Letter. IF -4,485</v>
      </c>
      <c r="B9" s="37" t="s">
        <v>872</v>
      </c>
      <c r="C9" s="37" t="s">
        <v>873</v>
      </c>
      <c r="D9" s="17" t="s">
        <v>674</v>
      </c>
      <c r="E9" s="18" t="s">
        <v>274</v>
      </c>
      <c r="F9" s="18">
        <f>VLOOKUP(N9,Revistas!$B$2:$H$63996,2,FALSE)</f>
        <v>4.4850000000000003</v>
      </c>
      <c r="G9" s="18" t="str">
        <f>VLOOKUP(N9,Revistas!$B$2:$H$63996,3,FALSE)</f>
        <v>Q2</v>
      </c>
      <c r="H9" s="18" t="str">
        <f>VLOOKUP(N9,Revistas!$B$2:$H$63996,4,FALSE)</f>
        <v>CARDIAC &amp; CARDIOVASCULAR SYSTEM</v>
      </c>
      <c r="I9" s="18" t="str">
        <f>VLOOKUP(N9,Revistas!$B$2:$H$63996,5,FALSE)</f>
        <v>33/126</v>
      </c>
      <c r="J9" s="18" t="str">
        <f>VLOOKUP(N9,Revistas!$B$2:$H$63996,6,FALSE)</f>
        <v>NO</v>
      </c>
      <c r="K9" s="18" t="s">
        <v>874</v>
      </c>
      <c r="L9" s="18" t="s">
        <v>875</v>
      </c>
      <c r="M9" s="18">
        <v>0</v>
      </c>
      <c r="N9" s="18" t="s">
        <v>677</v>
      </c>
      <c r="O9" s="18" t="s">
        <v>62</v>
      </c>
      <c r="P9" s="18">
        <v>2017</v>
      </c>
      <c r="Q9" s="18">
        <v>70</v>
      </c>
      <c r="R9" s="18">
        <v>2</v>
      </c>
      <c r="S9" s="18">
        <v>123</v>
      </c>
      <c r="T9" s="18">
        <v>124</v>
      </c>
      <c r="U9" s="32">
        <v>28131404</v>
      </c>
    </row>
    <row r="10" spans="1:23" ht="45">
      <c r="A10" s="31" t="str">
        <f t="shared" si="0"/>
        <v>Barrios, V; Escobar, C; Valiente, LP; Lobos, JM; Vargas-Ortega, D; Polo, J; Montanes, NM. Blood pressure control in anticoagulated patients with hypertension and atrial fibrillation. BLOOD PRESSURE. 2017; 26(5):279-283.Article. IF -2,163</v>
      </c>
      <c r="B10" s="37" t="s">
        <v>901</v>
      </c>
      <c r="C10" s="37" t="s">
        <v>902</v>
      </c>
      <c r="D10" s="17" t="s">
        <v>903</v>
      </c>
      <c r="E10" s="18" t="s">
        <v>10</v>
      </c>
      <c r="F10" s="18">
        <f>VLOOKUP(N10,Revistas!$B$2:$H$63996,2,FALSE)</f>
        <v>2.1629999999999998</v>
      </c>
      <c r="G10" s="18" t="str">
        <f>VLOOKUP(N10,Revistas!$B$2:$H$63996,3,FALSE)</f>
        <v>Q3</v>
      </c>
      <c r="H10" s="18" t="str">
        <f>VLOOKUP(N10,Revistas!$B$2:$H$63996,4,FALSE)</f>
        <v>PERIPHERAL VASCULAR DISEASE - SCIE</v>
      </c>
      <c r="I10" s="18" t="str">
        <f>VLOOKUP(N10,Revistas!$B$2:$H$63996,5,FALSE)</f>
        <v>42/63</v>
      </c>
      <c r="J10" s="18" t="str">
        <f>VLOOKUP(N10,Revistas!$B$2:$H$63996,6,FALSE)</f>
        <v>NO</v>
      </c>
      <c r="K10" s="18" t="s">
        <v>904</v>
      </c>
      <c r="L10" s="18" t="s">
        <v>905</v>
      </c>
      <c r="M10" s="18">
        <v>0</v>
      </c>
      <c r="N10" s="18" t="s">
        <v>906</v>
      </c>
      <c r="O10" s="18"/>
      <c r="P10" s="18">
        <v>2017</v>
      </c>
      <c r="Q10" s="18">
        <v>26</v>
      </c>
      <c r="R10" s="18">
        <v>5</v>
      </c>
      <c r="S10" s="18">
        <v>279</v>
      </c>
      <c r="T10" s="18">
        <v>283</v>
      </c>
      <c r="U10" s="32">
        <v>28385080</v>
      </c>
    </row>
    <row r="11" spans="1:23" ht="60">
      <c r="A11" s="31" t="str">
        <f t="shared" si="0"/>
        <v>Baston, VVA; Gonzalez-Gallarza, R; Cordoba, FJ; Colunga, P; Fernandez, O; Rodriguez, SO; Manjavacas, AMI; Junco, RA; Ortega, CA; Sotelo, L; De Veas, JM; Perez, A; Salas, A; Conde, A; Sendon, JL. Cardiac rehabilitation after sudden cardiac arrest in patients with left ventricular systolic dysfunction. EUROPEAN JOURNAL OF HEART FAILURE. 2017; 19():143-144.Meeting Abstract. IF -6,968</v>
      </c>
      <c r="B11" s="37" t="s">
        <v>773</v>
      </c>
      <c r="C11" s="37" t="s">
        <v>774</v>
      </c>
      <c r="D11" s="17" t="s">
        <v>758</v>
      </c>
      <c r="E11" s="18" t="s">
        <v>26</v>
      </c>
      <c r="F11" s="18">
        <f>VLOOKUP(N11,Revistas!$B$2:$H$63996,2,FALSE)</f>
        <v>6.968</v>
      </c>
      <c r="G11" s="18" t="str">
        <f>VLOOKUP(N11,Revistas!$B$2:$H$63996,3,FALSE)</f>
        <v>Q1</v>
      </c>
      <c r="H11" s="18" t="str">
        <f>VLOOKUP(N11,Revistas!$B$2:$H$63996,4,FALSE)</f>
        <v>CARDIAC &amp; CARDIOVASCULAR SYSTEM</v>
      </c>
      <c r="I11" s="18" t="str">
        <f>VLOOKUP(N11,Revistas!$B$2:$H$63996,5,FALSE)</f>
        <v>12/126</v>
      </c>
      <c r="J11" s="18" t="str">
        <f>VLOOKUP(N11,Revistas!$B$2:$H$63996,6,FALSE)</f>
        <v>SI</v>
      </c>
      <c r="K11" s="18" t="s">
        <v>775</v>
      </c>
      <c r="L11" s="18"/>
      <c r="M11" s="18">
        <v>0</v>
      </c>
      <c r="N11" s="18" t="s">
        <v>761</v>
      </c>
      <c r="O11" s="18" t="s">
        <v>250</v>
      </c>
      <c r="P11" s="18">
        <v>2017</v>
      </c>
      <c r="Q11" s="18">
        <v>19</v>
      </c>
      <c r="R11" s="18"/>
      <c r="S11" s="18">
        <v>143</v>
      </c>
      <c r="T11" s="18">
        <v>144</v>
      </c>
    </row>
    <row r="12" spans="1:23" ht="45">
      <c r="A12" s="31" t="str">
        <f t="shared" si="0"/>
        <v>Baston, VVAR; Manjavacas, AAI; Colunga, PM; Cordoba, FJI; Rodriguez, SOR; Conde, LP; Fernandez, OG; Lopez-Sendon, JL. Diabetes, deafness and hypertrophic cardiomyopathy: is it just a coincidence?. EUROPEAN JOURNAL OF HEART FAILURE. 2017; 19():194-194.Meeting Abstract. IF -6,968</v>
      </c>
      <c r="B12" s="37" t="s">
        <v>776</v>
      </c>
      <c r="C12" s="37" t="s">
        <v>777</v>
      </c>
      <c r="D12" s="17" t="s">
        <v>758</v>
      </c>
      <c r="E12" s="18" t="s">
        <v>26</v>
      </c>
      <c r="F12" s="18">
        <f>VLOOKUP(N12,Revistas!$B$2:$H$63996,2,FALSE)</f>
        <v>6.968</v>
      </c>
      <c r="G12" s="18" t="str">
        <f>VLOOKUP(N12,Revistas!$B$2:$H$63996,3,FALSE)</f>
        <v>Q1</v>
      </c>
      <c r="H12" s="18" t="str">
        <f>VLOOKUP(N12,Revistas!$B$2:$H$63996,4,FALSE)</f>
        <v>CARDIAC &amp; CARDIOVASCULAR SYSTEM</v>
      </c>
      <c r="I12" s="18" t="str">
        <f>VLOOKUP(N12,Revistas!$B$2:$H$63996,5,FALSE)</f>
        <v>12/126</v>
      </c>
      <c r="J12" s="18" t="str">
        <f>VLOOKUP(N12,Revistas!$B$2:$H$63996,6,FALSE)</f>
        <v>SI</v>
      </c>
      <c r="K12" s="18" t="s">
        <v>778</v>
      </c>
      <c r="L12" s="18"/>
      <c r="M12" s="18">
        <v>0</v>
      </c>
      <c r="N12" s="18" t="s">
        <v>761</v>
      </c>
      <c r="O12" s="18" t="s">
        <v>250</v>
      </c>
      <c r="P12" s="18">
        <v>2017</v>
      </c>
      <c r="Q12" s="18">
        <v>19</v>
      </c>
      <c r="R12" s="18"/>
      <c r="S12" s="18">
        <v>194</v>
      </c>
      <c r="T12" s="18">
        <v>194</v>
      </c>
    </row>
    <row r="13" spans="1:23" ht="30">
      <c r="A13" s="31" t="str">
        <f t="shared" si="0"/>
        <v>Bermejo, ZB; Conde, LP; Peinado, R. ECG, January 2017. REVISTA ESPANOLA DE CARDIOLOGIA. 2017; 70(1):54-54.Editorial Material. IF -4,485</v>
      </c>
      <c r="B13" s="37" t="s">
        <v>860</v>
      </c>
      <c r="C13" s="37" t="s">
        <v>907</v>
      </c>
      <c r="D13" s="17" t="s">
        <v>674</v>
      </c>
      <c r="E13" s="18" t="s">
        <v>571</v>
      </c>
      <c r="F13" s="18">
        <f>VLOOKUP(N13,Revistas!$B$2:$H$63996,2,FALSE)</f>
        <v>4.4850000000000003</v>
      </c>
      <c r="G13" s="18" t="str">
        <f>VLOOKUP(N13,Revistas!$B$2:$H$63996,3,FALSE)</f>
        <v>Q2</v>
      </c>
      <c r="H13" s="18" t="str">
        <f>VLOOKUP(N13,Revistas!$B$2:$H$63996,4,FALSE)</f>
        <v>CARDIAC &amp; CARDIOVASCULAR SYSTEM</v>
      </c>
      <c r="I13" s="18" t="str">
        <f>VLOOKUP(N13,Revistas!$B$2:$H$63996,5,FALSE)</f>
        <v>33/126</v>
      </c>
      <c r="J13" s="18" t="str">
        <f>VLOOKUP(N13,Revistas!$B$2:$H$63996,6,FALSE)</f>
        <v>NO</v>
      </c>
      <c r="K13" s="18" t="s">
        <v>862</v>
      </c>
      <c r="L13" s="18" t="s">
        <v>863</v>
      </c>
      <c r="M13" s="18">
        <v>0</v>
      </c>
      <c r="N13" s="18" t="s">
        <v>677</v>
      </c>
      <c r="O13" s="18" t="s">
        <v>344</v>
      </c>
      <c r="P13" s="18">
        <v>2017</v>
      </c>
      <c r="Q13" s="18">
        <v>70</v>
      </c>
      <c r="R13" s="18">
        <v>1</v>
      </c>
      <c r="S13" s="18">
        <v>54</v>
      </c>
      <c r="T13" s="18">
        <v>54</v>
      </c>
      <c r="U13" s="34">
        <v>28038730</v>
      </c>
    </row>
    <row r="14" spans="1:23" ht="30">
      <c r="A14" s="31" t="str">
        <f t="shared" si="0"/>
        <v>Bermejo, ZB; Conde, LP; Peinado, R. Response to ECG, January 2017. REVISTA ESPANOLA DE CARDIOLOGIA. 2017; 70(2):120-120.Editorial Material. IF -4,485</v>
      </c>
      <c r="B14" s="37" t="s">
        <v>860</v>
      </c>
      <c r="C14" s="37" t="s">
        <v>861</v>
      </c>
      <c r="D14" s="17" t="s">
        <v>674</v>
      </c>
      <c r="E14" s="18" t="s">
        <v>571</v>
      </c>
      <c r="F14" s="18">
        <f>VLOOKUP(N14,Revistas!$B$2:$H$63996,2,FALSE)</f>
        <v>4.4850000000000003</v>
      </c>
      <c r="G14" s="18" t="str">
        <f>VLOOKUP(N14,Revistas!$B$2:$H$63996,3,FALSE)</f>
        <v>Q2</v>
      </c>
      <c r="H14" s="18" t="str">
        <f>VLOOKUP(N14,Revistas!$B$2:$H$63996,4,FALSE)</f>
        <v>CARDIAC &amp; CARDIOVASCULAR SYSTEM</v>
      </c>
      <c r="I14" s="18" t="str">
        <f>VLOOKUP(N14,Revistas!$B$2:$H$63996,5,FALSE)</f>
        <v>33/126</v>
      </c>
      <c r="J14" s="18" t="str">
        <f>VLOOKUP(N14,Revistas!$B$2:$H$63996,6,FALSE)</f>
        <v>NO</v>
      </c>
      <c r="K14" s="18" t="s">
        <v>862</v>
      </c>
      <c r="L14" s="18" t="s">
        <v>863</v>
      </c>
      <c r="M14" s="18">
        <v>0</v>
      </c>
      <c r="N14" s="18" t="s">
        <v>677</v>
      </c>
      <c r="O14" s="18" t="s">
        <v>62</v>
      </c>
      <c r="P14" s="18">
        <v>2017</v>
      </c>
      <c r="Q14" s="18">
        <v>70</v>
      </c>
      <c r="R14" s="18">
        <v>2</v>
      </c>
      <c r="S14" s="18">
        <v>120</v>
      </c>
      <c r="T14" s="18">
        <v>120</v>
      </c>
      <c r="U14" s="34">
        <v>28131402</v>
      </c>
    </row>
    <row r="15" spans="1:23" ht="60">
      <c r="A15" s="31" t="str">
        <f t="shared" si="0"/>
        <v>Bermejo, ZB; Fernandez, TL; Valdiris, UR; Codon, JC; de Antonio, IP; Rodriguez, SR; Garcia, JMM; Yanguela, MM. Left-sided endocarditis extending to the right chambers: Usefulness of three-dimensional echocardiography in preoperative assessment. REVISTA PORTUGUESA DE CARDIOLOGIA. 2017; 36(4):319-320.Editorial Material. IF -1,195</v>
      </c>
      <c r="B15" s="37" t="s">
        <v>805</v>
      </c>
      <c r="C15" s="37" t="s">
        <v>806</v>
      </c>
      <c r="D15" s="17" t="s">
        <v>807</v>
      </c>
      <c r="E15" s="18" t="s">
        <v>571</v>
      </c>
      <c r="F15" s="18">
        <f>VLOOKUP(N15,Revistas!$B$2:$H$63996,2,FALSE)</f>
        <v>1.1950000000000001</v>
      </c>
      <c r="G15" s="18" t="str">
        <f>VLOOKUP(N15,Revistas!$B$2:$H$63996,3,FALSE)</f>
        <v>Q4</v>
      </c>
      <c r="H15" s="18" t="str">
        <f>VLOOKUP(N15,Revistas!$B$2:$H$63996,4,FALSE)</f>
        <v>CARDIAC &amp; CARDIOVASCULAR SYSTEM</v>
      </c>
      <c r="I15" s="18" t="str">
        <f>VLOOKUP(N15,Revistas!$B$2:$H$63996,5,FALSE)</f>
        <v>105/126</v>
      </c>
      <c r="J15" s="18" t="str">
        <f>VLOOKUP(N15,Revistas!$B$2:$H$63996,6,FALSE)</f>
        <v>NO</v>
      </c>
      <c r="K15" s="18" t="s">
        <v>808</v>
      </c>
      <c r="L15" s="18" t="s">
        <v>809</v>
      </c>
      <c r="M15" s="18">
        <v>0</v>
      </c>
      <c r="N15" s="18" t="s">
        <v>810</v>
      </c>
      <c r="O15" s="18" t="s">
        <v>35</v>
      </c>
      <c r="P15" s="18">
        <v>2017</v>
      </c>
      <c r="Q15" s="18">
        <v>36</v>
      </c>
      <c r="R15" s="18">
        <v>4</v>
      </c>
      <c r="S15" s="18">
        <v>319</v>
      </c>
      <c r="T15" s="18">
        <v>320</v>
      </c>
      <c r="U15" s="32">
        <v>28347596</v>
      </c>
    </row>
    <row r="16" spans="1:23" ht="75">
      <c r="A16" s="31" t="str">
        <f t="shared" si="0"/>
        <v>Caballero, R; Utrilla, RG; Amoros, I; Matamoros, M; Perez-Hernandez, M; Tinaquero, D; Alfayate, S; Nieto-Marin, P; Guerrero-Serna, G; Liu, QH; Ramos-Mondragon, R; Ponce-Balbuena, D; Herron, T; Campbell, KF; Filgueiras-Rama, D; Peinado, R; Lopez-Sendon, JL; Jalife, J; Delpon, E; Tamargo, J. Tbx20 controls the expression of the KCNH2 gene and of hERG channels. PROCEEDINGS OF THE NATIONAL ACADEMY OF SCIENCES OF THE UNITED STATES OF AMERICA. 2017; 114(3):E416-E425.Article. IF -9,661</v>
      </c>
      <c r="B16" s="37" t="s">
        <v>892</v>
      </c>
      <c r="C16" s="37" t="s">
        <v>893</v>
      </c>
      <c r="D16" s="17" t="s">
        <v>894</v>
      </c>
      <c r="E16" s="18" t="s">
        <v>10</v>
      </c>
      <c r="F16" s="18">
        <f>VLOOKUP(N16,Revistas!$B$2:$H$63996,2,FALSE)</f>
        <v>9.6609999999999996</v>
      </c>
      <c r="G16" s="18" t="str">
        <f>VLOOKUP(N16,Revistas!$B$2:$H$63996,3,FALSE)</f>
        <v>Q1</v>
      </c>
      <c r="H16" s="18" t="str">
        <f>VLOOKUP(N16,Revistas!$B$2:$H$63996,4,FALSE)</f>
        <v>MULTIDISCIPLINARY SCIENCES</v>
      </c>
      <c r="I16" s="18" t="str">
        <f>VLOOKUP(N16,Revistas!$B$2:$H$63996,5,FALSE)</f>
        <v>64 DE 4</v>
      </c>
      <c r="J16" s="18" t="str">
        <f>VLOOKUP(N16,Revistas!$B$2:$H$63996,6,FALSE)</f>
        <v>SI</v>
      </c>
      <c r="K16" s="18" t="s">
        <v>895</v>
      </c>
      <c r="L16" s="18" t="s">
        <v>896</v>
      </c>
      <c r="M16" s="18">
        <v>2</v>
      </c>
      <c r="N16" s="18" t="s">
        <v>897</v>
      </c>
      <c r="O16" s="18" t="s">
        <v>898</v>
      </c>
      <c r="P16" s="18">
        <v>2017</v>
      </c>
      <c r="Q16" s="18">
        <v>114</v>
      </c>
      <c r="R16" s="18">
        <v>3</v>
      </c>
      <c r="S16" s="18" t="s">
        <v>899</v>
      </c>
      <c r="T16" s="18" t="s">
        <v>900</v>
      </c>
      <c r="U16" s="32">
        <v>28049825</v>
      </c>
    </row>
    <row r="17" spans="1:49" ht="45">
      <c r="A17" s="31" t="str">
        <f t="shared" si="0"/>
        <v>Caro-Codon, J; Ruiz-Cantador, J; Sanchez-Recalde, A; Refoyo-Salicio, E; Garcia, AEG; Lopez-Sendon, JL. ST-elevation Myocardial Infarction in Anomalous Origin of Right Coronary Artery From the Left Sinus of Valsalva and Interarterial Course. REVISTA ESPANOLA DE CARDIOLOGIA. 2017; 70(7):596-598.Letter. IF -4,485</v>
      </c>
      <c r="B17" s="37" t="s">
        <v>730</v>
      </c>
      <c r="C17" s="37" t="s">
        <v>731</v>
      </c>
      <c r="D17" s="17" t="s">
        <v>674</v>
      </c>
      <c r="E17" s="18" t="s">
        <v>274</v>
      </c>
      <c r="F17" s="18">
        <f>VLOOKUP(N17,Revistas!$B$2:$H$63996,2,FALSE)</f>
        <v>4.4850000000000003</v>
      </c>
      <c r="G17" s="18" t="str">
        <f>VLOOKUP(N17,Revistas!$B$2:$H$63996,3,FALSE)</f>
        <v>Q2</v>
      </c>
      <c r="H17" s="18" t="str">
        <f>VLOOKUP(N17,Revistas!$B$2:$H$63996,4,FALSE)</f>
        <v>CARDIAC &amp; CARDIOVASCULAR SYSTEM</v>
      </c>
      <c r="I17" s="18" t="str">
        <f>VLOOKUP(N17,Revistas!$B$2:$H$63996,5,FALSE)</f>
        <v>33/126</v>
      </c>
      <c r="J17" s="18" t="str">
        <f>VLOOKUP(N17,Revistas!$B$2:$H$63996,6,FALSE)</f>
        <v>NO</v>
      </c>
      <c r="K17" s="18" t="s">
        <v>732</v>
      </c>
      <c r="L17" s="18" t="s">
        <v>733</v>
      </c>
      <c r="M17" s="18">
        <v>0</v>
      </c>
      <c r="N17" s="18" t="s">
        <v>677</v>
      </c>
      <c r="O17" s="18" t="s">
        <v>29</v>
      </c>
      <c r="P17" s="18">
        <v>2017</v>
      </c>
      <c r="Q17" s="18">
        <v>70</v>
      </c>
      <c r="R17" s="18">
        <v>7</v>
      </c>
      <c r="S17" s="18">
        <v>596</v>
      </c>
      <c r="T17" s="18">
        <v>598</v>
      </c>
      <c r="U17" s="32">
        <v>27914872</v>
      </c>
    </row>
    <row r="18" spans="1:49" ht="60">
      <c r="A18" s="31" t="str">
        <f t="shared" si="0"/>
        <v>Cedillo, S; Sicras-Mainar, A; Jimenez-Ruiz, CA; De Bobadilla, JF; Rejas-Gutierrez, J. Budgetary Impact Analysis of Reimbursement Varenicline for the Smoking-Cessation Treatment in Patients with Cardiovascular Diseases, Chronic Obstructive Pulmonary Disease or Type-2 Diabetes Mellitus: A National Health System Perspective. EUROPEAN ADDICTION RESEARCH. 2017; 23(1):7-18.Article. IF -2,592</v>
      </c>
      <c r="B18" s="37" t="s">
        <v>854</v>
      </c>
      <c r="C18" s="37" t="s">
        <v>855</v>
      </c>
      <c r="D18" s="17" t="s">
        <v>856</v>
      </c>
      <c r="E18" s="18" t="s">
        <v>10</v>
      </c>
      <c r="F18" s="18">
        <f>VLOOKUP(N18,Revistas!$B$2:$H$63996,2,FALSE)</f>
        <v>2.5920000000000001</v>
      </c>
      <c r="G18" s="18" t="str">
        <f>VLOOKUP(N18,Revistas!$B$2:$H$63996,3,FALSE)</f>
        <v>Q2</v>
      </c>
      <c r="H18" s="18" t="str">
        <f>VLOOKUP(N18,Revistas!$B$2:$H$63996,4,FALSE)</f>
        <v>PSYCHIATRY - SCIE;</v>
      </c>
      <c r="I18" s="18" t="str">
        <f>VLOOKUP(N18,Revistas!$B$2:$H$63996,5,FALSE)</f>
        <v>64/142</v>
      </c>
      <c r="J18" s="18" t="str">
        <f>VLOOKUP(N18,Revistas!$B$2:$H$63996,6,FALSE)</f>
        <v>NO</v>
      </c>
      <c r="K18" s="18" t="s">
        <v>857</v>
      </c>
      <c r="L18" s="18" t="s">
        <v>858</v>
      </c>
      <c r="M18" s="18">
        <v>2</v>
      </c>
      <c r="N18" s="18" t="s">
        <v>859</v>
      </c>
      <c r="O18" s="18" t="s">
        <v>62</v>
      </c>
      <c r="P18" s="18">
        <v>2017</v>
      </c>
      <c r="Q18" s="18">
        <v>23</v>
      </c>
      <c r="R18" s="18">
        <v>1</v>
      </c>
      <c r="S18" s="18">
        <v>7</v>
      </c>
      <c r="T18" s="18">
        <v>18</v>
      </c>
      <c r="U18" s="32">
        <v>27794567</v>
      </c>
    </row>
    <row r="19" spans="1:49" ht="60">
      <c r="A19" s="31" t="str">
        <f t="shared" si="0"/>
        <v>Cordoba, FJFJI; Fernandez, TL; Baston, VR; Colunga, PM; Fernandez, OG; Bermejo, ZB; Codon, JC; Salicio, ER; Gonzalez-Gallarza, RD; Martinez, GG; Melcon, FD; Rodriguez, SOR; Yanguela, MM; Lopez-Sendon, JL. Automatic 3D echocardiography for left ventricular ejection fraction assessment in daily clinical practice: the present and the future. EUROPEAN JOURNAL OF HEART FAILURE. 2017; 19():472-473.Meeting Abstract. IF -6,968</v>
      </c>
      <c r="B19" s="37" t="s">
        <v>782</v>
      </c>
      <c r="C19" s="37" t="s">
        <v>783</v>
      </c>
      <c r="D19" s="17" t="s">
        <v>758</v>
      </c>
      <c r="E19" s="18" t="s">
        <v>26</v>
      </c>
      <c r="F19" s="18">
        <f>VLOOKUP(N19,Revistas!$B$2:$H$63996,2,FALSE)</f>
        <v>6.968</v>
      </c>
      <c r="G19" s="18" t="str">
        <f>VLOOKUP(N19,Revistas!$B$2:$H$63996,3,FALSE)</f>
        <v>Q1</v>
      </c>
      <c r="H19" s="18" t="str">
        <f>VLOOKUP(N19,Revistas!$B$2:$H$63996,4,FALSE)</f>
        <v>CARDIAC &amp; CARDIOVASCULAR SYSTEM</v>
      </c>
      <c r="I19" s="18" t="str">
        <f>VLOOKUP(N19,Revistas!$B$2:$H$63996,5,FALSE)</f>
        <v>12/126</v>
      </c>
      <c r="J19" s="18" t="str">
        <f>VLOOKUP(N19,Revistas!$B$2:$H$63996,6,FALSE)</f>
        <v>SI</v>
      </c>
      <c r="K19" s="18" t="s">
        <v>784</v>
      </c>
      <c r="L19" s="18"/>
      <c r="M19" s="18">
        <v>0</v>
      </c>
      <c r="N19" s="18" t="s">
        <v>761</v>
      </c>
      <c r="O19" s="18" t="s">
        <v>250</v>
      </c>
      <c r="P19" s="18">
        <v>2017</v>
      </c>
      <c r="Q19" s="18">
        <v>19</v>
      </c>
      <c r="R19" s="18"/>
      <c r="S19" s="18">
        <v>472</v>
      </c>
      <c r="T19" s="18">
        <v>473</v>
      </c>
    </row>
    <row r="20" spans="1:49" ht="45">
      <c r="A20" s="31" t="str">
        <f t="shared" si="0"/>
        <v>Cordoba, FJFJI; Jimenez-Valero, S; Gemma, D; Colunga, PM; Baston, VR; Fernandez, OG; Manjavacas, AMI. Minimally invasive treatment for malignant pericardial effusions with poor prognosis. EUROPEAN JOURNAL OF HEART FAILURE. 2017; 19():262-262.Meeting Abstract. IF -6,968</v>
      </c>
      <c r="B20" s="37" t="s">
        <v>779</v>
      </c>
      <c r="C20" s="37" t="s">
        <v>780</v>
      </c>
      <c r="D20" s="17" t="s">
        <v>758</v>
      </c>
      <c r="E20" s="18" t="s">
        <v>26</v>
      </c>
      <c r="F20" s="18">
        <f>VLOOKUP(N20,Revistas!$B$2:$H$63996,2,FALSE)</f>
        <v>6.968</v>
      </c>
      <c r="G20" s="18" t="str">
        <f>VLOOKUP(N20,Revistas!$B$2:$H$63996,3,FALSE)</f>
        <v>Q1</v>
      </c>
      <c r="H20" s="18" t="str">
        <f>VLOOKUP(N20,Revistas!$B$2:$H$63996,4,FALSE)</f>
        <v>CARDIAC &amp; CARDIOVASCULAR SYSTEM</v>
      </c>
      <c r="I20" s="18" t="str">
        <f>VLOOKUP(N20,Revistas!$B$2:$H$63996,5,FALSE)</f>
        <v>12/126</v>
      </c>
      <c r="J20" s="18" t="str">
        <f>VLOOKUP(N20,Revistas!$B$2:$H$63996,6,FALSE)</f>
        <v>SI</v>
      </c>
      <c r="K20" s="18" t="s">
        <v>781</v>
      </c>
      <c r="L20" s="18"/>
      <c r="M20" s="18">
        <v>0</v>
      </c>
      <c r="N20" s="18" t="s">
        <v>761</v>
      </c>
      <c r="O20" s="18" t="s">
        <v>250</v>
      </c>
      <c r="P20" s="18">
        <v>2017</v>
      </c>
      <c r="Q20" s="18">
        <v>19</v>
      </c>
      <c r="R20" s="18"/>
      <c r="S20" s="18">
        <v>262</v>
      </c>
      <c r="T20" s="18">
        <v>262</v>
      </c>
    </row>
    <row r="21" spans="1:49" ht="30">
      <c r="A21" s="31" t="str">
        <f t="shared" si="0"/>
        <v>Cosin-Sales, J; Escobar, C; Marzal, D; Barrios, V. Selection of the Best of 2016 in Diabetes and Heart. REVISTA ESPANOLA DE CARDIOLOGIA. 2017; 70(2):124-125.Letter. IF -4,485</v>
      </c>
      <c r="B21" s="37" t="s">
        <v>876</v>
      </c>
      <c r="C21" s="37" t="s">
        <v>877</v>
      </c>
      <c r="D21" s="17" t="s">
        <v>674</v>
      </c>
      <c r="E21" s="18" t="s">
        <v>274</v>
      </c>
      <c r="F21" s="18">
        <f>VLOOKUP(N21,Revistas!$B$2:$H$63996,2,FALSE)</f>
        <v>4.4850000000000003</v>
      </c>
      <c r="G21" s="18" t="str">
        <f>VLOOKUP(N21,Revistas!$B$2:$H$63996,3,FALSE)</f>
        <v>Q2</v>
      </c>
      <c r="H21" s="18" t="str">
        <f>VLOOKUP(N21,Revistas!$B$2:$H$63996,4,FALSE)</f>
        <v>CARDIAC &amp; CARDIOVASCULAR SYSTEM</v>
      </c>
      <c r="I21" s="18" t="str">
        <f>VLOOKUP(N21,Revistas!$B$2:$H$63996,5,FALSE)</f>
        <v>33/126</v>
      </c>
      <c r="J21" s="18" t="str">
        <f>VLOOKUP(N21,Revistas!$B$2:$H$63996,6,FALSE)</f>
        <v>NO</v>
      </c>
      <c r="K21" s="18" t="s">
        <v>878</v>
      </c>
      <c r="L21" s="18" t="s">
        <v>879</v>
      </c>
      <c r="M21" s="18">
        <v>0</v>
      </c>
      <c r="N21" s="18" t="s">
        <v>677</v>
      </c>
      <c r="O21" s="18" t="s">
        <v>62</v>
      </c>
      <c r="P21" s="18">
        <v>2017</v>
      </c>
      <c r="Q21" s="18">
        <v>70</v>
      </c>
      <c r="R21" s="18">
        <v>2</v>
      </c>
      <c r="S21" s="18">
        <v>124</v>
      </c>
      <c r="T21" s="18">
        <v>125</v>
      </c>
      <c r="U21" s="34">
        <v>28131405</v>
      </c>
    </row>
    <row r="22" spans="1:49" ht="135">
      <c r="A22" s="31" t="str">
        <f t="shared" si="0"/>
        <v>Cowie, MR; Filippatos, GS; Garcia, MDAA; Anker, SD; Baczynska, A; Bloomfield, DM; Borentain, M; Slot, KB; Cronin, M; Doevendans, PA; El-Gazayerly, A; Gimpelewicz, C; Honarpour, N; Janmohamed, S; Janssen, H; Kim, AM; Lautsch, D; Laws, I; Lefkowitz, M; Lopez-Sendon, J; Lyon, AR; Malik, FI; McMurray, JJV; Metra, M; Perez, SF; Pfeffer, MA; Pocock, SJ; Ponikowski, P; Prasad, K; Richard-Lordereau, I; Roessig, L; Rosano, GMC; Sherman, W; Stough, WG; Swedberg, K; Tyl, B; Zannad, F; Boulton, C; De Graeff, P. New medicinal products for chronic heart failure: advances in clinical trial design and efficacy assessment. EUROPEAN JOURNAL OF HEART FAILURE. 2017; 19(6):718-727.Review. IF -6,968</v>
      </c>
      <c r="B22" s="37" t="s">
        <v>756</v>
      </c>
      <c r="C22" s="37" t="s">
        <v>757</v>
      </c>
      <c r="D22" s="17" t="s">
        <v>758</v>
      </c>
      <c r="E22" s="18" t="s">
        <v>210</v>
      </c>
      <c r="F22" s="18">
        <f>VLOOKUP(N22,Revistas!$B$2:$H$63996,2,FALSE)</f>
        <v>6.968</v>
      </c>
      <c r="G22" s="18" t="str">
        <f>VLOOKUP(N22,Revistas!$B$2:$H$63996,3,FALSE)</f>
        <v>Q1</v>
      </c>
      <c r="H22" s="18" t="str">
        <f>VLOOKUP(N22,Revistas!$B$2:$H$63996,4,FALSE)</f>
        <v>CARDIAC &amp; CARDIOVASCULAR SYSTEM</v>
      </c>
      <c r="I22" s="18" t="str">
        <f>VLOOKUP(N22,Revistas!$B$2:$H$63996,5,FALSE)</f>
        <v>12/126</v>
      </c>
      <c r="J22" s="18" t="str">
        <f>VLOOKUP(N22,Revistas!$B$2:$H$63996,6,FALSE)</f>
        <v>SI</v>
      </c>
      <c r="K22" s="18" t="s">
        <v>759</v>
      </c>
      <c r="L22" s="18" t="s">
        <v>760</v>
      </c>
      <c r="M22" s="18">
        <v>1</v>
      </c>
      <c r="N22" s="18" t="s">
        <v>761</v>
      </c>
      <c r="O22" s="18" t="s">
        <v>226</v>
      </c>
      <c r="P22" s="18">
        <v>2017</v>
      </c>
      <c r="Q22" s="18">
        <v>19</v>
      </c>
      <c r="R22" s="18">
        <v>6</v>
      </c>
      <c r="S22" s="18">
        <v>718</v>
      </c>
      <c r="T22" s="18">
        <v>727</v>
      </c>
      <c r="U22" s="32">
        <v>28345190</v>
      </c>
    </row>
    <row r="23" spans="1:49" ht="30">
      <c r="A23" s="31" t="str">
        <f t="shared" si="0"/>
        <v>Cuesta, DM; Rodriguez-Sanchez, I; de Bobadilla, JF. Annular abscess in HACEK infective endocarditis. MEDICINA CLINICA. 2017; 149(2):91-92.Letter. IF -1,125</v>
      </c>
      <c r="B23" s="37" t="s">
        <v>734</v>
      </c>
      <c r="C23" s="37" t="s">
        <v>735</v>
      </c>
      <c r="D23" s="17" t="s">
        <v>736</v>
      </c>
      <c r="E23" s="18" t="s">
        <v>274</v>
      </c>
      <c r="F23" s="18">
        <f>VLOOKUP(N23,Revistas!$B$2:$H$63996,2,FALSE)</f>
        <v>1.125</v>
      </c>
      <c r="G23" s="18" t="str">
        <f>VLOOKUP(N23,Revistas!$B$2:$H$63996,3,FALSE)</f>
        <v>Q3</v>
      </c>
      <c r="H23" s="18" t="str">
        <f>VLOOKUP(N23,Revistas!$B$2:$H$63996,4,FALSE)</f>
        <v>MEDICINA, GENERAL &amp; INTERNAL</v>
      </c>
      <c r="I23" s="18" t="str">
        <f>VLOOKUP(N23,Revistas!$B$2:$H$63996,5,FALSE)</f>
        <v>91/154</v>
      </c>
      <c r="J23" s="18" t="str">
        <f>VLOOKUP(N23,Revistas!$B$2:$H$63996,6,FALSE)</f>
        <v>NO</v>
      </c>
      <c r="K23" s="18" t="s">
        <v>737</v>
      </c>
      <c r="L23" s="18" t="s">
        <v>738</v>
      </c>
      <c r="M23" s="18">
        <v>0</v>
      </c>
      <c r="N23" s="18" t="s">
        <v>739</v>
      </c>
      <c r="O23" s="18" t="s">
        <v>29</v>
      </c>
      <c r="P23" s="18">
        <v>2017</v>
      </c>
      <c r="Q23" s="18">
        <v>149</v>
      </c>
      <c r="R23" s="18">
        <v>2</v>
      </c>
      <c r="S23" s="18">
        <v>91</v>
      </c>
      <c r="T23" s="18">
        <v>92</v>
      </c>
      <c r="U23" s="32">
        <v>28325508</v>
      </c>
    </row>
    <row r="24" spans="1:49" ht="45">
      <c r="A24" s="31" t="str">
        <f t="shared" si="0"/>
        <v>de Antonio, IP; Cantador, JR; Garcia, AEG; Ruiz, JMO; Sanchez-Recalde, A; Lopez-Sendon, JL. Prevalence of Neuroendocrine Tumors in Patients With Cyanotic Congenital Heart Disease. REVISTA ESPANOLA DE CARDIOLOGIA. 2017; 70(8):673-675.Letter. IF -4,485</v>
      </c>
      <c r="B24" s="37" t="s">
        <v>688</v>
      </c>
      <c r="C24" s="37" t="s">
        <v>689</v>
      </c>
      <c r="D24" s="17" t="s">
        <v>674</v>
      </c>
      <c r="E24" s="18" t="s">
        <v>274</v>
      </c>
      <c r="F24" s="18">
        <f>VLOOKUP(N24,Revistas!$B$2:$H$63996,2,FALSE)</f>
        <v>4.4850000000000003</v>
      </c>
      <c r="G24" s="18" t="str">
        <f>VLOOKUP(N24,Revistas!$B$2:$H$63996,3,FALSE)</f>
        <v>Q2</v>
      </c>
      <c r="H24" s="18" t="str">
        <f>VLOOKUP(N24,Revistas!$B$2:$H$63996,4,FALSE)</f>
        <v>CARDIAC &amp; CARDIOVASCULAR SYSTEM</v>
      </c>
      <c r="I24" s="18" t="str">
        <f>VLOOKUP(N24,Revistas!$B$2:$H$63996,5,FALSE)</f>
        <v>33/126</v>
      </c>
      <c r="J24" s="18" t="str">
        <f>VLOOKUP(N24,Revistas!$B$2:$H$63996,6,FALSE)</f>
        <v>NO</v>
      </c>
      <c r="K24" s="18" t="s">
        <v>690</v>
      </c>
      <c r="L24" s="18" t="s">
        <v>691</v>
      </c>
      <c r="M24" s="18">
        <v>0</v>
      </c>
      <c r="N24" s="18" t="s">
        <v>677</v>
      </c>
      <c r="O24" s="18" t="s">
        <v>199</v>
      </c>
      <c r="P24" s="18">
        <v>2017</v>
      </c>
      <c r="Q24" s="18">
        <v>70</v>
      </c>
      <c r="R24" s="18">
        <v>8</v>
      </c>
      <c r="S24" s="18">
        <v>673</v>
      </c>
      <c r="T24" s="18">
        <v>675</v>
      </c>
      <c r="U24" s="34">
        <v>28094126</v>
      </c>
    </row>
    <row r="25" spans="1:49" ht="60">
      <c r="A25" s="31" t="str">
        <f t="shared" si="0"/>
        <v>Divison-Garrote, JA; Ruilope, LM; de la Sierra, A; de la Cruz, JJ; Vinyoles, E; Gorostidi, M; Escobar-Cervantes, C; Velilla-Zancada, SM; Segura, J; Banegas, JR. Magnitude of Hypotension Based on Office and Ambulatory Blood Pressure Monitoring: Results From a Cohort of 5066 Treated Hypertensive Patients Aged 80 Years and Older. JOURNAL OF THE AMERICAN MEDICAL DIRECTORS ASSOCIATION. 2017; 18(5):-452.e1.Article. IF -5,775</v>
      </c>
      <c r="B25" s="37" t="s">
        <v>788</v>
      </c>
      <c r="C25" s="37" t="s">
        <v>789</v>
      </c>
      <c r="D25" s="17" t="s">
        <v>790</v>
      </c>
      <c r="E25" s="18" t="s">
        <v>10</v>
      </c>
      <c r="F25" s="18">
        <f>VLOOKUP(N25,Revistas!$B$2:$H$63996,2,FALSE)</f>
        <v>5.7750000000000004</v>
      </c>
      <c r="G25" s="18" t="str">
        <f>VLOOKUP(N25,Revistas!$B$2:$H$63996,3,FALSE)</f>
        <v>Q1</v>
      </c>
      <c r="H25" s="18" t="str">
        <f>VLOOKUP(N25,Revistas!$B$2:$H$63996,4,FALSE)</f>
        <v>GERIATRICS &amp; GERONTOLOGY</v>
      </c>
      <c r="I25" s="18" t="str">
        <f>VLOOKUP(N25,Revistas!$B$2:$H$63996,5,FALSE)</f>
        <v>4 DE 49</v>
      </c>
      <c r="J25" s="18" t="str">
        <f>VLOOKUP(N25,Revistas!$B$2:$H$63996,6,FALSE)</f>
        <v>SI</v>
      </c>
      <c r="K25" s="18" t="s">
        <v>791</v>
      </c>
      <c r="L25" s="18" t="s">
        <v>792</v>
      </c>
      <c r="M25" s="18">
        <v>1</v>
      </c>
      <c r="N25" s="18" t="s">
        <v>793</v>
      </c>
      <c r="O25" s="28">
        <v>37012</v>
      </c>
      <c r="P25" s="18">
        <v>2017</v>
      </c>
      <c r="Q25" s="18">
        <v>18</v>
      </c>
      <c r="R25" s="18">
        <v>5</v>
      </c>
      <c r="S25" s="18"/>
      <c r="T25" s="18" t="s">
        <v>794</v>
      </c>
      <c r="U25" s="32">
        <v>28246017</v>
      </c>
    </row>
    <row r="26" spans="1:49" ht="120">
      <c r="A26" s="31" t="str">
        <f t="shared" si="0"/>
        <v>Escaned, J; Collet, C; Ryan, N; De Maria, GL; Walsh, S; Sabate, M; Davies, J; Lesiak, M; Moreno, R; Cruz-Gonzalez, I; Hoole, SP; West, NE; Piek, JJ; Zaman, A; Fath-Ordoubadi, F; Stables, RH; Appleby, C; van Mieghem, N; van Geuns, RJ; Uren, N; Zueco, J; Buszman, P; Iniguez, A; Goicolea, J; Hildick-Smith, D; Ochala, A; Dudek, D; Hanratty, C; Cavalcante, R; Kappetein, AP; Taggart, DP; van Es, GA; Morel, MA; de Vries, T; Onuma, Y; Farooq, V; Serruys, PW; Banning, AP. Clinical outcomes of state-of-the-art percutaneous coronary revascularization in patients with de novo three vessel disease: 1-year results of the SYNTAX II study. EUROPEAN HEART JOURNAL. 2017; 38(42):3124-3134.Article. IF -19,651</v>
      </c>
      <c r="B26" s="37" t="s">
        <v>609</v>
      </c>
      <c r="C26" s="37" t="s">
        <v>610</v>
      </c>
      <c r="D26" s="17" t="s">
        <v>611</v>
      </c>
      <c r="E26" s="18" t="s">
        <v>10</v>
      </c>
      <c r="F26" s="18">
        <f>VLOOKUP(N26,Revistas!$B$2:$H$63996,2,FALSE)</f>
        <v>19.651</v>
      </c>
      <c r="G26" s="18" t="str">
        <f>VLOOKUP(N26,Revistas!$B$2:$H$63996,3,FALSE)</f>
        <v>Q1</v>
      </c>
      <c r="H26" s="18" t="str">
        <f>VLOOKUP(N26,Revistas!$B$2:$H$63996,4,FALSE)</f>
        <v>CARDIAC &amp; CARDIOVASCULAR SYSTEM</v>
      </c>
      <c r="I26" s="18" t="str">
        <f>VLOOKUP(N26,Revistas!$B$2:$H$63996,5,FALSE)</f>
        <v>2/126</v>
      </c>
      <c r="J26" s="18" t="str">
        <f>VLOOKUP(N26,Revistas!$B$2:$H$63996,6,FALSE)</f>
        <v>SI</v>
      </c>
      <c r="K26" s="18" t="s">
        <v>612</v>
      </c>
      <c r="L26" s="18" t="s">
        <v>613</v>
      </c>
      <c r="M26" s="18">
        <v>0</v>
      </c>
      <c r="N26" s="18" t="s">
        <v>614</v>
      </c>
      <c r="O26" s="28">
        <v>39387</v>
      </c>
      <c r="P26" s="18">
        <v>2017</v>
      </c>
      <c r="Q26" s="18">
        <v>38</v>
      </c>
      <c r="R26" s="18">
        <v>42</v>
      </c>
      <c r="S26" s="18">
        <v>3124</v>
      </c>
      <c r="T26" s="18">
        <v>3134</v>
      </c>
      <c r="U26" s="32">
        <v>29020367</v>
      </c>
    </row>
    <row r="27" spans="1:49" ht="45">
      <c r="A27" s="31" t="str">
        <f t="shared" si="0"/>
        <v>Escobar, C; Arceluz, M; de Oca, RM; Mori, R; Lopez-Sendon, JL; Merino, JL. Concomitant Rivaroxaban and Dronedarone Administration in Patients With Nonvalvular Atrial Fibrillation. REVISTA ESPANOLA DE CARDIOLOGIA. 2017; 70(2):121-122.Letter. IF -4,485</v>
      </c>
      <c r="B27" s="37" t="s">
        <v>864</v>
      </c>
      <c r="C27" s="37" t="s">
        <v>865</v>
      </c>
      <c r="D27" s="17" t="s">
        <v>674</v>
      </c>
      <c r="E27" s="18" t="s">
        <v>274</v>
      </c>
      <c r="F27" s="18">
        <f>VLOOKUP(N27,Revistas!$B$2:$H$63996,2,FALSE)</f>
        <v>4.4850000000000003</v>
      </c>
      <c r="G27" s="18" t="str">
        <f>VLOOKUP(N27,Revistas!$B$2:$H$63996,3,FALSE)</f>
        <v>Q2</v>
      </c>
      <c r="H27" s="18" t="str">
        <f>VLOOKUP(N27,Revistas!$B$2:$H$63996,4,FALSE)</f>
        <v>CARDIAC &amp; CARDIOVASCULAR SYSTEM</v>
      </c>
      <c r="I27" s="18" t="str">
        <f>VLOOKUP(N27,Revistas!$B$2:$H$63996,5,FALSE)</f>
        <v>33/126</v>
      </c>
      <c r="J27" s="18" t="str">
        <f>VLOOKUP(N27,Revistas!$B$2:$H$63996,6,FALSE)</f>
        <v>NO</v>
      </c>
      <c r="K27" s="18" t="s">
        <v>866</v>
      </c>
      <c r="L27" s="18" t="s">
        <v>867</v>
      </c>
      <c r="M27" s="18">
        <v>1</v>
      </c>
      <c r="N27" s="18" t="s">
        <v>677</v>
      </c>
      <c r="O27" s="18" t="s">
        <v>62</v>
      </c>
      <c r="P27" s="18">
        <v>2017</v>
      </c>
      <c r="Q27" s="18">
        <v>70</v>
      </c>
      <c r="R27" s="18">
        <v>2</v>
      </c>
      <c r="S27" s="18">
        <v>121</v>
      </c>
      <c r="T27" s="18">
        <v>122</v>
      </c>
      <c r="U27" s="34">
        <v>27693025</v>
      </c>
    </row>
    <row r="28" spans="1:49" ht="45">
      <c r="A28" s="31" t="str">
        <f t="shared" si="0"/>
        <v>Escobar, C; Barrios, V; Cosin-Sales, J; Marzal, D; Calderon, A. Selection of the Best of 2016 in Clinical Cardiology: Continuum of Care; Relationship Between Cardiology and Primary Care. REVISTA ESPANOLA DE CARDIOLOGIA. 2017; 70(2):122-123.Letter. IF -4,485</v>
      </c>
      <c r="B28" s="37" t="s">
        <v>868</v>
      </c>
      <c r="C28" s="37" t="s">
        <v>869</v>
      </c>
      <c r="D28" s="17" t="s">
        <v>674</v>
      </c>
      <c r="E28" s="18" t="s">
        <v>274</v>
      </c>
      <c r="F28" s="18">
        <f>VLOOKUP(N28,Revistas!$B$2:$H$63996,2,FALSE)</f>
        <v>4.4850000000000003</v>
      </c>
      <c r="G28" s="18" t="str">
        <f>VLOOKUP(N28,Revistas!$B$2:$H$63996,3,FALSE)</f>
        <v>Q2</v>
      </c>
      <c r="H28" s="18" t="str">
        <f>VLOOKUP(N28,Revistas!$B$2:$H$63996,4,FALSE)</f>
        <v>CARDIAC &amp; CARDIOVASCULAR SYSTEM</v>
      </c>
      <c r="I28" s="18" t="str">
        <f>VLOOKUP(N28,Revistas!$B$2:$H$63996,5,FALSE)</f>
        <v>33/126</v>
      </c>
      <c r="J28" s="18" t="str">
        <f>VLOOKUP(N28,Revistas!$B$2:$H$63996,6,FALSE)</f>
        <v>NO</v>
      </c>
      <c r="K28" s="18" t="s">
        <v>870</v>
      </c>
      <c r="L28" s="18" t="s">
        <v>871</v>
      </c>
      <c r="M28" s="18">
        <v>0</v>
      </c>
      <c r="N28" s="18" t="s">
        <v>677</v>
      </c>
      <c r="O28" s="18" t="s">
        <v>62</v>
      </c>
      <c r="P28" s="18">
        <v>2017</v>
      </c>
      <c r="Q28" s="18">
        <v>70</v>
      </c>
      <c r="R28" s="18">
        <v>2</v>
      </c>
      <c r="S28" s="18">
        <v>122</v>
      </c>
      <c r="T28" s="18">
        <v>123</v>
      </c>
      <c r="U28" s="32">
        <v>28131403</v>
      </c>
    </row>
    <row r="29" spans="1:49" ht="30">
      <c r="A29" s="31" t="str">
        <f t="shared" si="0"/>
        <v>Escobar, C; Barrios, V; Perez de Isla, L. Optimal cholesterol levels in patients in real-life. A systematic review.. Semergen. 2017; ():-.Review. IF -NO TIENE</v>
      </c>
      <c r="B29" s="37" t="s">
        <v>908</v>
      </c>
      <c r="C29" s="37" t="s">
        <v>1362</v>
      </c>
      <c r="D29" s="17" t="s">
        <v>909</v>
      </c>
      <c r="E29" s="18" t="s">
        <v>210</v>
      </c>
      <c r="F29" s="18" t="str">
        <f>VLOOKUP(N29,Revistas!$B$2:$H$63996,2,FALSE)</f>
        <v>NO TIENE</v>
      </c>
      <c r="G29" s="18" t="str">
        <f>VLOOKUP(N29,Revistas!$B$2:$H$63996,3,FALSE)</f>
        <v>NO TIENE</v>
      </c>
      <c r="H29" s="18" t="str">
        <f>VLOOKUP(N29,Revistas!$B$2:$H$63996,4,FALSE)</f>
        <v>NO TIENE</v>
      </c>
      <c r="I29" s="18" t="str">
        <f>VLOOKUP(N29,Revistas!$B$2:$H$63996,5,FALSE)</f>
        <v>NO TIENE</v>
      </c>
      <c r="J29" s="18" t="str">
        <f>VLOOKUP(N29,Revistas!$B$2:$H$63996,6,FALSE)</f>
        <v>NO</v>
      </c>
      <c r="K29" s="18" t="s">
        <v>911</v>
      </c>
      <c r="L29" s="18"/>
      <c r="M29" s="18" t="s">
        <v>587</v>
      </c>
      <c r="N29" s="18" t="s">
        <v>912</v>
      </c>
      <c r="O29" s="18" t="s">
        <v>910</v>
      </c>
      <c r="P29" s="18">
        <v>2017</v>
      </c>
      <c r="Q29" s="18"/>
      <c r="R29" s="18"/>
      <c r="S29" s="18"/>
      <c r="T29" s="18"/>
      <c r="U29" s="32">
        <v>29153337</v>
      </c>
      <c r="AW29" s="25"/>
    </row>
    <row r="30" spans="1:49" ht="45">
      <c r="A30" s="31" t="str">
        <f t="shared" si="0"/>
        <v>Escobar, C; Castrejon, S; de Oca, RM; Ortega, M; Lopez-Sendon, JL; Merino, JL. Common atrial flutter catheter ablation without discontinuing oral anticoagulation. FUTURE CARDIOLOGY. 2017; 13(5):429-432.Article. IF -NO TIENE</v>
      </c>
      <c r="B30" s="37" t="s">
        <v>652</v>
      </c>
      <c r="C30" s="37" t="s">
        <v>653</v>
      </c>
      <c r="D30" s="17" t="s">
        <v>654</v>
      </c>
      <c r="E30" s="18" t="s">
        <v>10</v>
      </c>
      <c r="F30" s="18" t="str">
        <f>VLOOKUP(N30,Revistas!$B$2:$H$63996,2,FALSE)</f>
        <v>NO TIENE</v>
      </c>
      <c r="G30" s="18" t="str">
        <f>VLOOKUP(N30,Revistas!$B$2:$H$63996,3,FALSE)</f>
        <v>NO TIENE</v>
      </c>
      <c r="H30" s="18" t="str">
        <f>VLOOKUP(N30,Revistas!$B$2:$H$63996,4,FALSE)</f>
        <v>NO TIENE</v>
      </c>
      <c r="I30" s="18" t="str">
        <f>VLOOKUP(N30,Revistas!$B$2:$H$63996,5,FALSE)</f>
        <v>NO TIENE</v>
      </c>
      <c r="J30" s="18" t="str">
        <f>VLOOKUP(N30,Revistas!$B$2:$H$63996,6,FALSE)</f>
        <v>NO</v>
      </c>
      <c r="K30" s="18" t="s">
        <v>655</v>
      </c>
      <c r="L30" s="18" t="s">
        <v>656</v>
      </c>
      <c r="M30" s="18">
        <v>0</v>
      </c>
      <c r="N30" s="18" t="s">
        <v>657</v>
      </c>
      <c r="O30" s="18" t="s">
        <v>154</v>
      </c>
      <c r="P30" s="18">
        <v>2017</v>
      </c>
      <c r="Q30" s="18">
        <v>13</v>
      </c>
      <c r="R30" s="18">
        <v>5</v>
      </c>
      <c r="S30" s="18">
        <v>429</v>
      </c>
      <c r="T30" s="18">
        <v>432</v>
      </c>
      <c r="U30" s="32">
        <v>28656778</v>
      </c>
    </row>
    <row r="31" spans="1:49" ht="30">
      <c r="A31" s="31" t="str">
        <f t="shared" si="0"/>
        <v>Escobar, C; Divison, J A. Cardiotoxicity. A reality that the primary care physician should be aware.. Semergen. 2017; 43(2):149-150-.Article. IF -NO TIENE</v>
      </c>
      <c r="B31" s="37" t="s">
        <v>918</v>
      </c>
      <c r="C31" s="37" t="s">
        <v>1367</v>
      </c>
      <c r="D31" s="17" t="s">
        <v>909</v>
      </c>
      <c r="E31" s="18" t="s">
        <v>10</v>
      </c>
      <c r="F31" s="18" t="str">
        <f>VLOOKUP(N31,Revistas!$B$2:$H$63996,2,FALSE)</f>
        <v>NO TIENE</v>
      </c>
      <c r="G31" s="18" t="str">
        <f>VLOOKUP(N31,Revistas!$B$2:$H$63996,3,FALSE)</f>
        <v>NO TIENE</v>
      </c>
      <c r="H31" s="18" t="str">
        <f>VLOOKUP(N31,Revistas!$B$2:$H$63996,4,FALSE)</f>
        <v>NO TIENE</v>
      </c>
      <c r="I31" s="18" t="str">
        <f>VLOOKUP(N31,Revistas!$B$2:$H$63996,5,FALSE)</f>
        <v>NO TIENE</v>
      </c>
      <c r="J31" s="18" t="str">
        <f>VLOOKUP(N31,Revistas!$B$2:$H$63996,6,FALSE)</f>
        <v>NO</v>
      </c>
      <c r="K31" s="18" t="s">
        <v>931</v>
      </c>
      <c r="L31" s="18"/>
      <c r="M31" s="18" t="s">
        <v>587</v>
      </c>
      <c r="N31" s="18" t="s">
        <v>912</v>
      </c>
      <c r="O31" s="18" t="s">
        <v>930</v>
      </c>
      <c r="P31" s="18">
        <v>2017</v>
      </c>
      <c r="Q31" s="18">
        <v>43</v>
      </c>
      <c r="R31" s="18">
        <v>2</v>
      </c>
      <c r="S31" s="18" t="s">
        <v>929</v>
      </c>
      <c r="T31" s="18"/>
      <c r="U31" s="32">
        <v>27117787</v>
      </c>
    </row>
    <row r="32" spans="1:49" ht="30">
      <c r="A32" s="31" t="str">
        <f t="shared" si="0"/>
        <v>Escobar, C; Divison, J A. Current management of stable ischemic heart disease.. Semergen. 2017; 43(1):57-58-.Article. IF -NO TIENE</v>
      </c>
      <c r="B32" s="37" t="s">
        <v>918</v>
      </c>
      <c r="C32" s="37" t="s">
        <v>1368</v>
      </c>
      <c r="D32" s="17" t="s">
        <v>909</v>
      </c>
      <c r="E32" s="18" t="s">
        <v>10</v>
      </c>
      <c r="F32" s="18" t="str">
        <f>VLOOKUP(N32,Revistas!$B$2:$H$63996,2,FALSE)</f>
        <v>NO TIENE</v>
      </c>
      <c r="G32" s="18" t="str">
        <f>VLOOKUP(N32,Revistas!$B$2:$H$63996,3,FALSE)</f>
        <v>NO TIENE</v>
      </c>
      <c r="H32" s="18" t="str">
        <f>VLOOKUP(N32,Revistas!$B$2:$H$63996,4,FALSE)</f>
        <v>NO TIENE</v>
      </c>
      <c r="I32" s="18" t="str">
        <f>VLOOKUP(N32,Revistas!$B$2:$H$63996,5,FALSE)</f>
        <v>NO TIENE</v>
      </c>
      <c r="J32" s="18" t="str">
        <f>VLOOKUP(N32,Revistas!$B$2:$H$63996,6,FALSE)</f>
        <v>NO</v>
      </c>
      <c r="K32" s="18" t="s">
        <v>938</v>
      </c>
      <c r="L32" s="18"/>
      <c r="M32" s="18" t="s">
        <v>587</v>
      </c>
      <c r="N32" s="18" t="s">
        <v>912</v>
      </c>
      <c r="O32" s="18" t="s">
        <v>937</v>
      </c>
      <c r="P32" s="18">
        <v>2017</v>
      </c>
      <c r="Q32" s="18">
        <v>43</v>
      </c>
      <c r="R32" s="18">
        <v>1</v>
      </c>
      <c r="S32" s="18" t="s">
        <v>936</v>
      </c>
      <c r="T32" s="18"/>
      <c r="U32" s="32">
        <v>27084462</v>
      </c>
    </row>
    <row r="33" spans="1:49" ht="30">
      <c r="A33" s="31" t="str">
        <f t="shared" si="0"/>
        <v>Escobar, C; Divison, J A. Importance of medication adherence.. Semergen. 2017; 43(3):236-237-.Article. IF -NO TIENE</v>
      </c>
      <c r="B33" s="37" t="s">
        <v>918</v>
      </c>
      <c r="C33" s="37" t="s">
        <v>1365</v>
      </c>
      <c r="D33" s="17" t="s">
        <v>909</v>
      </c>
      <c r="E33" s="18" t="s">
        <v>10</v>
      </c>
      <c r="F33" s="18" t="str">
        <f>VLOOKUP(N33,Revistas!$B$2:$H$63996,2,FALSE)</f>
        <v>NO TIENE</v>
      </c>
      <c r="G33" s="18" t="str">
        <f>VLOOKUP(N33,Revistas!$B$2:$H$63996,3,FALSE)</f>
        <v>NO TIENE</v>
      </c>
      <c r="H33" s="18" t="str">
        <f>VLOOKUP(N33,Revistas!$B$2:$H$63996,4,FALSE)</f>
        <v>NO TIENE</v>
      </c>
      <c r="I33" s="18" t="str">
        <f>VLOOKUP(N33,Revistas!$B$2:$H$63996,5,FALSE)</f>
        <v>NO TIENE</v>
      </c>
      <c r="J33" s="18" t="str">
        <f>VLOOKUP(N33,Revistas!$B$2:$H$63996,6,FALSE)</f>
        <v>NO</v>
      </c>
      <c r="K33" s="18" t="s">
        <v>926</v>
      </c>
      <c r="L33" s="18"/>
      <c r="M33" s="18" t="s">
        <v>587</v>
      </c>
      <c r="N33" s="18" t="s">
        <v>912</v>
      </c>
      <c r="O33" s="18" t="s">
        <v>925</v>
      </c>
      <c r="P33" s="18">
        <v>2017</v>
      </c>
      <c r="Q33" s="18">
        <v>43</v>
      </c>
      <c r="R33" s="18">
        <v>3</v>
      </c>
      <c r="S33" s="18" t="s">
        <v>924</v>
      </c>
      <c r="T33" s="18"/>
      <c r="U33" s="32">
        <v>27342626</v>
      </c>
      <c r="AW33" s="25"/>
    </row>
    <row r="34" spans="1:49" ht="30">
      <c r="A34" s="31" t="str">
        <f t="shared" si="0"/>
        <v>Escobar, C; Divison, J A. LDL-cholesterol targets arrive at the American guidelines.. Semergen. 2017; 43(3):238-239-.Article. IF -NO TIENE</v>
      </c>
      <c r="B34" s="37" t="s">
        <v>918</v>
      </c>
      <c r="C34" s="37" t="s">
        <v>1366</v>
      </c>
      <c r="D34" s="17" t="s">
        <v>909</v>
      </c>
      <c r="E34" s="18" t="s">
        <v>10</v>
      </c>
      <c r="F34" s="18" t="str">
        <f>VLOOKUP(N34,Revistas!$B$2:$H$63996,2,FALSE)</f>
        <v>NO TIENE</v>
      </c>
      <c r="G34" s="18" t="str">
        <f>VLOOKUP(N34,Revistas!$B$2:$H$63996,3,FALSE)</f>
        <v>NO TIENE</v>
      </c>
      <c r="H34" s="18" t="str">
        <f>VLOOKUP(N34,Revistas!$B$2:$H$63996,4,FALSE)</f>
        <v>NO TIENE</v>
      </c>
      <c r="I34" s="18" t="str">
        <f>VLOOKUP(N34,Revistas!$B$2:$H$63996,5,FALSE)</f>
        <v>NO TIENE</v>
      </c>
      <c r="J34" s="18" t="str">
        <f>VLOOKUP(N34,Revistas!$B$2:$H$63996,6,FALSE)</f>
        <v>NO</v>
      </c>
      <c r="K34" s="18" t="s">
        <v>926</v>
      </c>
      <c r="L34" s="18"/>
      <c r="M34" s="18" t="s">
        <v>587</v>
      </c>
      <c r="N34" s="18" t="s">
        <v>912</v>
      </c>
      <c r="O34" s="18" t="s">
        <v>928</v>
      </c>
      <c r="P34" s="18">
        <v>2017</v>
      </c>
      <c r="Q34" s="18">
        <v>43</v>
      </c>
      <c r="R34" s="18">
        <v>3</v>
      </c>
      <c r="S34" s="18" t="s">
        <v>927</v>
      </c>
      <c r="T34" s="18"/>
      <c r="U34" s="32">
        <v>27371429</v>
      </c>
      <c r="AW34" s="25"/>
    </row>
    <row r="35" spans="1:49" ht="30">
      <c r="A35" s="31" t="str">
        <f t="shared" si="0"/>
        <v>Escobar, C; Divison, J A. New recommendations of 2016 European Guidelines for the diagnosis and treatment of heart failure.. Semergen. 2017; 43(4):328-329-.Article. IF -NO TIENE</v>
      </c>
      <c r="B35" s="37" t="s">
        <v>918</v>
      </c>
      <c r="C35" s="37" t="s">
        <v>1363</v>
      </c>
      <c r="D35" s="17" t="s">
        <v>909</v>
      </c>
      <c r="E35" s="18" t="s">
        <v>10</v>
      </c>
      <c r="F35" s="18" t="str">
        <f>VLOOKUP(N35,Revistas!$B$2:$H$63996,2,FALSE)</f>
        <v>NO TIENE</v>
      </c>
      <c r="G35" s="18" t="str">
        <f>VLOOKUP(N35,Revistas!$B$2:$H$63996,3,FALSE)</f>
        <v>NO TIENE</v>
      </c>
      <c r="H35" s="18" t="str">
        <f>VLOOKUP(N35,Revistas!$B$2:$H$63996,4,FALSE)</f>
        <v>NO TIENE</v>
      </c>
      <c r="I35" s="18" t="str">
        <f>VLOOKUP(N35,Revistas!$B$2:$H$63996,5,FALSE)</f>
        <v>NO TIENE</v>
      </c>
      <c r="J35" s="18" t="str">
        <f>VLOOKUP(N35,Revistas!$B$2:$H$63996,6,FALSE)</f>
        <v>NO</v>
      </c>
      <c r="K35" s="18" t="s">
        <v>921</v>
      </c>
      <c r="L35" s="18"/>
      <c r="M35" s="18" t="s">
        <v>587</v>
      </c>
      <c r="N35" s="18" t="s">
        <v>912</v>
      </c>
      <c r="O35" s="18" t="s">
        <v>920</v>
      </c>
      <c r="P35" s="18">
        <v>2017</v>
      </c>
      <c r="Q35" s="18">
        <v>43</v>
      </c>
      <c r="R35" s="18">
        <v>4</v>
      </c>
      <c r="S35" s="18" t="s">
        <v>919</v>
      </c>
      <c r="T35" s="18"/>
      <c r="U35" s="32">
        <v>27670733</v>
      </c>
      <c r="AW35" s="25"/>
    </row>
    <row r="36" spans="1:49" ht="30">
      <c r="A36" s="31" t="str">
        <f t="shared" si="0"/>
        <v>Escobar, C; Divison, J A. New recommendations of 2016 European Guidelines on cardiovascular disease prevention.. Semergen. 2017; 43(4):330-331-.Article. IF -NO TIENE</v>
      </c>
      <c r="B36" s="37" t="s">
        <v>918</v>
      </c>
      <c r="C36" s="37" t="s">
        <v>1364</v>
      </c>
      <c r="D36" s="17" t="s">
        <v>909</v>
      </c>
      <c r="E36" s="18" t="s">
        <v>10</v>
      </c>
      <c r="F36" s="18" t="str">
        <f>VLOOKUP(N36,Revistas!$B$2:$H$63996,2,FALSE)</f>
        <v>NO TIENE</v>
      </c>
      <c r="G36" s="18" t="str">
        <f>VLOOKUP(N36,Revistas!$B$2:$H$63996,3,FALSE)</f>
        <v>NO TIENE</v>
      </c>
      <c r="H36" s="18" t="str">
        <f>VLOOKUP(N36,Revistas!$B$2:$H$63996,4,FALSE)</f>
        <v>NO TIENE</v>
      </c>
      <c r="I36" s="18" t="str">
        <f>VLOOKUP(N36,Revistas!$B$2:$H$63996,5,FALSE)</f>
        <v>NO TIENE</v>
      </c>
      <c r="J36" s="18" t="str">
        <f>VLOOKUP(N36,Revistas!$B$2:$H$63996,6,FALSE)</f>
        <v>NO</v>
      </c>
      <c r="K36" s="18" t="s">
        <v>921</v>
      </c>
      <c r="L36" s="18"/>
      <c r="M36" s="18" t="s">
        <v>587</v>
      </c>
      <c r="N36" s="18" t="s">
        <v>912</v>
      </c>
      <c r="O36" s="18" t="s">
        <v>923</v>
      </c>
      <c r="P36" s="18">
        <v>2017</v>
      </c>
      <c r="Q36" s="18">
        <v>43</v>
      </c>
      <c r="R36" s="18">
        <v>4</v>
      </c>
      <c r="S36" s="18" t="s">
        <v>922</v>
      </c>
      <c r="T36" s="18"/>
      <c r="U36" s="33">
        <v>27507013</v>
      </c>
    </row>
    <row r="37" spans="1:49" ht="60">
      <c r="A37" s="31" t="str">
        <f t="shared" si="0"/>
        <v>Fernandez, OOG; Cordoba, FJI; Baston, VR; Colunga, PM; Gonzalez-Gallarza, RD; Ortega, CA; Junco, RM; Rodriguez, SR; Conde, AC; Lopez-Sendon, JL. Cardiac rehabilitation programs in left ventricular systolic dysfunction patients: differences between risk profile and functional capacity according to ejection fraction.. EUROPEAN JOURNAL OF HEART FAILURE. 2017; 19():490-490.Meeting Abstract. IF -6,968</v>
      </c>
      <c r="B37" s="37" t="s">
        <v>785</v>
      </c>
      <c r="C37" s="37" t="s">
        <v>786</v>
      </c>
      <c r="D37" s="17" t="s">
        <v>758</v>
      </c>
      <c r="E37" s="18" t="s">
        <v>26</v>
      </c>
      <c r="F37" s="18">
        <f>VLOOKUP(N37,Revistas!$B$2:$H$63996,2,FALSE)</f>
        <v>6.968</v>
      </c>
      <c r="G37" s="18" t="str">
        <f>VLOOKUP(N37,Revistas!$B$2:$H$63996,3,FALSE)</f>
        <v>Q1</v>
      </c>
      <c r="H37" s="18" t="str">
        <f>VLOOKUP(N37,Revistas!$B$2:$H$63996,4,FALSE)</f>
        <v>CARDIAC &amp; CARDIOVASCULAR SYSTEM</v>
      </c>
      <c r="I37" s="18" t="str">
        <f>VLOOKUP(N37,Revistas!$B$2:$H$63996,5,FALSE)</f>
        <v>12/126</v>
      </c>
      <c r="J37" s="18" t="str">
        <f>VLOOKUP(N37,Revistas!$B$2:$H$63996,6,FALSE)</f>
        <v>SI</v>
      </c>
      <c r="K37" s="18" t="s">
        <v>787</v>
      </c>
      <c r="L37" s="18"/>
      <c r="M37" s="18">
        <v>0</v>
      </c>
      <c r="N37" s="18" t="s">
        <v>761</v>
      </c>
      <c r="O37" s="18" t="s">
        <v>250</v>
      </c>
      <c r="P37" s="18">
        <v>2017</v>
      </c>
      <c r="Q37" s="18">
        <v>19</v>
      </c>
      <c r="R37" s="18"/>
      <c r="S37" s="18">
        <v>490</v>
      </c>
      <c r="T37" s="18">
        <v>490</v>
      </c>
      <c r="U37" s="32"/>
    </row>
    <row r="38" spans="1:49" ht="45">
      <c r="A38" s="31" t="str">
        <f t="shared" si="0"/>
        <v>Ferreira-Gonzalez, I; Abu-Assi, E; Arias, MA; Gallego, P; Sanchez-Recalde, A. Revista Espanola de Cardiologia: First Year Activity of the New Editorial Team. REVISTA ESPANOLA DE CARDIOLOGIA. 2017; 70(3):199-207.Editorial Material. IF -4,485</v>
      </c>
      <c r="B38" s="37" t="s">
        <v>829</v>
      </c>
      <c r="C38" s="37" t="s">
        <v>830</v>
      </c>
      <c r="D38" s="17" t="s">
        <v>674</v>
      </c>
      <c r="E38" s="18" t="s">
        <v>571</v>
      </c>
      <c r="F38" s="18">
        <f>VLOOKUP(N38,Revistas!$B$2:$H$63996,2,FALSE)</f>
        <v>4.4850000000000003</v>
      </c>
      <c r="G38" s="18" t="str">
        <f>VLOOKUP(N38,Revistas!$B$2:$H$63996,3,FALSE)</f>
        <v>Q2</v>
      </c>
      <c r="H38" s="18" t="str">
        <f>VLOOKUP(N38,Revistas!$B$2:$H$63996,4,FALSE)</f>
        <v>CARDIAC &amp; CARDIOVASCULAR SYSTEM</v>
      </c>
      <c r="I38" s="18" t="str">
        <f>VLOOKUP(N38,Revistas!$B$2:$H$63996,5,FALSE)</f>
        <v>33/126</v>
      </c>
      <c r="J38" s="18" t="str">
        <f>VLOOKUP(N38,Revistas!$B$2:$H$63996,6,FALSE)</f>
        <v>NO</v>
      </c>
      <c r="K38" s="18" t="s">
        <v>831</v>
      </c>
      <c r="L38" s="18" t="s">
        <v>832</v>
      </c>
      <c r="M38" s="18">
        <v>0</v>
      </c>
      <c r="N38" s="18" t="s">
        <v>677</v>
      </c>
      <c r="O38" s="18" t="s">
        <v>300</v>
      </c>
      <c r="P38" s="18">
        <v>2017</v>
      </c>
      <c r="Q38" s="18">
        <v>70</v>
      </c>
      <c r="R38" s="18">
        <v>3</v>
      </c>
      <c r="S38" s="18">
        <v>199</v>
      </c>
      <c r="T38" s="18">
        <v>207</v>
      </c>
      <c r="U38" s="32">
        <v>28254137</v>
      </c>
    </row>
    <row r="39" spans="1:49" ht="90">
      <c r="A39" s="31" t="str">
        <f t="shared" si="0"/>
        <v>Fuentes, Lara; Gomez-Lara, Josep; Salvatella, Neus; Gonzalo, Nieves; Hernandez-Hernandez, Felipe; Fernandez-Nofrerias, Eduard; Sanchez-Recalde, Angel; Alfonso, Fernando; Romaguera, Rafael; Ferreiro, Jose Luis; Roura, Gerard; Teruel, Luis; Gracida, Montserrat; Marcano, Ana Lucrecia; Gomez-Hospital, Joan-Antoni; Cequier, Angel. IVUS Findings in Late and Very Late Stent Thrombosis. A Comparison Between Bare-metal and Drug-eluting Stents.. Revista espanola de cardiologia. 2017; ():-.Article. IF -4,485</v>
      </c>
      <c r="B39" s="37" t="s">
        <v>914</v>
      </c>
      <c r="C39" s="37" t="s">
        <v>913</v>
      </c>
      <c r="D39" s="17" t="s">
        <v>1369</v>
      </c>
      <c r="E39" s="18" t="s">
        <v>10</v>
      </c>
      <c r="F39" s="18">
        <f>VLOOKUP(N39,Revistas!$B$2:$H$63996,2,FALSE)</f>
        <v>4.4850000000000003</v>
      </c>
      <c r="G39" s="18" t="str">
        <f>VLOOKUP(N39,Revistas!$B$2:$H$63996,3,FALSE)</f>
        <v>Q2</v>
      </c>
      <c r="H39" s="18" t="str">
        <f>VLOOKUP(N39,Revistas!$B$2:$H$63996,4,FALSE)</f>
        <v>CARDIAC &amp; CARDIOVASCULAR SYSTEM</v>
      </c>
      <c r="I39" s="18" t="str">
        <f>VLOOKUP(N39,Revistas!$B$2:$H$63996,5,FALSE)</f>
        <v>33/126</v>
      </c>
      <c r="J39" s="18" t="str">
        <f>VLOOKUP(N39,Revistas!$B$2:$H$63996,6,FALSE)</f>
        <v>NO</v>
      </c>
      <c r="K39" s="18" t="s">
        <v>916</v>
      </c>
      <c r="L39" s="18"/>
      <c r="M39" s="18" t="s">
        <v>587</v>
      </c>
      <c r="N39" s="18" t="s">
        <v>917</v>
      </c>
      <c r="O39" s="18" t="s">
        <v>915</v>
      </c>
      <c r="P39" s="18">
        <v>2017</v>
      </c>
      <c r="Q39" s="18"/>
      <c r="R39" s="18"/>
      <c r="S39" s="18"/>
      <c r="T39" s="18"/>
      <c r="U39" s="32">
        <v>28870640</v>
      </c>
      <c r="AW39" s="25"/>
    </row>
    <row r="40" spans="1:49" ht="75">
      <c r="A40" s="31" t="str">
        <f t="shared" si="0"/>
        <v>Garcia, E; Arzamendi, D; Jimeneaz-Quevedo, P; Samago, F; Marti, G; Sanchez-Recalde, A; Lasa-Larraya, G; Sancho, M; Iniguez, A; Goicolea, J; Garcia-San Roman, K; Alonso-Briales, JH; Molina, E; Calabuig, J; Freixa, X; Berenguer, A; Valdes-Chavarri, M; Vazquez, N; Diaz, JF; Cruz-Gonzalez, I. Outcomes and predictors of success and complications for paravalvular leak closure: an analysis of the SpanisH realwOrld paravalvular LEaks closure (HOLE) registry. EUROINTERVENTION. 2017; 12(16):1962-1968.Article. IF -5,165</v>
      </c>
      <c r="B40" s="37" t="s">
        <v>833</v>
      </c>
      <c r="C40" s="37" t="s">
        <v>834</v>
      </c>
      <c r="D40" s="17" t="s">
        <v>835</v>
      </c>
      <c r="E40" s="18" t="s">
        <v>10</v>
      </c>
      <c r="F40" s="18">
        <f>VLOOKUP(N40,Revistas!$B$2:$H$63996,2,FALSE)</f>
        <v>5.165</v>
      </c>
      <c r="G40" s="18" t="str">
        <f>VLOOKUP(N40,Revistas!$B$2:$H$63996,3,FALSE)</f>
        <v>Q1</v>
      </c>
      <c r="H40" s="18" t="str">
        <f>VLOOKUP(N40,Revistas!$B$2:$H$63996,4,FALSE)</f>
        <v>CARDIAC &amp; CARDIOVASCULAR SYSTEM</v>
      </c>
      <c r="I40" s="18" t="str">
        <f>VLOOKUP(N40,Revistas!$B$2:$H$63996,5,FALSE)</f>
        <v>24/126</v>
      </c>
      <c r="J40" s="18" t="str">
        <f>VLOOKUP(N40,Revistas!$B$2:$H$63996,6,FALSE)</f>
        <v>NO</v>
      </c>
      <c r="K40" s="18" t="s">
        <v>836</v>
      </c>
      <c r="L40" s="18" t="s">
        <v>837</v>
      </c>
      <c r="M40" s="18">
        <v>4</v>
      </c>
      <c r="N40" s="18" t="s">
        <v>838</v>
      </c>
      <c r="O40" s="18" t="s">
        <v>300</v>
      </c>
      <c r="P40" s="18">
        <v>2017</v>
      </c>
      <c r="Q40" s="18">
        <v>12</v>
      </c>
      <c r="R40" s="18">
        <v>16</v>
      </c>
      <c r="S40" s="18">
        <v>1962</v>
      </c>
      <c r="T40" s="18">
        <v>1968</v>
      </c>
      <c r="U40" s="32">
        <v>27973334</v>
      </c>
    </row>
    <row r="41" spans="1:49" ht="45">
      <c r="A41" s="31" t="str">
        <f t="shared" si="0"/>
        <v>Gaudet, D; Lopez-Sendon, JL; Averna, M; Drouot, D; Chibedi-De-Roche, D; Samuel, R; Henry, P. THE ODYSSEY APPRISE TRIAL: RATIONALE, DESIGN AND INTERIM DATA. ATHEROSCLEROSIS. 2017; 263():E25-E25.Meeting Abstract. IF -4,239</v>
      </c>
      <c r="B41" s="37" t="s">
        <v>692</v>
      </c>
      <c r="C41" s="37" t="s">
        <v>693</v>
      </c>
      <c r="D41" s="17" t="s">
        <v>694</v>
      </c>
      <c r="E41" s="18" t="s">
        <v>26</v>
      </c>
      <c r="F41" s="18">
        <f>VLOOKUP(N41,Revistas!$B$2:$H$63996,2,FALSE)</f>
        <v>4.2389999999999999</v>
      </c>
      <c r="G41" s="18" t="str">
        <f>VLOOKUP(N41,Revistas!$B$2:$H$63996,3,FALSE)</f>
        <v>Q1</v>
      </c>
      <c r="H41" s="18" t="str">
        <f>VLOOKUP(N41,Revistas!$B$2:$H$63996,4,FALSE)</f>
        <v>PERIPHERAL VASCULAR DISEASE - SCIE;</v>
      </c>
      <c r="I41" s="18" t="str">
        <f>VLOOKUP(N41,Revistas!$B$2:$H$63996,5,FALSE)</f>
        <v>10 DE 63</v>
      </c>
      <c r="J41" s="18" t="str">
        <f>VLOOKUP(N41,Revistas!$B$2:$H$63996,6,FALSE)</f>
        <v>NO</v>
      </c>
      <c r="K41" s="18" t="s">
        <v>695</v>
      </c>
      <c r="L41" s="18"/>
      <c r="M41" s="18">
        <v>0</v>
      </c>
      <c r="N41" s="18" t="s">
        <v>696</v>
      </c>
      <c r="O41" s="18" t="s">
        <v>199</v>
      </c>
      <c r="P41" s="18">
        <v>2017</v>
      </c>
      <c r="Q41" s="18">
        <v>263</v>
      </c>
      <c r="R41" s="18"/>
      <c r="S41" s="18" t="s">
        <v>697</v>
      </c>
      <c r="T41" s="18" t="s">
        <v>697</v>
      </c>
    </row>
    <row r="42" spans="1:49" ht="60">
      <c r="A42" s="31" t="str">
        <f t="shared" si="0"/>
        <v>Gemma, D; Moreno, R; Larman, M; Teles, RC; Patricio, L; Molina, E; Ribeiro, VG; del Blanco, BG; Jaldon, MS; Galeote, G; Valero, SJ; Recalde, AS; de Antonio, IP; Lopez-Sendon, JL. Multicentric Experience With Lotus Valve: A Second Generation Transcatheter Aortic Valve Prosthesis Fully Repositionable And Retrievable. JACC-CARDIOVASCULAR INTERVENTIONS. 2017; 10(3):S61-S61.Meeting Abstract. IF -8,841</v>
      </c>
      <c r="B42" s="37" t="s">
        <v>843</v>
      </c>
      <c r="C42" s="37" t="s">
        <v>844</v>
      </c>
      <c r="D42" s="17" t="s">
        <v>640</v>
      </c>
      <c r="E42" s="18" t="s">
        <v>26</v>
      </c>
      <c r="F42" s="18">
        <f>VLOOKUP(N42,Revistas!$B$2:$H$63996,2,FALSE)</f>
        <v>8.8409999999999993</v>
      </c>
      <c r="G42" s="18" t="str">
        <f>VLOOKUP(N42,Revistas!$B$2:$H$63996,3,FALSE)</f>
        <v>Q1</v>
      </c>
      <c r="H42" s="18" t="str">
        <f>VLOOKUP(N42,Revistas!$B$2:$H$63996,4,FALSE)</f>
        <v>CARDIAC &amp; CARDIOVASCULAR SYSTEM</v>
      </c>
      <c r="I42" s="18" t="str">
        <f>VLOOKUP(N42,Revistas!$B$2:$H$63996,5,FALSE)</f>
        <v>7/126</v>
      </c>
      <c r="J42" s="18" t="str">
        <f>VLOOKUP(N42,Revistas!$B$2:$H$63996,6,FALSE)</f>
        <v>SI</v>
      </c>
      <c r="K42" s="18" t="s">
        <v>845</v>
      </c>
      <c r="L42" s="18"/>
      <c r="M42" s="18">
        <v>0</v>
      </c>
      <c r="N42" s="18" t="s">
        <v>643</v>
      </c>
      <c r="O42" s="28">
        <v>41306</v>
      </c>
      <c r="P42" s="18">
        <v>2017</v>
      </c>
      <c r="Q42" s="18">
        <v>10</v>
      </c>
      <c r="R42" s="18">
        <v>3</v>
      </c>
      <c r="S42" s="18" t="s">
        <v>846</v>
      </c>
      <c r="T42" s="18" t="s">
        <v>846</v>
      </c>
    </row>
    <row r="43" spans="1:49" ht="30">
      <c r="A43" s="31" t="str">
        <f t="shared" si="0"/>
        <v>Gemma, Daniele; Galeote Garcia, Guillermo; Sanchez-Recalde, Angel. Effects of Excimer Laser Coronary Atherectomy Assessed by OCT.. Revista espanola de cardiologia. 2017; 70(2):116-.Article. IF -4,485</v>
      </c>
      <c r="B43" s="37" t="s">
        <v>933</v>
      </c>
      <c r="C43" s="37" t="s">
        <v>932</v>
      </c>
      <c r="D43" s="17" t="s">
        <v>1369</v>
      </c>
      <c r="E43" s="18" t="s">
        <v>10</v>
      </c>
      <c r="F43" s="18">
        <f>VLOOKUP(N43,Revistas!$B$2:$H$63996,2,FALSE)</f>
        <v>4.4850000000000003</v>
      </c>
      <c r="G43" s="18" t="str">
        <f>VLOOKUP(N43,Revistas!$B$2:$H$63996,3,FALSE)</f>
        <v>Q2</v>
      </c>
      <c r="H43" s="18" t="str">
        <f>VLOOKUP(N43,Revistas!$B$2:$H$63996,4,FALSE)</f>
        <v>CARDIAC &amp; CARDIOVASCULAR SYSTEM</v>
      </c>
      <c r="I43" s="18" t="str">
        <f>VLOOKUP(N43,Revistas!$B$2:$H$63996,5,FALSE)</f>
        <v>33/126</v>
      </c>
      <c r="J43" s="18" t="str">
        <f>VLOOKUP(N43,Revistas!$B$2:$H$63996,6,FALSE)</f>
        <v>NO</v>
      </c>
      <c r="K43" s="18" t="s">
        <v>935</v>
      </c>
      <c r="L43" s="18"/>
      <c r="M43" s="18" t="s">
        <v>587</v>
      </c>
      <c r="N43" s="18" t="s">
        <v>917</v>
      </c>
      <c r="O43" s="18" t="s">
        <v>934</v>
      </c>
      <c r="P43" s="18">
        <v>2017</v>
      </c>
      <c r="Q43" s="18">
        <v>70</v>
      </c>
      <c r="R43" s="18">
        <v>2</v>
      </c>
      <c r="S43" s="18">
        <v>116</v>
      </c>
      <c r="T43" s="18"/>
      <c r="U43" s="32">
        <v>27267383</v>
      </c>
      <c r="AW43" s="25"/>
    </row>
    <row r="44" spans="1:49" ht="30">
      <c r="A44" s="31" t="str">
        <f t="shared" si="0"/>
        <v>Guillen, CRS; Peinado, RP. ECG, April 2017. REVISTA ESPANOLA DE CARDIOLOGIA. 2017; 70(4):295-295.Editorial Material. IF -4,485</v>
      </c>
      <c r="B44" s="37" t="s">
        <v>769</v>
      </c>
      <c r="C44" s="37" t="s">
        <v>818</v>
      </c>
      <c r="D44" s="17" t="s">
        <v>674</v>
      </c>
      <c r="E44" s="18" t="s">
        <v>571</v>
      </c>
      <c r="F44" s="18">
        <f>VLOOKUP(N44,Revistas!$B$2:$H$63996,2,FALSE)</f>
        <v>4.4850000000000003</v>
      </c>
      <c r="G44" s="18" t="str">
        <f>VLOOKUP(N44,Revistas!$B$2:$H$63996,3,FALSE)</f>
        <v>Q2</v>
      </c>
      <c r="H44" s="18" t="str">
        <f>VLOOKUP(N44,Revistas!$B$2:$H$63996,4,FALSE)</f>
        <v>CARDIAC &amp; CARDIOVASCULAR SYSTEM</v>
      </c>
      <c r="I44" s="18" t="str">
        <f>VLOOKUP(N44,Revistas!$B$2:$H$63996,5,FALSE)</f>
        <v>33/126</v>
      </c>
      <c r="J44" s="18" t="str">
        <f>VLOOKUP(N44,Revistas!$B$2:$H$63996,6,FALSE)</f>
        <v>NO</v>
      </c>
      <c r="K44" s="18" t="s">
        <v>819</v>
      </c>
      <c r="L44" s="18" t="s">
        <v>820</v>
      </c>
      <c r="M44" s="18">
        <v>0</v>
      </c>
      <c r="N44" s="18" t="s">
        <v>677</v>
      </c>
      <c r="O44" s="18" t="s">
        <v>35</v>
      </c>
      <c r="P44" s="18">
        <v>2017</v>
      </c>
      <c r="Q44" s="18">
        <v>70</v>
      </c>
      <c r="R44" s="18">
        <v>4</v>
      </c>
      <c r="S44" s="18">
        <v>295</v>
      </c>
      <c r="T44" s="18">
        <v>295</v>
      </c>
      <c r="U44" s="34">
        <v>28347406</v>
      </c>
    </row>
    <row r="45" spans="1:49" ht="30">
      <c r="A45" s="31" t="str">
        <f t="shared" si="0"/>
        <v>Guillen, CRS; Peinado, RP. Response to ECG, April 2017. REVISTA ESPANOLA DE CARDIOLOGIA. 2017; 70(5):395-395.Editorial Material. IF -4,485</v>
      </c>
      <c r="B45" s="37" t="s">
        <v>769</v>
      </c>
      <c r="C45" s="37" t="s">
        <v>770</v>
      </c>
      <c r="D45" s="17" t="s">
        <v>674</v>
      </c>
      <c r="E45" s="18" t="s">
        <v>571</v>
      </c>
      <c r="F45" s="18">
        <f>VLOOKUP(N45,Revistas!$B$2:$H$63996,2,FALSE)</f>
        <v>4.4850000000000003</v>
      </c>
      <c r="G45" s="18" t="str">
        <f>VLOOKUP(N45,Revistas!$B$2:$H$63996,3,FALSE)</f>
        <v>Q2</v>
      </c>
      <c r="H45" s="18" t="str">
        <f>VLOOKUP(N45,Revistas!$B$2:$H$63996,4,FALSE)</f>
        <v>CARDIAC &amp; CARDIOVASCULAR SYSTEM</v>
      </c>
      <c r="I45" s="18" t="str">
        <f>VLOOKUP(N45,Revistas!$B$2:$H$63996,5,FALSE)</f>
        <v>33/126</v>
      </c>
      <c r="J45" s="18" t="str">
        <f>VLOOKUP(N45,Revistas!$B$2:$H$63996,6,FALSE)</f>
        <v>NO</v>
      </c>
      <c r="K45" s="18" t="s">
        <v>771</v>
      </c>
      <c r="L45" s="18" t="s">
        <v>772</v>
      </c>
      <c r="M45" s="18">
        <v>0</v>
      </c>
      <c r="N45" s="18" t="s">
        <v>677</v>
      </c>
      <c r="O45" s="18" t="s">
        <v>250</v>
      </c>
      <c r="P45" s="18">
        <v>2017</v>
      </c>
      <c r="Q45" s="18">
        <v>70</v>
      </c>
      <c r="R45" s="18">
        <v>5</v>
      </c>
      <c r="S45" s="18">
        <v>395</v>
      </c>
      <c r="T45" s="18">
        <v>395</v>
      </c>
      <c r="U45" s="34">
        <v>28449816</v>
      </c>
    </row>
    <row r="46" spans="1:49" ht="105">
      <c r="A46" s="31" t="str">
        <f t="shared" si="0"/>
        <v>Hernandez, F; Bermudez, EP; Molina, E; Diaz, J; Gutierrez, H; Salvatella, N; Carrillo, X; Zueco, J; Gomez-Hospital, JA; Iniguez, A; Carrillo, CAU; da Silva, PC; de Prado, AP; Salinas, P; Fores, JS; Rumoroso, J; Pinon, P; Avanzas, P; Minguez, JRL; Masotti, M; Torres, A; Moreno, R; Lozano, I; Bassaganyas, J; Briales, JHA; Dominguez, JFO; Costa, J; Andraka, L; Serra, A; Garcia, B; Santos, R; Ribeiro, VG; Martins, D; Hernandez, JD. Safety and efficacy of bioresorbable coronary devices in clinical practice: 1-year final results from the multicenter prospective REPARA registry. JOURNAL OF THE AMERICAN COLLEGE OF CARDIOLOGY. 2017; 70(18):B326-B327.Meeting Abstract. IF -19,896</v>
      </c>
      <c r="B46" s="37" t="s">
        <v>627</v>
      </c>
      <c r="C46" s="37" t="s">
        <v>628</v>
      </c>
      <c r="D46" s="17" t="s">
        <v>629</v>
      </c>
      <c r="E46" s="18" t="s">
        <v>26</v>
      </c>
      <c r="F46" s="18">
        <f>VLOOKUP(N46,Revistas!$B$2:$H$63996,2,FALSE)</f>
        <v>19.896000000000001</v>
      </c>
      <c r="G46" s="18" t="str">
        <f>VLOOKUP(N46,Revistas!$B$2:$H$63996,3,FALSE)</f>
        <v>Q1</v>
      </c>
      <c r="H46" s="18" t="str">
        <f>VLOOKUP(N46,Revistas!$B$2:$H$63996,4,FALSE)</f>
        <v>CARDIAC &amp; CARDIOVASCULAR SYSTEM</v>
      </c>
      <c r="I46" s="18" t="str">
        <f>VLOOKUP(N46,Revistas!$B$2:$H$63996,5,FALSE)</f>
        <v>1/126</v>
      </c>
      <c r="J46" s="18" t="str">
        <f>VLOOKUP(N46,Revistas!$B$2:$H$63996,6,FALSE)</f>
        <v>SI</v>
      </c>
      <c r="K46" s="18" t="s">
        <v>630</v>
      </c>
      <c r="L46" s="18"/>
      <c r="M46" s="18">
        <v>0</v>
      </c>
      <c r="N46" s="18" t="s">
        <v>631</v>
      </c>
      <c r="O46" s="28">
        <v>11597</v>
      </c>
      <c r="P46" s="18">
        <v>2017</v>
      </c>
      <c r="Q46" s="18">
        <v>70</v>
      </c>
      <c r="R46" s="18">
        <v>18</v>
      </c>
      <c r="S46" s="18" t="s">
        <v>632</v>
      </c>
      <c r="T46" s="18" t="s">
        <v>633</v>
      </c>
    </row>
    <row r="47" spans="1:49" ht="60">
      <c r="A47" s="31" t="str">
        <f t="shared" si="0"/>
        <v>Irazusta, FJ; Jimenez-Valero, S; Gemma, D; Meras, P; Galeote, G; Sanchez-Recalde, A; Rial, V; Moreno, R; Lopez-Sendon, JL. Percutaneous Balloon Pericardiotomy: Treatment Of Choice In Patients With Advanced Oncological Disease And Severe Pericardial Effusion. JACC-CARDIOVASCULAR INTERVENTIONS. 2017; 10(3):S76-S76.Meeting Abstract. IF -8,841</v>
      </c>
      <c r="B47" s="37" t="s">
        <v>722</v>
      </c>
      <c r="C47" s="37" t="s">
        <v>851</v>
      </c>
      <c r="D47" s="17" t="s">
        <v>640</v>
      </c>
      <c r="E47" s="18" t="s">
        <v>26</v>
      </c>
      <c r="F47" s="18">
        <f>VLOOKUP(N47,Revistas!$B$2:$H$63996,2,FALSE)</f>
        <v>8.8409999999999993</v>
      </c>
      <c r="G47" s="18" t="str">
        <f>VLOOKUP(N47,Revistas!$B$2:$H$63996,3,FALSE)</f>
        <v>Q1</v>
      </c>
      <c r="H47" s="18" t="str">
        <f>VLOOKUP(N47,Revistas!$B$2:$H$63996,4,FALSE)</f>
        <v>CARDIAC &amp; CARDIOVASCULAR SYSTEM</v>
      </c>
      <c r="I47" s="18" t="str">
        <f>VLOOKUP(N47,Revistas!$B$2:$H$63996,5,FALSE)</f>
        <v>7/126</v>
      </c>
      <c r="J47" s="18" t="str">
        <f>VLOOKUP(N47,Revistas!$B$2:$H$63996,6,FALSE)</f>
        <v>SI</v>
      </c>
      <c r="K47" s="18" t="s">
        <v>852</v>
      </c>
      <c r="L47" s="18"/>
      <c r="M47" s="18">
        <v>0</v>
      </c>
      <c r="N47" s="18" t="s">
        <v>643</v>
      </c>
      <c r="O47" s="28">
        <v>41306</v>
      </c>
      <c r="P47" s="18">
        <v>2017</v>
      </c>
      <c r="Q47" s="18">
        <v>10</v>
      </c>
      <c r="R47" s="18">
        <v>3</v>
      </c>
      <c r="S47" s="18" t="s">
        <v>853</v>
      </c>
      <c r="T47" s="18" t="s">
        <v>853</v>
      </c>
    </row>
    <row r="48" spans="1:49" ht="60">
      <c r="A48" s="31" t="str">
        <f t="shared" si="0"/>
        <v>Irazusta, FJ; Jimenez-Valero, S; Gemma, D; Meras, P; Galeote, G; Sanchez-Recalde, A; Rial, V; Moreno, R; Lopez-Sendon, JL. Percutaneous balloon pericardiotomy: Treatment of choice in patients with advanced oncological disease and severe pericardial effusion. CARDIOVASCULAR REVASCULARIZATION MEDICINE. 2017; 18(5):S14-S17.Article. IF -NO TIENE</v>
      </c>
      <c r="B48" s="37" t="s">
        <v>722</v>
      </c>
      <c r="C48" s="37" t="s">
        <v>723</v>
      </c>
      <c r="D48" s="17" t="s">
        <v>724</v>
      </c>
      <c r="E48" s="18" t="s">
        <v>10</v>
      </c>
      <c r="F48" s="18" t="str">
        <f>VLOOKUP(N48,Revistas!$B$2:$H$63996,2,FALSE)</f>
        <v>NO TIENE</v>
      </c>
      <c r="G48" s="18" t="str">
        <f>VLOOKUP(N48,Revistas!$B$2:$H$63996,3,FALSE)</f>
        <v>NO TIENE</v>
      </c>
      <c r="H48" s="18" t="str">
        <f>VLOOKUP(N48,Revistas!$B$2:$H$63996,4,FALSE)</f>
        <v>NO TIENE</v>
      </c>
      <c r="I48" s="18" t="str">
        <f>VLOOKUP(N48,Revistas!$B$2:$H$63996,5,FALSE)</f>
        <v>NO TIENE</v>
      </c>
      <c r="J48" s="18" t="str">
        <f>VLOOKUP(N48,Revistas!$B$2:$H$63996,6,FALSE)</f>
        <v>NO</v>
      </c>
      <c r="K48" s="18" t="s">
        <v>725</v>
      </c>
      <c r="L48" s="18" t="s">
        <v>726</v>
      </c>
      <c r="M48" s="18">
        <v>0</v>
      </c>
      <c r="N48" s="18" t="s">
        <v>727</v>
      </c>
      <c r="O48" s="18" t="s">
        <v>214</v>
      </c>
      <c r="P48" s="18">
        <v>2017</v>
      </c>
      <c r="Q48" s="18">
        <v>18</v>
      </c>
      <c r="R48" s="18">
        <v>5</v>
      </c>
      <c r="S48" s="18" t="s">
        <v>728</v>
      </c>
      <c r="T48" s="18" t="s">
        <v>729</v>
      </c>
      <c r="U48" s="32">
        <v>28404226</v>
      </c>
    </row>
    <row r="49" spans="1:21" ht="60">
      <c r="A49" s="31" t="str">
        <f t="shared" si="0"/>
        <v>Irazusta, FJ; Moreno, R; Gemma, D; Galeote, G; Meras, P; Jimenez-Valero, S; Sanchez-Recalde, A; Rial, V; Lopez, T; Lopez-Sendon, JL. Permanent Pacemaker Implantation After A New Fully Repositionable Device For Transcatheter Aortic Valve Implantation: Impact On Left Ventricular Function And Myocardial Deformation. JACC-CARDIOVASCULAR INTERVENTIONS. 2017; 10(3):S72-S72.Meeting Abstract. IF -8,841</v>
      </c>
      <c r="B49" s="37" t="s">
        <v>847</v>
      </c>
      <c r="C49" s="37" t="s">
        <v>848</v>
      </c>
      <c r="D49" s="17" t="s">
        <v>640</v>
      </c>
      <c r="E49" s="18" t="s">
        <v>26</v>
      </c>
      <c r="F49" s="18">
        <f>VLOOKUP(N49,Revistas!$B$2:$H$63996,2,FALSE)</f>
        <v>8.8409999999999993</v>
      </c>
      <c r="G49" s="18" t="str">
        <f>VLOOKUP(N49,Revistas!$B$2:$H$63996,3,FALSE)</f>
        <v>Q1</v>
      </c>
      <c r="H49" s="18" t="str">
        <f>VLOOKUP(N49,Revistas!$B$2:$H$63996,4,FALSE)</f>
        <v>CARDIAC &amp; CARDIOVASCULAR SYSTEM</v>
      </c>
      <c r="I49" s="18" t="str">
        <f>VLOOKUP(N49,Revistas!$B$2:$H$63996,5,FALSE)</f>
        <v>7/126</v>
      </c>
      <c r="J49" s="18" t="str">
        <f>VLOOKUP(N49,Revistas!$B$2:$H$63996,6,FALSE)</f>
        <v>SI</v>
      </c>
      <c r="K49" s="18" t="s">
        <v>849</v>
      </c>
      <c r="L49" s="18"/>
      <c r="M49" s="18">
        <v>0</v>
      </c>
      <c r="N49" s="18" t="s">
        <v>643</v>
      </c>
      <c r="O49" s="28">
        <v>41306</v>
      </c>
      <c r="P49" s="18">
        <v>2017</v>
      </c>
      <c r="Q49" s="18">
        <v>10</v>
      </c>
      <c r="R49" s="18">
        <v>3</v>
      </c>
      <c r="S49" s="18" t="s">
        <v>850</v>
      </c>
      <c r="T49" s="18" t="s">
        <v>850</v>
      </c>
    </row>
    <row r="50" spans="1:21" ht="45">
      <c r="A50" s="31" t="str">
        <f t="shared" si="0"/>
        <v>Irazusta, FJ; Ramirez, U; Caro-Codon, J; Refoyo, E; Garrido, D; Pinilla, I; Mesa, JM; Lopez-Sendon, JL. Extensive Chest Wall Destruction Secondary to a Large Ventricle Pseudoaneurysm: A Surgical Challenge. ANNALS OF THORACIC SURGERY. 2017; 103(3):E227-E229.Article. IF -3,7</v>
      </c>
      <c r="B50" s="37" t="s">
        <v>821</v>
      </c>
      <c r="C50" s="37" t="s">
        <v>822</v>
      </c>
      <c r="D50" s="17" t="s">
        <v>823</v>
      </c>
      <c r="E50" s="18" t="s">
        <v>10</v>
      </c>
      <c r="F50" s="18">
        <f>VLOOKUP(N50,Revistas!$B$2:$H$63996,2,FALSE)</f>
        <v>3.7</v>
      </c>
      <c r="G50" s="18" t="str">
        <f>VLOOKUP(N50,Revistas!$B$2:$H$63996,3,FALSE)</f>
        <v>Q1</v>
      </c>
      <c r="H50" s="18" t="str">
        <f>VLOOKUP(N50,Revistas!$B$2:$H$63996,4,FALSE)</f>
        <v>SURGERY - SCIE;</v>
      </c>
      <c r="I50" s="18" t="str">
        <f>VLOOKUP(N50,Revistas!$B$2:$H$63996,5,FALSE)</f>
        <v>27/197</v>
      </c>
      <c r="J50" s="18" t="str">
        <f>VLOOKUP(N50,Revistas!$B$2:$H$63996,6,FALSE)</f>
        <v>NO</v>
      </c>
      <c r="K50" s="18" t="s">
        <v>824</v>
      </c>
      <c r="L50" s="18" t="s">
        <v>825</v>
      </c>
      <c r="M50" s="18">
        <v>0</v>
      </c>
      <c r="N50" s="18" t="s">
        <v>826</v>
      </c>
      <c r="O50" s="18" t="s">
        <v>300</v>
      </c>
      <c r="P50" s="18">
        <v>2017</v>
      </c>
      <c r="Q50" s="18">
        <v>103</v>
      </c>
      <c r="R50" s="18">
        <v>3</v>
      </c>
      <c r="S50" s="18" t="s">
        <v>827</v>
      </c>
      <c r="T50" s="18" t="s">
        <v>828</v>
      </c>
      <c r="U50" s="32">
        <v>28219553</v>
      </c>
    </row>
    <row r="51" spans="1:21" ht="60">
      <c r="A51" s="31" t="str">
        <f t="shared" si="0"/>
        <v>Junco, RM; Gonzalez-Gallarza, RD; Conde, AC; Fernandez, OG; Ortega, CA; Bermejo, ZB; Furuya-Kanamoric, L; Gomez, RM; Arreses, ELD. Clinical outcomes in myocardial infarction and multivessel disease after a cardiac rehabilitation programme: Partial versus complete revascularization. ARCHIVES OF CARDIOVASCULAR DISEASES. 2017; 110(4):234-241.Article. IF -2,331</v>
      </c>
      <c r="B51" s="37" t="s">
        <v>799</v>
      </c>
      <c r="C51" s="37" t="s">
        <v>800</v>
      </c>
      <c r="D51" s="17" t="s">
        <v>801</v>
      </c>
      <c r="E51" s="18" t="s">
        <v>10</v>
      </c>
      <c r="F51" s="18">
        <f>VLOOKUP(N51,Revistas!$B$2:$H$63996,2,FALSE)</f>
        <v>2.331</v>
      </c>
      <c r="G51" s="18" t="str">
        <f>VLOOKUP(N51,Revistas!$B$2:$H$63996,3,FALSE)</f>
        <v>Q2</v>
      </c>
      <c r="H51" s="18" t="str">
        <f>VLOOKUP(N51,Revistas!$B$2:$H$63996,4,FALSE)</f>
        <v>CARDIAC &amp; CARDIOVASCULAR SYSTEMS - SCIE</v>
      </c>
      <c r="I51" s="18" t="str">
        <f>VLOOKUP(N51,Revistas!$B$2:$H$63996,5,FALSE)</f>
        <v>63/126</v>
      </c>
      <c r="J51" s="18" t="str">
        <f>VLOOKUP(N51,Revistas!$B$2:$H$63996,6,FALSE)</f>
        <v>NO</v>
      </c>
      <c r="K51" s="18" t="s">
        <v>802</v>
      </c>
      <c r="L51" s="18" t="s">
        <v>803</v>
      </c>
      <c r="M51" s="18">
        <v>0</v>
      </c>
      <c r="N51" s="18" t="s">
        <v>804</v>
      </c>
      <c r="O51" s="18" t="s">
        <v>35</v>
      </c>
      <c r="P51" s="18">
        <v>2017</v>
      </c>
      <c r="Q51" s="18">
        <v>110</v>
      </c>
      <c r="R51" s="18">
        <v>4</v>
      </c>
      <c r="S51" s="18">
        <v>234</v>
      </c>
      <c r="T51" s="18">
        <v>241</v>
      </c>
      <c r="U51" s="32">
        <v>28082243</v>
      </c>
    </row>
    <row r="52" spans="1:21" ht="60">
      <c r="A52" s="31" t="str">
        <f t="shared" si="0"/>
        <v>Kereiakes, DJ; Meredith, IT; Masotti, M; Carrie, D; Moreno, R; Erglis, A; Mehta, SR; Elhadad, S; Berland, J; Stein, B; Airaksinen, J; Jobe, RL; Reitman, A; Janssens, L; Christen, T; Dawkins, KD; Windeeker, S. Safety and efficacy of a bioabsorbable polymer-coated, everolimus-eluting coronary stent in patients with diabetes: the EVOLVE II diabetes substudy. EUROINTERVENTION. 2017; 12(16):1987-1994.Article. IF -5,165</v>
      </c>
      <c r="B52" s="37" t="s">
        <v>839</v>
      </c>
      <c r="C52" s="37" t="s">
        <v>840</v>
      </c>
      <c r="D52" s="17" t="s">
        <v>835</v>
      </c>
      <c r="E52" s="18" t="s">
        <v>10</v>
      </c>
      <c r="F52" s="18">
        <f>VLOOKUP(N52,Revistas!$B$2:$H$63996,2,FALSE)</f>
        <v>5.165</v>
      </c>
      <c r="G52" s="18" t="str">
        <f>VLOOKUP(N52,Revistas!$B$2:$H$63996,3,FALSE)</f>
        <v>Q1</v>
      </c>
      <c r="H52" s="18" t="str">
        <f>VLOOKUP(N52,Revistas!$B$2:$H$63996,4,FALSE)</f>
        <v>CARDIAC &amp; CARDIOVASCULAR SYSTEM</v>
      </c>
      <c r="I52" s="18" t="str">
        <f>VLOOKUP(N52,Revistas!$B$2:$H$63996,5,FALSE)</f>
        <v>24/126</v>
      </c>
      <c r="J52" s="18" t="str">
        <f>VLOOKUP(N52,Revistas!$B$2:$H$63996,6,FALSE)</f>
        <v>NO</v>
      </c>
      <c r="K52" s="18" t="s">
        <v>841</v>
      </c>
      <c r="L52" s="18" t="s">
        <v>842</v>
      </c>
      <c r="M52" s="18">
        <v>2</v>
      </c>
      <c r="N52" s="18" t="s">
        <v>838</v>
      </c>
      <c r="O52" s="18" t="s">
        <v>300</v>
      </c>
      <c r="P52" s="18">
        <v>2017</v>
      </c>
      <c r="Q52" s="18">
        <v>12</v>
      </c>
      <c r="R52" s="18">
        <v>16</v>
      </c>
      <c r="S52" s="18">
        <v>1987</v>
      </c>
      <c r="T52" s="18">
        <v>1994</v>
      </c>
      <c r="U52" s="32">
        <v>27840326</v>
      </c>
    </row>
    <row r="53" spans="1:21" ht="60">
      <c r="A53" s="31" t="str">
        <f t="shared" si="0"/>
        <v>Lavi, S; Iqbal, J; Cairns, JA; Cantor, WJ; Cheema, AN; Moreno, R; Meeks, B; Welsh, RC; Kedev, S; Chowdhary, S; Stankovic, G; Schwalm, JD; Liu, Y; Jolly, SS; Dzavik, V. Bare metal versus drug eluting stents for ST-segment elevation myocardial infarction in the TOTAL trial. INTERNATIONAL JOURNAL OF CARDIOLOGY. 2017; 248():120-123.Editorial Material. IF -6,189</v>
      </c>
      <c r="B53" s="37" t="s">
        <v>602</v>
      </c>
      <c r="C53" s="37" t="s">
        <v>603</v>
      </c>
      <c r="D53" s="17" t="s">
        <v>604</v>
      </c>
      <c r="E53" s="18" t="s">
        <v>571</v>
      </c>
      <c r="F53" s="18">
        <f>VLOOKUP(N53,Revistas!$B$2:$H$63996,2,FALSE)</f>
        <v>6.1890000000000001</v>
      </c>
      <c r="G53" s="18" t="str">
        <f>VLOOKUP(N53,Revistas!$B$2:$H$63996,3,FALSE)</f>
        <v>Q1</v>
      </c>
      <c r="H53" s="18" t="str">
        <f>VLOOKUP(N53,Revistas!$B$2:$H$63996,4,FALSE)</f>
        <v>CARDIAC &amp; CARDIOVASCULAR SYSTEM</v>
      </c>
      <c r="I53" s="18" t="str">
        <f>VLOOKUP(N53,Revistas!$B$2:$H$63996,5,FALSE)</f>
        <v>16/126</v>
      </c>
      <c r="J53" s="18" t="str">
        <f>VLOOKUP(N53,Revistas!$B$2:$H$63996,6,FALSE)</f>
        <v>NO</v>
      </c>
      <c r="K53" s="18" t="s">
        <v>605</v>
      </c>
      <c r="L53" s="18" t="s">
        <v>606</v>
      </c>
      <c r="M53" s="18">
        <v>0</v>
      </c>
      <c r="N53" s="18" t="s">
        <v>607</v>
      </c>
      <c r="O53" s="18" t="s">
        <v>608</v>
      </c>
      <c r="P53" s="18">
        <v>2017</v>
      </c>
      <c r="Q53" s="18">
        <v>248</v>
      </c>
      <c r="R53" s="18"/>
      <c r="S53" s="18">
        <v>120</v>
      </c>
      <c r="T53" s="18">
        <v>123</v>
      </c>
      <c r="U53" s="32">
        <v>28865897</v>
      </c>
    </row>
    <row r="54" spans="1:21" ht="60">
      <c r="A54" s="31" t="str">
        <f t="shared" si="0"/>
        <v>Lindholm, D; James, SK; Bertilsson, M; Becker, RC; Cannon, CP; Giannitsis, E; Harrington, RA; Himmelmann, A; Kontny, F; Siegbahn, A; Steg, PG; Storey, RF; Velders, MA; Weaver, WD; Wallentin, L. Biomarkers and Coronary Lesions Predict Outcomes after Revascularization in Non-ST-Elevation Acute Coronary Syndrome. CLINICAL CHEMISTRY. 2017; 63(2):573-584.Article. IF -8,008</v>
      </c>
      <c r="B54" s="37" t="s">
        <v>880</v>
      </c>
      <c r="C54" s="37" t="s">
        <v>881</v>
      </c>
      <c r="D54" s="17" t="s">
        <v>882</v>
      </c>
      <c r="E54" s="18" t="s">
        <v>10</v>
      </c>
      <c r="F54" s="18">
        <f>VLOOKUP(N54,Revistas!$B$2:$H$63996,2,FALSE)</f>
        <v>8.0079999999999991</v>
      </c>
      <c r="G54" s="18" t="str">
        <f>VLOOKUP(N54,Revistas!$B$2:$H$63996,3,FALSE)</f>
        <v>Q1</v>
      </c>
      <c r="H54" s="18" t="str">
        <f>VLOOKUP(N54,Revistas!$B$2:$H$63996,4,FALSE)</f>
        <v>MEDICAL LABORATORY TECHNOLOGY - SCIE</v>
      </c>
      <c r="I54" s="18" t="str">
        <f>VLOOKUP(N54,Revistas!$B$2:$H$63996,5,FALSE)</f>
        <v>1 DE 30</v>
      </c>
      <c r="J54" s="18" t="str">
        <f>VLOOKUP(N54,Revistas!$B$2:$H$63996,6,FALSE)</f>
        <v>SI</v>
      </c>
      <c r="K54" s="18" t="s">
        <v>883</v>
      </c>
      <c r="L54" s="18" t="s">
        <v>884</v>
      </c>
      <c r="M54" s="18">
        <v>3</v>
      </c>
      <c r="N54" s="18" t="s">
        <v>885</v>
      </c>
      <c r="O54" s="18" t="s">
        <v>62</v>
      </c>
      <c r="P54" s="18">
        <v>2017</v>
      </c>
      <c r="Q54" s="18">
        <v>63</v>
      </c>
      <c r="R54" s="18">
        <v>2</v>
      </c>
      <c r="S54" s="18">
        <v>573</v>
      </c>
      <c r="T54" s="18">
        <v>584</v>
      </c>
      <c r="U54" s="33">
        <v>27932413</v>
      </c>
    </row>
    <row r="55" spans="1:21" ht="45">
      <c r="A55" s="31" t="str">
        <f t="shared" si="0"/>
        <v>Llontop, C; Garcia-Quero, C; Castro, A; Dalmau, R; Casitas, R; Galera, R; Iglesias, A; Martinez-Ceron, E; Soriano, JB; Garcia-Rio, F. Small airway dysfunction in smokers with stable ischemic heart disease. PLOS ONE. 2017; 12(8):-e0182858.Article. IF -2,806</v>
      </c>
      <c r="B55" s="37" t="s">
        <v>682</v>
      </c>
      <c r="C55" s="37" t="s">
        <v>683</v>
      </c>
      <c r="D55" s="17" t="s">
        <v>217</v>
      </c>
      <c r="E55" s="18" t="s">
        <v>10</v>
      </c>
      <c r="F55" s="18">
        <f>VLOOKUP(N55,Revistas!$B$2:$H$63996,2,FALSE)</f>
        <v>2.806</v>
      </c>
      <c r="G55" s="18" t="str">
        <f>VLOOKUP(N55,Revistas!$B$2:$H$63996,3,FALSE)</f>
        <v>Q1</v>
      </c>
      <c r="H55" s="18" t="str">
        <f>VLOOKUP(N55,Revistas!$B$2:$H$63996,4,FALSE)</f>
        <v>MULTIDISCIPLINARY SCIENCES</v>
      </c>
      <c r="I55" s="18" t="str">
        <f>VLOOKUP(N55,Revistas!$B$2:$H$63996,5,FALSE)</f>
        <v>15/64</v>
      </c>
      <c r="J55" s="18" t="str">
        <f>VLOOKUP(N55,Revistas!$B$2:$H$63996,6,FALSE)</f>
        <v>NO</v>
      </c>
      <c r="K55" s="18" t="s">
        <v>684</v>
      </c>
      <c r="L55" s="18" t="s">
        <v>685</v>
      </c>
      <c r="M55" s="18">
        <v>0</v>
      </c>
      <c r="N55" s="18" t="s">
        <v>220</v>
      </c>
      <c r="O55" s="18" t="s">
        <v>686</v>
      </c>
      <c r="P55" s="18">
        <v>2017</v>
      </c>
      <c r="Q55" s="18">
        <v>12</v>
      </c>
      <c r="R55" s="18">
        <v>8</v>
      </c>
      <c r="S55" s="18"/>
      <c r="T55" s="18" t="s">
        <v>687</v>
      </c>
      <c r="U55" s="32">
        <v>28846677</v>
      </c>
    </row>
    <row r="56" spans="1:21" ht="60">
      <c r="A56" s="31" t="str">
        <f t="shared" si="0"/>
        <v>Lobos-Bejarano, JM; Rodriguez, AC; Barrios, V; Escobar, C; Polo-Garcia, J; del Castillo-Rodriguez, JC; Vargas-Ortega, D; Lopez-Pineda, A; Prieto-Valiente, L; Lip, GYH. Influence of renal function on anticoagulation control in patients with non-valvular atrial fibrillation taking vitamin K antagonists. INTERNATIONAL JOURNAL OF CLINICAL PRACTICE. 2017; 71(9):-e12974.Article. IF -2,14</v>
      </c>
      <c r="B56" s="37" t="s">
        <v>665</v>
      </c>
      <c r="C56" s="37" t="s">
        <v>666</v>
      </c>
      <c r="D56" s="17" t="s">
        <v>667</v>
      </c>
      <c r="E56" s="18" t="s">
        <v>10</v>
      </c>
      <c r="F56" s="18">
        <f>VLOOKUP(N56,Revistas!$B$2:$H$63996,2,FALSE)</f>
        <v>2.14</v>
      </c>
      <c r="G56" s="18" t="str">
        <f>VLOOKUP(N56,Revistas!$B$2:$H$63996,3,FALSE)</f>
        <v>Q2</v>
      </c>
      <c r="H56" s="18" t="str">
        <f>VLOOKUP(N56,Revistas!$B$2:$H$63996,4,FALSE)</f>
        <v>MEDICINE, GENERAL &amp; INTERNAL - SCIE</v>
      </c>
      <c r="I56" s="18" t="str">
        <f>VLOOKUP(N56,Revistas!$B$2:$H$63996,5,FALSE)</f>
        <v>44/155</v>
      </c>
      <c r="J56" s="18" t="str">
        <f>VLOOKUP(N56,Revistas!$B$2:$H$63996,6,FALSE)</f>
        <v>NO</v>
      </c>
      <c r="K56" s="18" t="s">
        <v>668</v>
      </c>
      <c r="L56" s="18" t="s">
        <v>669</v>
      </c>
      <c r="M56" s="18">
        <v>0</v>
      </c>
      <c r="N56" s="18" t="s">
        <v>670</v>
      </c>
      <c r="O56" s="18" t="s">
        <v>154</v>
      </c>
      <c r="P56" s="18">
        <v>2017</v>
      </c>
      <c r="Q56" s="18">
        <v>71</v>
      </c>
      <c r="R56" s="18">
        <v>9</v>
      </c>
      <c r="S56" s="18"/>
      <c r="T56" s="18" t="s">
        <v>671</v>
      </c>
      <c r="U56" s="32">
        <v>28722795</v>
      </c>
    </row>
    <row r="57" spans="1:21" ht="75">
      <c r="A57" s="31" t="str">
        <f t="shared" si="0"/>
        <v>Lopez-de-Sa, EA; Juarez, M; Armada, E; Sanchez-Salado, JC; Sanchez, PL; Loma-Osorio, P; Sionis, A; Monedero, MC; Martinez-Selles, M; Sanchez-Gracia, M; Ariza, A; Uribarri, A; Garcia-Acuna, JM; Villa, P; Perez, PJ; Storm, C; Dee, A; Lopez-Sendon, JL. One Year Results of the Finding the Optimal Cooling Temperature After Out-of-hospital Cardiac Arrest Trial. FROST-I Pilot Trial. CIRCULATION. 2017; 136(24):E466-E466.Meeting Abstract. IF -19,309</v>
      </c>
      <c r="B57" s="37" t="s">
        <v>589</v>
      </c>
      <c r="C57" s="37" t="s">
        <v>590</v>
      </c>
      <c r="D57" s="17" t="s">
        <v>591</v>
      </c>
      <c r="E57" s="18" t="s">
        <v>26</v>
      </c>
      <c r="F57" s="18">
        <f>VLOOKUP(N57,Revistas!$B$2:$H$63996,2,FALSE)</f>
        <v>19.309000000000001</v>
      </c>
      <c r="G57" s="18" t="str">
        <f>VLOOKUP(N57,Revistas!$B$2:$H$63996,3,FALSE)</f>
        <v>Q1</v>
      </c>
      <c r="H57" s="18" t="str">
        <f>VLOOKUP(N57,Revistas!$B$2:$H$63996,4,FALSE)</f>
        <v>CARDIAC &amp; CARDIOVASCULAR SYSTEM</v>
      </c>
      <c r="I57" s="18" t="str">
        <f>VLOOKUP(N57,Revistas!$B$2:$H$63996,5,FALSE)</f>
        <v>3/126</v>
      </c>
      <c r="J57" s="18" t="str">
        <f>VLOOKUP(N57,Revistas!$B$2:$H$63996,6,FALSE)</f>
        <v>SI</v>
      </c>
      <c r="K57" s="18" t="s">
        <v>592</v>
      </c>
      <c r="L57" s="18"/>
      <c r="M57" s="18">
        <v>0</v>
      </c>
      <c r="N57" s="18" t="s">
        <v>593</v>
      </c>
      <c r="O57" s="18" t="s">
        <v>594</v>
      </c>
      <c r="P57" s="18">
        <v>2017</v>
      </c>
      <c r="Q57" s="18">
        <v>136</v>
      </c>
      <c r="R57" s="18">
        <v>24</v>
      </c>
      <c r="S57" s="18" t="s">
        <v>595</v>
      </c>
      <c r="T57" s="18" t="s">
        <v>595</v>
      </c>
    </row>
    <row r="58" spans="1:21" ht="60">
      <c r="A58" s="31" t="str">
        <f t="shared" si="0"/>
        <v>Lowenstern, A; Storey, RF; Neely, M; Sun, JL; Angiolillo, DJ; Cannon, CP; Himmelmann, A; Huber, K; James, SK; Katus, HA; Morais, J; Siegbahn, A; Steg, PG; Wallentin, L; Becker, RC. Platelet-related biomarkers and their response to inhibition with aspirin and p2y(12)-receptor antagonists in patients with acute coronary syndrome. JOURNAL OF THROMBOSIS AND THROMBOLYSIS. 2017; 44(2):145-153.Article. IF -2,142</v>
      </c>
      <c r="B58" s="37" t="s">
        <v>704</v>
      </c>
      <c r="C58" s="37" t="s">
        <v>705</v>
      </c>
      <c r="D58" s="17" t="s">
        <v>706</v>
      </c>
      <c r="E58" s="18" t="s">
        <v>10</v>
      </c>
      <c r="F58" s="18">
        <f>VLOOKUP(N58,Revistas!$B$2:$H$63996,2,FALSE)</f>
        <v>2.1419999999999999</v>
      </c>
      <c r="G58" s="18" t="str">
        <f>VLOOKUP(N58,Revistas!$B$2:$H$63996,3,FALSE)</f>
        <v>Q3</v>
      </c>
      <c r="H58" s="18" t="str">
        <f>VLOOKUP(N58,Revistas!$B$2:$H$63996,4,FALSE)</f>
        <v>HEMATOLOGY</v>
      </c>
      <c r="I58" s="18" t="str">
        <f>VLOOKUP(N58,Revistas!$B$2:$H$63996,5,FALSE)</f>
        <v>42/70</v>
      </c>
      <c r="J58" s="18" t="str">
        <f>VLOOKUP(N58,Revistas!$B$2:$H$63996,6,FALSE)</f>
        <v>NO</v>
      </c>
      <c r="K58" s="18" t="s">
        <v>707</v>
      </c>
      <c r="L58" s="18" t="s">
        <v>708</v>
      </c>
      <c r="M58" s="18">
        <v>0</v>
      </c>
      <c r="N58" s="18" t="s">
        <v>709</v>
      </c>
      <c r="O58" s="18" t="s">
        <v>199</v>
      </c>
      <c r="P58" s="18">
        <v>2017</v>
      </c>
      <c r="Q58" s="18">
        <v>44</v>
      </c>
      <c r="R58" s="18">
        <v>2</v>
      </c>
      <c r="S58" s="18">
        <v>145</v>
      </c>
      <c r="T58" s="18">
        <v>153</v>
      </c>
      <c r="U58" s="32">
        <v>28608165</v>
      </c>
    </row>
    <row r="59" spans="1:21" ht="45">
      <c r="A59" s="31" t="str">
        <f t="shared" si="0"/>
        <v>Meras, P; Caro, J; Trigo, E; Irazusta, J; Lopez-Sendon, JL; Refoyo, E. Diagnostic Value of NT-proBNP for Early Identification of Chagas Cardiomyopathy in Non-endemic Areas. REVISTA ESPANOLA DE CARDIOLOGIA. 2017; 70(9):783-785.Letter. IF -4,485</v>
      </c>
      <c r="B59" s="37" t="s">
        <v>678</v>
      </c>
      <c r="C59" s="37" t="s">
        <v>679</v>
      </c>
      <c r="D59" s="17" t="s">
        <v>674</v>
      </c>
      <c r="E59" s="18" t="s">
        <v>274</v>
      </c>
      <c r="F59" s="18">
        <f>VLOOKUP(N59,Revistas!$B$2:$H$63996,2,FALSE)</f>
        <v>4.4850000000000003</v>
      </c>
      <c r="G59" s="18" t="str">
        <f>VLOOKUP(N59,Revistas!$B$2:$H$63996,3,FALSE)</f>
        <v>Q2</v>
      </c>
      <c r="H59" s="18" t="str">
        <f>VLOOKUP(N59,Revistas!$B$2:$H$63996,4,FALSE)</f>
        <v>CARDIAC &amp; CARDIOVASCULAR SYSTEM</v>
      </c>
      <c r="I59" s="18" t="str">
        <f>VLOOKUP(N59,Revistas!$B$2:$H$63996,5,FALSE)</f>
        <v>33/126</v>
      </c>
      <c r="J59" s="18" t="str">
        <f>VLOOKUP(N59,Revistas!$B$2:$H$63996,6,FALSE)</f>
        <v>NO</v>
      </c>
      <c r="K59" s="18" t="s">
        <v>680</v>
      </c>
      <c r="L59" s="18" t="s">
        <v>681</v>
      </c>
      <c r="M59" s="18">
        <v>0</v>
      </c>
      <c r="N59" s="18" t="s">
        <v>677</v>
      </c>
      <c r="O59" s="18" t="s">
        <v>154</v>
      </c>
      <c r="P59" s="18">
        <v>2017</v>
      </c>
      <c r="Q59" s="18">
        <v>70</v>
      </c>
      <c r="R59" s="18">
        <v>9</v>
      </c>
      <c r="S59" s="18">
        <v>783</v>
      </c>
      <c r="T59" s="18">
        <v>785</v>
      </c>
      <c r="U59" s="33">
        <v>28238648</v>
      </c>
    </row>
    <row r="60" spans="1:21" ht="30">
      <c r="A60" s="31" t="str">
        <f t="shared" si="0"/>
        <v>Merino, JL. Tools or Toys? The 20-Year Anniversary of the Nonfluoroscopic Mapping System Dilemma. REVISTA ESPANOLA DE CARDIOLOGIA. 2017; 70(9):690-693.Editorial Material. IF -4,485</v>
      </c>
      <c r="B60" s="37" t="s">
        <v>672</v>
      </c>
      <c r="C60" s="37" t="s">
        <v>673</v>
      </c>
      <c r="D60" s="17" t="s">
        <v>674</v>
      </c>
      <c r="E60" s="18" t="s">
        <v>571</v>
      </c>
      <c r="F60" s="18">
        <f>VLOOKUP(N60,Revistas!$B$2:$H$63996,2,FALSE)</f>
        <v>4.4850000000000003</v>
      </c>
      <c r="G60" s="18" t="str">
        <f>VLOOKUP(N60,Revistas!$B$2:$H$63996,3,FALSE)</f>
        <v>Q2</v>
      </c>
      <c r="H60" s="18" t="str">
        <f>VLOOKUP(N60,Revistas!$B$2:$H$63996,4,FALSE)</f>
        <v>CARDIAC &amp; CARDIOVASCULAR SYSTEM</v>
      </c>
      <c r="I60" s="18" t="str">
        <f>VLOOKUP(N60,Revistas!$B$2:$H$63996,5,FALSE)</f>
        <v>33/126</v>
      </c>
      <c r="J60" s="18" t="str">
        <f>VLOOKUP(N60,Revistas!$B$2:$H$63996,6,FALSE)</f>
        <v>NO</v>
      </c>
      <c r="K60" s="18" t="s">
        <v>675</v>
      </c>
      <c r="L60" s="18" t="s">
        <v>676</v>
      </c>
      <c r="M60" s="18">
        <v>0</v>
      </c>
      <c r="N60" s="18" t="s">
        <v>677</v>
      </c>
      <c r="O60" s="18" t="s">
        <v>154</v>
      </c>
      <c r="P60" s="18">
        <v>2017</v>
      </c>
      <c r="Q60" s="18">
        <v>70</v>
      </c>
      <c r="R60" s="18">
        <v>9</v>
      </c>
      <c r="S60" s="18">
        <v>690</v>
      </c>
      <c r="T60" s="18">
        <v>693</v>
      </c>
      <c r="U60" s="33">
        <v>28596066</v>
      </c>
    </row>
    <row r="61" spans="1:21" ht="30">
      <c r="A61" s="31" t="str">
        <f t="shared" si="0"/>
        <v>Moreno, R. Antithrombotic Therapy After Transcatheter Aortic Valve Implantation. AMERICAN JOURNAL OF CARDIOVASCULAR DRUGS. 2017; 17(4):265-271.Article. IF -2,768</v>
      </c>
      <c r="B61" s="37" t="s">
        <v>710</v>
      </c>
      <c r="C61" s="37" t="s">
        <v>711</v>
      </c>
      <c r="D61" s="17" t="s">
        <v>712</v>
      </c>
      <c r="E61" s="18" t="s">
        <v>10</v>
      </c>
      <c r="F61" s="18">
        <f>VLOOKUP(N61,Revistas!$B$2:$H$63996,2,FALSE)</f>
        <v>2.7679999999999998</v>
      </c>
      <c r="G61" s="18" t="str">
        <f>VLOOKUP(N61,Revistas!$B$2:$H$63996,3,FALSE)</f>
        <v>Q2</v>
      </c>
      <c r="H61" s="18" t="str">
        <f>VLOOKUP(N61,Revistas!$B$2:$H$63996,4,FALSE)</f>
        <v>CARDIAC &amp; CARDIOVASCULAR SYSTEMS - SCIE;</v>
      </c>
      <c r="I61" s="18" t="str">
        <f>VLOOKUP(N61,Revistas!$B$2:$H$63996,5,FALSE)</f>
        <v>107/257</v>
      </c>
      <c r="J61" s="18" t="str">
        <f>VLOOKUP(N61,Revistas!$B$2:$H$63996,6,FALSE)</f>
        <v>NO</v>
      </c>
      <c r="K61" s="18" t="s">
        <v>713</v>
      </c>
      <c r="L61" s="18" t="s">
        <v>714</v>
      </c>
      <c r="M61" s="18">
        <v>0</v>
      </c>
      <c r="N61" s="18" t="s">
        <v>715</v>
      </c>
      <c r="O61" s="18" t="s">
        <v>199</v>
      </c>
      <c r="P61" s="18">
        <v>2017</v>
      </c>
      <c r="Q61" s="18">
        <v>17</v>
      </c>
      <c r="R61" s="18">
        <v>4</v>
      </c>
      <c r="S61" s="18">
        <v>265</v>
      </c>
      <c r="T61" s="18">
        <v>271</v>
      </c>
      <c r="U61" s="33">
        <v>28211030</v>
      </c>
    </row>
    <row r="62" spans="1:21" ht="30">
      <c r="A62" s="31" t="str">
        <f t="shared" si="0"/>
        <v>Moreno, R; Mehta, SR. Nonculprit Vessel Intervention: Let's COMPLETE the Evidence. REVISTA ESPANOLA DE CARDIOLOGIA. 2017; 70(6):418-420.Editorial Material. IF -4,485</v>
      </c>
      <c r="B62" s="37" t="s">
        <v>752</v>
      </c>
      <c r="C62" s="37" t="s">
        <v>753</v>
      </c>
      <c r="D62" s="17" t="s">
        <v>674</v>
      </c>
      <c r="E62" s="18" t="s">
        <v>571</v>
      </c>
      <c r="F62" s="18">
        <f>VLOOKUP(N62,Revistas!$B$2:$H$63996,2,FALSE)</f>
        <v>4.4850000000000003</v>
      </c>
      <c r="G62" s="18" t="str">
        <f>VLOOKUP(N62,Revistas!$B$2:$H$63996,3,FALSE)</f>
        <v>Q2</v>
      </c>
      <c r="H62" s="18" t="str">
        <f>VLOOKUP(N62,Revistas!$B$2:$H$63996,4,FALSE)</f>
        <v>CARDIAC &amp; CARDIOVASCULAR SYSTEM</v>
      </c>
      <c r="I62" s="18" t="str">
        <f>VLOOKUP(N62,Revistas!$B$2:$H$63996,5,FALSE)</f>
        <v>33/126</v>
      </c>
      <c r="J62" s="18" t="str">
        <f>VLOOKUP(N62,Revistas!$B$2:$H$63996,6,FALSE)</f>
        <v>NO</v>
      </c>
      <c r="K62" s="18" t="s">
        <v>754</v>
      </c>
      <c r="L62" s="18" t="s">
        <v>755</v>
      </c>
      <c r="M62" s="18">
        <v>0</v>
      </c>
      <c r="N62" s="18" t="s">
        <v>677</v>
      </c>
      <c r="O62" s="18" t="s">
        <v>226</v>
      </c>
      <c r="P62" s="18">
        <v>2017</v>
      </c>
      <c r="Q62" s="18">
        <v>70</v>
      </c>
      <c r="R62" s="18">
        <v>6</v>
      </c>
      <c r="S62" s="18">
        <v>418</v>
      </c>
      <c r="T62" s="18">
        <v>420</v>
      </c>
      <c r="U62" s="33">
        <v>28139391</v>
      </c>
    </row>
    <row r="63" spans="1:21" ht="45">
      <c r="A63" s="31" t="str">
        <f t="shared" si="0"/>
        <v>Oliver, JM; Gallego, P; Gonzalez, AE; Garcia-Hamilton, D; Avila, P; Alonso, A; Ruiz-Cantador, J; Peinado, R; Yotti, R; Fernandez-Aviles, F. Impact of age and sex on survival and causes of death in adults with congenital heart disease. INTERNATIONAL JOURNAL OF CARDIOLOGY. 2017; 245():119-124.Article. IF -6,189</v>
      </c>
      <c r="B63" s="37" t="s">
        <v>634</v>
      </c>
      <c r="C63" s="37" t="s">
        <v>635</v>
      </c>
      <c r="D63" s="17" t="s">
        <v>604</v>
      </c>
      <c r="E63" s="18" t="s">
        <v>10</v>
      </c>
      <c r="F63" s="18">
        <f>VLOOKUP(N63,Revistas!$B$2:$H$63996,2,FALSE)</f>
        <v>6.1890000000000001</v>
      </c>
      <c r="G63" s="18" t="str">
        <f>VLOOKUP(N63,Revistas!$B$2:$H$63996,3,FALSE)</f>
        <v>Q1</v>
      </c>
      <c r="H63" s="18" t="str">
        <f>VLOOKUP(N63,Revistas!$B$2:$H$63996,4,FALSE)</f>
        <v>CARDIAC &amp; CARDIOVASCULAR SYSTEM</v>
      </c>
      <c r="I63" s="18" t="str">
        <f>VLOOKUP(N63,Revistas!$B$2:$H$63996,5,FALSE)</f>
        <v>16/126</v>
      </c>
      <c r="J63" s="18" t="str">
        <f>VLOOKUP(N63,Revistas!$B$2:$H$63996,6,FALSE)</f>
        <v>NO</v>
      </c>
      <c r="K63" s="18" t="s">
        <v>636</v>
      </c>
      <c r="L63" s="18" t="s">
        <v>637</v>
      </c>
      <c r="M63" s="18">
        <v>1</v>
      </c>
      <c r="N63" s="18" t="s">
        <v>607</v>
      </c>
      <c r="O63" s="28">
        <v>42278</v>
      </c>
      <c r="P63" s="18">
        <v>2017</v>
      </c>
      <c r="Q63" s="18">
        <v>245</v>
      </c>
      <c r="R63" s="18"/>
      <c r="S63" s="18">
        <v>119</v>
      </c>
      <c r="T63" s="18">
        <v>124</v>
      </c>
      <c r="U63" s="33">
        <v>28648355</v>
      </c>
    </row>
    <row r="64" spans="1:21" ht="45">
      <c r="A64" s="31" t="str">
        <f t="shared" si="0"/>
        <v>Ortiz, M; Martin, A; Arribas, F; Coll-Vinent, B; del Arco, C; Peinado, R; Almendral, J. Randomized comparison of intravenous procainamide vs. intravenous amiodarone for the acute treatment of tolerated wide QRS tachycardia: the PROCAMIO study. EUROPEAN HEART JOURNAL. 2017; 38(17):1329-+.Article. IF -19,651</v>
      </c>
      <c r="B64" s="37" t="s">
        <v>795</v>
      </c>
      <c r="C64" s="37" t="s">
        <v>796</v>
      </c>
      <c r="D64" s="17" t="s">
        <v>611</v>
      </c>
      <c r="E64" s="18" t="s">
        <v>10</v>
      </c>
      <c r="F64" s="18">
        <f>VLOOKUP(N64,Revistas!$B$2:$H$63996,2,FALSE)</f>
        <v>19.651</v>
      </c>
      <c r="G64" s="18" t="str">
        <f>VLOOKUP(N64,Revistas!$B$2:$H$63996,3,FALSE)</f>
        <v>Q1</v>
      </c>
      <c r="H64" s="18" t="str">
        <f>VLOOKUP(N64,Revistas!$B$2:$H$63996,4,FALSE)</f>
        <v>CARDIAC &amp; CARDIOVASCULAR SYSTEM</v>
      </c>
      <c r="I64" s="18" t="str">
        <f>VLOOKUP(N64,Revistas!$B$2:$H$63996,5,FALSE)</f>
        <v>2/126</v>
      </c>
      <c r="J64" s="18" t="str">
        <f>VLOOKUP(N64,Revistas!$B$2:$H$63996,6,FALSE)</f>
        <v>SI</v>
      </c>
      <c r="K64" s="18" t="s">
        <v>797</v>
      </c>
      <c r="L64" s="18" t="s">
        <v>798</v>
      </c>
      <c r="M64" s="18">
        <v>4</v>
      </c>
      <c r="N64" s="18" t="s">
        <v>614</v>
      </c>
      <c r="O64" s="28">
        <v>37012</v>
      </c>
      <c r="P64" s="18">
        <v>2017</v>
      </c>
      <c r="Q64" s="18">
        <v>38</v>
      </c>
      <c r="R64" s="18">
        <v>17</v>
      </c>
      <c r="S64" s="18">
        <v>1329</v>
      </c>
      <c r="T64" s="18" t="s">
        <v>167</v>
      </c>
      <c r="U64" s="33">
        <v>27354046</v>
      </c>
    </row>
    <row r="65" spans="1:21" ht="60">
      <c r="A65" s="31" t="str">
        <f t="shared" si="0"/>
        <v>Pollack, CV; Davoudi, F; Diercks, DB; Becker, RC; James, SK; Lim, ST; Schulte, PJ; Spinar, J; Steg, PG; Storey, RF; Himmelmann, A; Wallentin, L; Cannon, CP. Relative efficacy and safety of ticagelor vs clopidogrel as a function of time to invasive management in non-ST-segment elevation acute coronary syndrome in the PLATO trial. CLINICAL CARDIOLOGY. 2017; 40(6):390-398.Article. IF -2,757</v>
      </c>
      <c r="B65" s="37" t="s">
        <v>746</v>
      </c>
      <c r="C65" s="37" t="s">
        <v>747</v>
      </c>
      <c r="D65" s="17" t="s">
        <v>748</v>
      </c>
      <c r="E65" s="18" t="s">
        <v>10</v>
      </c>
      <c r="F65" s="18">
        <f>VLOOKUP(N65,Revistas!$B$2:$H$63996,2,FALSE)</f>
        <v>2.7570000000000001</v>
      </c>
      <c r="G65" s="18" t="str">
        <f>VLOOKUP(N65,Revistas!$B$2:$H$63996,3,FALSE)</f>
        <v>Q2</v>
      </c>
      <c r="H65" s="18" t="str">
        <f>VLOOKUP(N65,Revistas!$B$2:$H$63996,4,FALSE)</f>
        <v>CARDIAC &amp; CARDIOVASCULAR SYSTEM</v>
      </c>
      <c r="I65" s="18" t="str">
        <f>VLOOKUP(N65,Revistas!$B$2:$H$63996,5,FALSE)</f>
        <v>56/126</v>
      </c>
      <c r="J65" s="18" t="str">
        <f>VLOOKUP(N65,Revistas!$B$2:$H$63996,6,FALSE)</f>
        <v>NO</v>
      </c>
      <c r="K65" s="18" t="s">
        <v>749</v>
      </c>
      <c r="L65" s="18" t="s">
        <v>750</v>
      </c>
      <c r="M65" s="18">
        <v>1</v>
      </c>
      <c r="N65" s="18" t="s">
        <v>751</v>
      </c>
      <c r="O65" s="18" t="s">
        <v>226</v>
      </c>
      <c r="P65" s="18">
        <v>2017</v>
      </c>
      <c r="Q65" s="18">
        <v>40</v>
      </c>
      <c r="R65" s="18">
        <v>6</v>
      </c>
      <c r="S65" s="18">
        <v>390</v>
      </c>
      <c r="T65" s="18">
        <v>398</v>
      </c>
      <c r="U65" s="33">
        <v>28598510</v>
      </c>
    </row>
    <row r="66" spans="1:21" ht="45">
      <c r="A66" s="31" t="str">
        <f t="shared" si="0"/>
        <v>Rojas-Gonzalez, A; Cecconi, A; Merino, JL; Jimenez-Borreguero, LJ; Alfonso, F. Spike or not a spike? That is the question in a patient with single lead pacemaker. JOURNAL OF ELECTROCARDIOLOGY. 2017; 50(6):937-938.Article. IF -1,514</v>
      </c>
      <c r="B66" s="37" t="s">
        <v>615</v>
      </c>
      <c r="C66" s="37" t="s">
        <v>616</v>
      </c>
      <c r="D66" s="17" t="s">
        <v>617</v>
      </c>
      <c r="E66" s="18" t="s">
        <v>10</v>
      </c>
      <c r="F66" s="18">
        <f>VLOOKUP(N66,Revistas!$B$2:$H$63996,2,FALSE)</f>
        <v>1.514</v>
      </c>
      <c r="G66" s="18" t="str">
        <f>VLOOKUP(N66,Revistas!$B$2:$H$63996,3,FALSE)</f>
        <v>Q3</v>
      </c>
      <c r="H66" s="18" t="str">
        <f>VLOOKUP(N66,Revistas!$B$2:$H$63996,4,FALSE)</f>
        <v>CARDIAC &amp; CARDIOVASCULAR SYSTEMS - SCIE</v>
      </c>
      <c r="I66" s="18" t="str">
        <f>VLOOKUP(N66,Revistas!$B$2:$H$63996,5,FALSE)</f>
        <v>64/126</v>
      </c>
      <c r="J66" s="18" t="str">
        <f>VLOOKUP(N66,Revistas!$B$2:$H$63996,6,FALSE)</f>
        <v>NO</v>
      </c>
      <c r="K66" s="18" t="s">
        <v>618</v>
      </c>
      <c r="L66" s="18" t="s">
        <v>619</v>
      </c>
      <c r="M66" s="18">
        <v>0</v>
      </c>
      <c r="N66" s="18" t="s">
        <v>620</v>
      </c>
      <c r="O66" s="18" t="s">
        <v>102</v>
      </c>
      <c r="P66" s="18">
        <v>2017</v>
      </c>
      <c r="Q66" s="18">
        <v>50</v>
      </c>
      <c r="R66" s="18">
        <v>6</v>
      </c>
      <c r="S66" s="18">
        <v>937</v>
      </c>
      <c r="T66" s="18">
        <v>938</v>
      </c>
      <c r="U66" s="33">
        <v>28629807</v>
      </c>
    </row>
    <row r="67" spans="1:21" ht="60">
      <c r="A67" s="31" t="str">
        <f t="shared" ref="A67:A71" si="1">CONCATENATE(B67,". ",C67,". ",D67,". ",P67,"; ",Q67,"(",R67,"):",S67,"-",T67,".",E67,". ","IF -",F67)</f>
        <v>Sanjurjo, SC; Caro, JLL; Fragoso, AS; Diaz, MAP; Cervantes, CE; Garcia, AB; Padial, LR; Carratala, VP; Perez, RV; Jimenez, SM; Roca, GCR; Badimon, JJ. Characteristics of the Metabolic Syndrome in the Patients of IBERICAN Study (Identification of the Spanish Population at Cardiovascular and Renal Risk). METABOLIC SYNDROME AND RELATED DISORDERS. 2017; 15(9):431-438.Article. IF -1,932</v>
      </c>
      <c r="B67" s="37" t="s">
        <v>621</v>
      </c>
      <c r="C67" s="37" t="s">
        <v>622</v>
      </c>
      <c r="D67" s="17" t="s">
        <v>623</v>
      </c>
      <c r="E67" s="18" t="s">
        <v>10</v>
      </c>
      <c r="F67" s="18">
        <f>VLOOKUP(N67,Revistas!$B$2:$H$63996,2,FALSE)</f>
        <v>1.9319999999999999</v>
      </c>
      <c r="G67" s="18" t="str">
        <f>VLOOKUP(N67,Revistas!$B$2:$H$63996,3,FALSE)</f>
        <v>Q3</v>
      </c>
      <c r="H67" s="18" t="str">
        <f>VLOOKUP(N67,Revistas!$B$2:$H$63996,4,FALSE)</f>
        <v>MEDICINE, RESEARCH &amp; EXPERIMENTAL - SCIE</v>
      </c>
      <c r="I67" s="18" t="str">
        <f>VLOOKUP(N67,Revistas!$B$2:$H$63996,5,FALSE)</f>
        <v>81/128</v>
      </c>
      <c r="J67" s="18" t="str">
        <f>VLOOKUP(N67,Revistas!$B$2:$H$63996,6,FALSE)</f>
        <v>NO</v>
      </c>
      <c r="K67" s="18" t="s">
        <v>624</v>
      </c>
      <c r="L67" s="18" t="s">
        <v>625</v>
      </c>
      <c r="M67" s="18">
        <v>0</v>
      </c>
      <c r="N67" s="18" t="s">
        <v>626</v>
      </c>
      <c r="O67" s="18" t="s">
        <v>94</v>
      </c>
      <c r="P67" s="18">
        <v>2017</v>
      </c>
      <c r="Q67" s="18">
        <v>15</v>
      </c>
      <c r="R67" s="18">
        <v>9</v>
      </c>
      <c r="S67" s="18">
        <v>431</v>
      </c>
      <c r="T67" s="18">
        <v>438</v>
      </c>
      <c r="U67" s="33">
        <v>27567214</v>
      </c>
    </row>
    <row r="68" spans="1:21" ht="60">
      <c r="A68" s="31" t="str">
        <f t="shared" si="1"/>
        <v>Storm, C; Nee, J; Sunde, K; Holzer, M; Hubner, P; Taccone, FS; Friberg, H; Lopez-de-Sa, E; Cariou, A; Schefold, JC; Ristagno, G; Noc, M; Donker, DW; Andres, J; Krawczyk, P; Skrifvars, MB; Penketh, J; Krannich, A; Fries, M. A survey on general and temperature management of post cardiac arrest patients in large teaching and university hospitals in 14 European countries-The SPAME trial results. RESUSCITATION. 2017; 116():84-90.Article. IF -5,23</v>
      </c>
      <c r="B68" s="37" t="s">
        <v>740</v>
      </c>
      <c r="C68" s="37" t="s">
        <v>741</v>
      </c>
      <c r="D68" s="17" t="s">
        <v>742</v>
      </c>
      <c r="E68" s="18" t="s">
        <v>10</v>
      </c>
      <c r="F68" s="18">
        <f>VLOOKUP(N68,Revistas!$B$2:$H$63996,2,FALSE)</f>
        <v>5.23</v>
      </c>
      <c r="G68" s="18" t="str">
        <f>VLOOKUP(N68,Revistas!$B$2:$H$63996,3,FALSE)</f>
        <v>Q1</v>
      </c>
      <c r="H68" s="18" t="str">
        <f>VLOOKUP(N68,Revistas!$B$2:$H$63996,4,FALSE)</f>
        <v>EMERGENCY MEDICINE</v>
      </c>
      <c r="I68" s="18" t="str">
        <f>VLOOKUP(N68,Revistas!$B$2:$H$63996,5,FALSE)</f>
        <v>1 DE 24</v>
      </c>
      <c r="J68" s="18" t="str">
        <f>VLOOKUP(N68,Revistas!$B$2:$H$63996,6,FALSE)</f>
        <v>SI</v>
      </c>
      <c r="K68" s="18" t="s">
        <v>743</v>
      </c>
      <c r="L68" s="18" t="s">
        <v>744</v>
      </c>
      <c r="M68" s="18">
        <v>3</v>
      </c>
      <c r="N68" s="18" t="s">
        <v>745</v>
      </c>
      <c r="O68" s="18" t="s">
        <v>29</v>
      </c>
      <c r="P68" s="18">
        <v>2017</v>
      </c>
      <c r="Q68" s="18">
        <v>116</v>
      </c>
      <c r="R68" s="18"/>
      <c r="S68" s="18">
        <v>84</v>
      </c>
      <c r="T68" s="18">
        <v>90</v>
      </c>
      <c r="U68" s="33">
        <v>28377294</v>
      </c>
    </row>
    <row r="69" spans="1:21" ht="45">
      <c r="A69" s="31" t="str">
        <f t="shared" si="1"/>
        <v>Velilla-Zancada, SM; Escobar-Cervantes, C; Manzano-Espinosa, L; Prieto-Diaz, MA; Ramalle-Gomara, E; Vara-Gonzalez, LA. Impact of variations in blood pressure with orthostatism on mortality: the HOMO study. BLOOD PRESSURE MONITORING. 2017; 22(4):184-190.Article. IF -1,248</v>
      </c>
      <c r="B69" s="37" t="s">
        <v>716</v>
      </c>
      <c r="C69" s="37" t="s">
        <v>717</v>
      </c>
      <c r="D69" s="17" t="s">
        <v>718</v>
      </c>
      <c r="E69" s="18" t="s">
        <v>10</v>
      </c>
      <c r="F69" s="18">
        <f>VLOOKUP(N69,Revistas!$B$2:$H$63996,2,FALSE)</f>
        <v>1.248</v>
      </c>
      <c r="G69" s="18" t="str">
        <f>VLOOKUP(N69,Revistas!$B$2:$H$63996,3,FALSE)</f>
        <v>Q4</v>
      </c>
      <c r="H69" s="18" t="str">
        <f>VLOOKUP(N69,Revistas!$B$2:$H$63996,4,FALSE)</f>
        <v>PERIPHERAL VASCULAR DISEASE - SCIE</v>
      </c>
      <c r="I69" s="18" t="str">
        <f>VLOOKUP(N69,Revistas!$B$2:$H$63996,5,FALSE)</f>
        <v>54/63</v>
      </c>
      <c r="J69" s="18" t="str">
        <f>VLOOKUP(N69,Revistas!$B$2:$H$63996,6,FALSE)</f>
        <v>NO</v>
      </c>
      <c r="K69" s="18" t="s">
        <v>719</v>
      </c>
      <c r="L69" s="18" t="s">
        <v>720</v>
      </c>
      <c r="M69" s="18">
        <v>0</v>
      </c>
      <c r="N69" s="18" t="s">
        <v>721</v>
      </c>
      <c r="O69" s="18" t="s">
        <v>199</v>
      </c>
      <c r="P69" s="18">
        <v>2017</v>
      </c>
      <c r="Q69" s="18">
        <v>22</v>
      </c>
      <c r="R69" s="18">
        <v>4</v>
      </c>
      <c r="S69" s="18">
        <v>184</v>
      </c>
      <c r="T69" s="18">
        <v>190</v>
      </c>
      <c r="U69" s="33">
        <v>28263203</v>
      </c>
    </row>
    <row r="70" spans="1:21" ht="60">
      <c r="A70" s="31" t="str">
        <f t="shared" si="1"/>
        <v>Vidal-Petiot, E; Stebbins, A; Chiswell, K; Ardissino, D; Aylward, PE; Cannon, CP; Corrales, MAR; Held, C; Lopez-Sendon, JL; Stewart, RAH; Wallentin, L; White, HD; Steg, PG. Visit-to-visit variability of blood pressure and cardiovascular outcomes in patients with stable coronary heart disease. Insights from the STABILITY trial. EUROPEAN HEART JOURNAL. 2017; 38(37):2813-+.Article. IF -19,651</v>
      </c>
      <c r="B70" s="37" t="s">
        <v>644</v>
      </c>
      <c r="C70" s="37" t="s">
        <v>645</v>
      </c>
      <c r="D70" s="17" t="s">
        <v>611</v>
      </c>
      <c r="E70" s="18" t="s">
        <v>10</v>
      </c>
      <c r="F70" s="18">
        <f>VLOOKUP(N70,Revistas!$B$2:$H$63996,2,FALSE)</f>
        <v>19.651</v>
      </c>
      <c r="G70" s="18" t="str">
        <f>VLOOKUP(N70,Revistas!$B$2:$H$63996,3,FALSE)</f>
        <v>Q1</v>
      </c>
      <c r="H70" s="18" t="str">
        <f>VLOOKUP(N70,Revistas!$B$2:$H$63996,4,FALSE)</f>
        <v>CARDIAC &amp; CARDIOVASCULAR SYSTEM</v>
      </c>
      <c r="I70" s="18" t="str">
        <f>VLOOKUP(N70,Revistas!$B$2:$H$63996,5,FALSE)</f>
        <v>2/126</v>
      </c>
      <c r="J70" s="18" t="str">
        <f>VLOOKUP(N70,Revistas!$B$2:$H$63996,6,FALSE)</f>
        <v>SI</v>
      </c>
      <c r="K70" s="18" t="s">
        <v>646</v>
      </c>
      <c r="L70" s="18" t="s">
        <v>647</v>
      </c>
      <c r="M70" s="18">
        <v>4</v>
      </c>
      <c r="N70" s="18" t="s">
        <v>614</v>
      </c>
      <c r="O70" s="28">
        <v>37165</v>
      </c>
      <c r="P70" s="18">
        <v>2017</v>
      </c>
      <c r="Q70" s="18">
        <v>38</v>
      </c>
      <c r="R70" s="18">
        <v>37</v>
      </c>
      <c r="S70" s="18">
        <v>2813</v>
      </c>
      <c r="T70" s="18" t="s">
        <v>167</v>
      </c>
      <c r="U70" s="32">
        <v>28575274</v>
      </c>
    </row>
    <row r="71" spans="1:21" ht="45">
      <c r="A71" s="31" t="str">
        <f t="shared" si="1"/>
        <v>Vinereanu, D; Lopes, RD; Mulder, H; Gersh, BJ; Hanna, M; Silva, PGMDE; Atar, D; Wallentin, L; Granger, CB; Alexander, JH. Echocardiographic Risk Factors for Stroke and Outcomes in Patients With Atrial Fibrillation Anticoagulated With Apixaban or Warfarin. STROKE. 2017; 48(12):3266-3273.Article. IF -6,032</v>
      </c>
      <c r="B71" s="37" t="s">
        <v>596</v>
      </c>
      <c r="C71" s="37" t="s">
        <v>597</v>
      </c>
      <c r="D71" s="17" t="s">
        <v>598</v>
      </c>
      <c r="E71" s="18" t="s">
        <v>10</v>
      </c>
      <c r="F71" s="18">
        <f>VLOOKUP(N71,Revistas!$B$2:$H$63996,2,FALSE)</f>
        <v>6.032</v>
      </c>
      <c r="G71" s="18" t="str">
        <f>VLOOKUP(N71,Revistas!$B$2:$H$63996,3,FALSE)</f>
        <v>Q1</v>
      </c>
      <c r="H71" s="18" t="str">
        <f>VLOOKUP(N71,Revistas!$B$2:$H$63996,4,FALSE)</f>
        <v>CLINICAL NEUROLOGY</v>
      </c>
      <c r="I71" s="18" t="str">
        <f>VLOOKUP(N71,Revistas!$B$2:$H$63996,5,FALSE)</f>
        <v>16/194</v>
      </c>
      <c r="J71" s="18" t="str">
        <f>VLOOKUP(N71,Revistas!$B$2:$H$63996,6,FALSE)</f>
        <v>SI</v>
      </c>
      <c r="K71" s="18" t="s">
        <v>599</v>
      </c>
      <c r="L71" s="18" t="s">
        <v>600</v>
      </c>
      <c r="M71" s="18">
        <v>0</v>
      </c>
      <c r="N71" s="18" t="s">
        <v>601</v>
      </c>
      <c r="O71" s="18" t="s">
        <v>14</v>
      </c>
      <c r="P71" s="18">
        <v>2017</v>
      </c>
      <c r="Q71" s="18">
        <v>48</v>
      </c>
      <c r="R71" s="18">
        <v>12</v>
      </c>
      <c r="S71" s="18">
        <v>3266</v>
      </c>
      <c r="T71" s="18">
        <v>3273</v>
      </c>
      <c r="U71" s="33">
        <v>29089455</v>
      </c>
    </row>
    <row r="72" spans="1:21">
      <c r="U72" s="32"/>
    </row>
    <row r="73" spans="1:21" hidden="1"/>
    <row r="74" spans="1:21" hidden="1"/>
    <row r="75" spans="1:21" hidden="1"/>
    <row r="76" spans="1:21" hidden="1"/>
    <row r="77" spans="1:21" hidden="1"/>
    <row r="78" spans="1:21" hidden="1"/>
    <row r="79" spans="1:21" hidden="1"/>
    <row r="80" spans="1:2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39</v>
      </c>
      <c r="D1092" s="20" t="s">
        <v>10</v>
      </c>
      <c r="E1092" s="23">
        <f>DSUM(B1:T1088,F1,D1091:D1092)</f>
        <v>178.16700000000003</v>
      </c>
      <c r="F1092" s="23" t="s">
        <v>10</v>
      </c>
      <c r="G1092" s="23" t="s">
        <v>5470</v>
      </c>
      <c r="H1092" s="23">
        <f>DCOUNTA(B1:T1088,G1091,F1091:G1092)</f>
        <v>16</v>
      </c>
      <c r="I1092" s="23" t="s">
        <v>10</v>
      </c>
      <c r="J1092" s="23" t="s">
        <v>2680</v>
      </c>
      <c r="K1092" s="23">
        <f>DCOUNTA(B1:T1088,J1,I1091:J1092)</f>
        <v>10</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8</v>
      </c>
      <c r="D1095" s="20" t="s">
        <v>274</v>
      </c>
      <c r="E1095" s="23">
        <f>DSUM(B1:T1088,F1,D1094:D1095)</f>
        <v>32.520000000000003</v>
      </c>
      <c r="F1095" s="23" t="s">
        <v>274</v>
      </c>
      <c r="G1095" s="23" t="s">
        <v>5470</v>
      </c>
      <c r="H1095" s="23">
        <f>DCOUNTA(B1:T1088,G1,F1094:G1095)</f>
        <v>0</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0</v>
      </c>
      <c r="D1098" s="20" t="s">
        <v>356</v>
      </c>
      <c r="E1098" s="23">
        <f>DSUM(B1:T1088,F1,D1097:D1098)</f>
        <v>0</v>
      </c>
      <c r="F1098" s="23" t="s">
        <v>356</v>
      </c>
      <c r="G1098" s="23" t="s">
        <v>5470</v>
      </c>
      <c r="H1098" s="23">
        <f>DCOUNTA(B1:T1088,G1,F1097:G1098)</f>
        <v>0</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9</v>
      </c>
      <c r="D1101" s="20" t="s">
        <v>571</v>
      </c>
      <c r="E1101" s="23">
        <f>DSUM(B1:T1088,F1,D1100:D1101)</f>
        <v>38.779000000000003</v>
      </c>
      <c r="F1101" s="23" t="s">
        <v>571</v>
      </c>
      <c r="G1101" s="23" t="s">
        <v>5470</v>
      </c>
      <c r="H1101" s="23">
        <f>DCOUNTA(B1:T1088,G1,F1100:G1101)</f>
        <v>1</v>
      </c>
      <c r="I1101" s="23" t="s">
        <v>571</v>
      </c>
      <c r="J1101" s="23" t="s">
        <v>2680</v>
      </c>
      <c r="K1101" s="23">
        <f>DCOUNTA(B1:T1088,J1,I1100:J1101)</f>
        <v>0</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11</v>
      </c>
      <c r="D1105" s="20" t="s">
        <v>26</v>
      </c>
      <c r="E1105" s="23">
        <f>DSUM(B1:T1088,F1,D1104:D1105)</f>
        <v>104.80699999999999</v>
      </c>
      <c r="F1105" s="23" t="s">
        <v>26</v>
      </c>
      <c r="G1105" s="23" t="s">
        <v>5470</v>
      </c>
      <c r="H1105" s="23">
        <f>DCOUNTA(B1:T1088,G1,F1104:G1105)</f>
        <v>11</v>
      </c>
      <c r="I1105" s="23" t="s">
        <v>26</v>
      </c>
      <c r="J1105" s="23" t="s">
        <v>2680</v>
      </c>
      <c r="K1105" s="23">
        <f>DCOUNTA(B1:T1088,J1,I1104:J1105)</f>
        <v>10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3</v>
      </c>
      <c r="D1108" s="20" t="s">
        <v>210</v>
      </c>
      <c r="E1108" s="23">
        <f>DSUM(B1:T1088,F1,D1107:D1108)</f>
        <v>9.5500000000000007</v>
      </c>
      <c r="F1108" s="23" t="s">
        <v>210</v>
      </c>
      <c r="G1108" s="23" t="s">
        <v>5470</v>
      </c>
      <c r="H1108" s="23">
        <f>DCOUNTA(B1:T1088,G1,F1107:G1108)</f>
        <v>1</v>
      </c>
      <c r="I1108" s="23" t="s">
        <v>210</v>
      </c>
      <c r="J1108" s="23" t="s">
        <v>2680</v>
      </c>
      <c r="K1108" s="23">
        <f>DCOUNTA(B1:T1088,J1,I1107:J1108)</f>
        <v>1</v>
      </c>
    </row>
    <row r="1110" spans="2:52" ht="15.75">
      <c r="C1110" s="19" t="s">
        <v>7256</v>
      </c>
      <c r="D1110" s="19" t="s">
        <v>7257</v>
      </c>
      <c r="E1110" s="19" t="s">
        <v>5466</v>
      </c>
      <c r="F1110" s="19" t="s">
        <v>7258</v>
      </c>
      <c r="G1110" s="19" t="s">
        <v>7259</v>
      </c>
      <c r="O1110" s="24"/>
      <c r="AY1110" s="20" t="s">
        <v>7260</v>
      </c>
      <c r="AZ1110" s="20" t="s">
        <v>7261</v>
      </c>
    </row>
    <row r="1111" spans="2:52" ht="15.75">
      <c r="C1111" s="21">
        <f>C1092</f>
        <v>39</v>
      </c>
      <c r="D1111" s="26" t="s">
        <v>7262</v>
      </c>
      <c r="E1111" s="21">
        <f>E1092</f>
        <v>178.16700000000003</v>
      </c>
      <c r="F1111" s="21">
        <f>H1092</f>
        <v>16</v>
      </c>
      <c r="G1111" s="21">
        <f>K1092</f>
        <v>10</v>
      </c>
      <c r="O1111" s="24"/>
    </row>
    <row r="1112" spans="2:52" ht="15.75">
      <c r="C1112" s="21">
        <f>C1095</f>
        <v>8</v>
      </c>
      <c r="D1112" s="26" t="s">
        <v>7263</v>
      </c>
      <c r="E1112" s="21">
        <f>E1095</f>
        <v>32.520000000000003</v>
      </c>
      <c r="F1112" s="21">
        <f>H1095</f>
        <v>0</v>
      </c>
      <c r="G1112" s="21">
        <f>K1095</f>
        <v>0</v>
      </c>
      <c r="O1112" s="24"/>
    </row>
    <row r="1113" spans="2:52" ht="15.75">
      <c r="C1113" s="21">
        <f>C1101</f>
        <v>9</v>
      </c>
      <c r="D1113" s="26" t="s">
        <v>7265</v>
      </c>
      <c r="E1113" s="21">
        <f>E1101</f>
        <v>38.779000000000003</v>
      </c>
      <c r="F1113" s="21">
        <f>H1101</f>
        <v>1</v>
      </c>
      <c r="G1113" s="21">
        <f>K1101</f>
        <v>0</v>
      </c>
      <c r="O1113" s="24"/>
    </row>
    <row r="1114" spans="2:52" ht="15.75">
      <c r="C1114" s="21">
        <f>C1105</f>
        <v>11</v>
      </c>
      <c r="D1114" s="26" t="s">
        <v>26</v>
      </c>
      <c r="E1114" s="21">
        <f>E1105</f>
        <v>104.80699999999999</v>
      </c>
      <c r="F1114" s="21">
        <f>H1105</f>
        <v>11</v>
      </c>
      <c r="G1114" s="21">
        <f>K1105</f>
        <v>10</v>
      </c>
      <c r="O1114" s="24"/>
    </row>
    <row r="1115" spans="2:52" ht="15.75">
      <c r="C1115" s="21">
        <f>C1108</f>
        <v>3</v>
      </c>
      <c r="D1115" s="26" t="s">
        <v>7266</v>
      </c>
      <c r="E1115" s="21">
        <f>E1108</f>
        <v>9.5500000000000007</v>
      </c>
      <c r="F1115" s="21">
        <f>H1108</f>
        <v>1</v>
      </c>
      <c r="G1115" s="21">
        <f>K1108</f>
        <v>1</v>
      </c>
      <c r="O1115" s="24"/>
    </row>
    <row r="1116" spans="2:52" ht="15.75">
      <c r="C1116" s="22"/>
      <c r="D1116" s="19" t="s">
        <v>7267</v>
      </c>
      <c r="E1116" s="19">
        <f>E1111</f>
        <v>178.16700000000003</v>
      </c>
      <c r="F1116" s="22"/>
      <c r="O1116" s="24"/>
    </row>
    <row r="1117" spans="2:52" ht="15.75">
      <c r="C1117" s="22"/>
      <c r="D1117" s="19" t="s">
        <v>7268</v>
      </c>
      <c r="E1117" s="19">
        <f>E1111+E1112+E1113+E1114+E1115</f>
        <v>363.82300000000004</v>
      </c>
    </row>
  </sheetData>
  <sortState ref="B2:AZ71">
    <sortCondition ref="B2:B71"/>
  </sortState>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rgb="FFFF9966"/>
  </sheetPr>
  <dimension ref="A1:AZ1117"/>
  <sheetViews>
    <sheetView topLeftCell="B1" workbookViewId="0">
      <selection activeCell="B2" sqref="B2:C46"/>
    </sheetView>
  </sheetViews>
  <sheetFormatPr baseColWidth="10" defaultRowHeight="15"/>
  <cols>
    <col min="1" max="1" width="103.5703125" style="20" hidden="1" customWidth="1"/>
    <col min="2" max="2" width="55.42578125" style="20" customWidth="1"/>
    <col min="3" max="3" width="65.5703125" style="20" customWidth="1"/>
    <col min="4" max="4" width="19" style="20" customWidth="1"/>
    <col min="5" max="5" width="18.5703125" style="23" customWidth="1"/>
    <col min="6" max="6" width="11.7109375" style="23" customWidth="1"/>
    <col min="7" max="7" width="12" style="23" customWidth="1"/>
    <col min="8" max="9" width="0" style="23" hidden="1" customWidth="1"/>
    <col min="10" max="10" width="11.85546875" style="23" customWidth="1"/>
    <col min="11" max="15" width="0" style="23" hidden="1" customWidth="1"/>
    <col min="16" max="16" width="12" style="23" customWidth="1"/>
    <col min="17" max="18" width="11.5703125" style="23" customWidth="1"/>
    <col min="19" max="20" width="11.85546875" style="23" customWidth="1"/>
    <col min="21" max="21" width="11.42578125" style="23"/>
    <col min="22" max="16384" width="11.42578125" style="20"/>
  </cols>
  <sheetData>
    <row r="1" spans="1:21" s="2" customFormat="1" ht="25.5">
      <c r="B1" s="1" t="s">
        <v>70</v>
      </c>
      <c r="C1" s="1" t="s">
        <v>71</v>
      </c>
      <c r="D1" s="1" t="s">
        <v>72</v>
      </c>
      <c r="E1" s="1" t="s">
        <v>73</v>
      </c>
      <c r="F1" s="1" t="s">
        <v>74</v>
      </c>
      <c r="G1" s="1" t="s">
        <v>75</v>
      </c>
      <c r="H1" s="1" t="s">
        <v>76</v>
      </c>
      <c r="I1" s="1" t="s">
        <v>77</v>
      </c>
      <c r="J1" s="1" t="s">
        <v>78</v>
      </c>
      <c r="K1" s="1" t="s">
        <v>79</v>
      </c>
      <c r="L1" s="1" t="s">
        <v>80</v>
      </c>
      <c r="M1" s="1" t="s">
        <v>81</v>
      </c>
      <c r="N1" s="1" t="s">
        <v>0</v>
      </c>
      <c r="O1" s="1" t="s">
        <v>1</v>
      </c>
      <c r="P1" s="1" t="s">
        <v>2</v>
      </c>
      <c r="Q1" s="1" t="s">
        <v>3</v>
      </c>
      <c r="R1" s="1" t="s">
        <v>4</v>
      </c>
      <c r="S1" s="1" t="s">
        <v>5</v>
      </c>
      <c r="T1" s="1" t="s">
        <v>6</v>
      </c>
    </row>
    <row r="2" spans="1:21" ht="45">
      <c r="A2" s="31" t="str">
        <f>CONCATENATE(B2,". ",C2,". ",D2,". ",P2,"; ",Q2,"(",R2,"):",S2,"-",T2,".",E2,". ","IF -",F2)</f>
        <v>Andrade-Gomez, E; Garcia-Esquinas, E; Ortola, R; Martinez-Gomez, D; Rodriguez-Artalejo, F. Watching TV has a distinct sociodemographic and lifestyle profile compared with other sedentary behaviors: A nationwide population-based study. PLOS ONE. 2017; 12(12):-e0188836.Article. IF -2,806</v>
      </c>
      <c r="B2" s="37" t="s">
        <v>939</v>
      </c>
      <c r="C2" s="37" t="s">
        <v>940</v>
      </c>
      <c r="D2" s="17" t="s">
        <v>217</v>
      </c>
      <c r="E2" s="18" t="s">
        <v>10</v>
      </c>
      <c r="F2" s="18">
        <f>VLOOKUP(N2,Revistas!$B$2:$H$63996,2,FALSE)</f>
        <v>2.806</v>
      </c>
      <c r="G2" s="18" t="str">
        <f>VLOOKUP(N2,Revistas!$B$2:$H$63996,3,FALSE)</f>
        <v>Q1</v>
      </c>
      <c r="H2" s="18" t="str">
        <f>VLOOKUP(N2,Revistas!$B$2:$H$63996,4,FALSE)</f>
        <v>MULTIDISCIPLINARY SCIENCES</v>
      </c>
      <c r="I2" s="18" t="str">
        <f>VLOOKUP(N2,Revistas!$B$2:$H$63996,5,FALSE)</f>
        <v>15/64</v>
      </c>
      <c r="J2" s="18" t="str">
        <f>VLOOKUP(N2,Revistas!$B$2:$H$63996,6,FALSE)</f>
        <v>NO</v>
      </c>
      <c r="K2" s="18" t="s">
        <v>941</v>
      </c>
      <c r="L2" s="18" t="s">
        <v>942</v>
      </c>
      <c r="M2" s="18">
        <v>0</v>
      </c>
      <c r="N2" s="18" t="s">
        <v>220</v>
      </c>
      <c r="O2" s="18" t="s">
        <v>943</v>
      </c>
      <c r="P2" s="18">
        <v>2017</v>
      </c>
      <c r="Q2" s="18">
        <v>12</v>
      </c>
      <c r="R2" s="18">
        <v>12</v>
      </c>
      <c r="S2" s="18"/>
      <c r="T2" s="18" t="s">
        <v>944</v>
      </c>
      <c r="U2" s="23">
        <v>29206883</v>
      </c>
    </row>
    <row r="3" spans="1:21" ht="30">
      <c r="A3" s="31" t="str">
        <f t="shared" ref="A3:A59" si="0">CONCATENATE(B3,". ",C3,". ",D3,". ",P3,"; ",Q3,"(",R3,"):",S3,"-",T3,".",E3,". ","IF -",F3)</f>
        <v>Banegas, JR. Lack of association between passive smoking and blood pressure, lipids, and fasting glucose. JOURNAL OF HYPERTENSION. 2017; 35(10):1952-1954.Editorial Material. IF -4,085</v>
      </c>
      <c r="B3" s="37" t="s">
        <v>977</v>
      </c>
      <c r="C3" s="37" t="s">
        <v>978</v>
      </c>
      <c r="D3" s="17" t="s">
        <v>959</v>
      </c>
      <c r="E3" s="18" t="s">
        <v>571</v>
      </c>
      <c r="F3" s="18">
        <f>VLOOKUP(N3,Revistas!$B$2:$H$63996,2,FALSE)</f>
        <v>4.085</v>
      </c>
      <c r="G3" s="18" t="str">
        <f>VLOOKUP(N3,Revistas!$B$2:$H$63996,3,FALSE)</f>
        <v>Q1</v>
      </c>
      <c r="H3" s="18" t="str">
        <f>VLOOKUP(N3,Revistas!$B$2:$H$63996,4,FALSE)</f>
        <v>PERIPHERAL VASCULAR DISEASE</v>
      </c>
      <c r="I3" s="18" t="str">
        <f>VLOOKUP(N3,Revistas!$B$2:$H$63996,5,FALSE)</f>
        <v>12 DE 63</v>
      </c>
      <c r="J3" s="18" t="str">
        <f>VLOOKUP(N3,Revistas!$B$2:$H$63996,6,FALSE)</f>
        <v>NO</v>
      </c>
      <c r="K3" s="18" t="s">
        <v>979</v>
      </c>
      <c r="L3" s="18" t="s">
        <v>980</v>
      </c>
      <c r="M3" s="18">
        <v>0</v>
      </c>
      <c r="N3" s="18" t="s">
        <v>962</v>
      </c>
      <c r="O3" s="18" t="s">
        <v>129</v>
      </c>
      <c r="P3" s="18">
        <v>2017</v>
      </c>
      <c r="Q3" s="18">
        <v>35</v>
      </c>
      <c r="R3" s="18">
        <v>10</v>
      </c>
      <c r="S3" s="18">
        <v>1952</v>
      </c>
      <c r="T3" s="18">
        <v>1954</v>
      </c>
      <c r="U3" s="23">
        <v>28858196</v>
      </c>
    </row>
    <row r="4" spans="1:21" ht="30">
      <c r="A4" s="31" t="str">
        <f t="shared" si="0"/>
        <v>Banegas, JR. Mass starvation in early life and adult hypertension in China. JOURNAL OF HYPERTENSION. 2017; 35(1):29-32.Editorial Material. IF -4,085</v>
      </c>
      <c r="B4" s="37" t="s">
        <v>977</v>
      </c>
      <c r="C4" s="37" t="s">
        <v>1134</v>
      </c>
      <c r="D4" s="17" t="s">
        <v>959</v>
      </c>
      <c r="E4" s="18" t="s">
        <v>571</v>
      </c>
      <c r="F4" s="18">
        <f>VLOOKUP(N4,Revistas!$B$2:$H$63996,2,FALSE)</f>
        <v>4.085</v>
      </c>
      <c r="G4" s="18" t="str">
        <f>VLOOKUP(N4,Revistas!$B$2:$H$63996,3,FALSE)</f>
        <v>Q1</v>
      </c>
      <c r="H4" s="18" t="str">
        <f>VLOOKUP(N4,Revistas!$B$2:$H$63996,4,FALSE)</f>
        <v>PERIPHERAL VASCULAR DISEASE</v>
      </c>
      <c r="I4" s="18" t="str">
        <f>VLOOKUP(N4,Revistas!$B$2:$H$63996,5,FALSE)</f>
        <v>12 DE 63</v>
      </c>
      <c r="J4" s="18" t="str">
        <f>VLOOKUP(N4,Revistas!$B$2:$H$63996,6,FALSE)</f>
        <v>NO</v>
      </c>
      <c r="K4" s="18" t="s">
        <v>1135</v>
      </c>
      <c r="L4" s="18" t="s">
        <v>955</v>
      </c>
      <c r="M4" s="18">
        <v>1</v>
      </c>
      <c r="N4" s="18" t="s">
        <v>962</v>
      </c>
      <c r="O4" s="18" t="s">
        <v>344</v>
      </c>
      <c r="P4" s="18">
        <v>2017</v>
      </c>
      <c r="Q4" s="18">
        <v>35</v>
      </c>
      <c r="R4" s="18">
        <v>1</v>
      </c>
      <c r="S4" s="18">
        <v>29</v>
      </c>
      <c r="T4" s="18">
        <v>32</v>
      </c>
      <c r="U4" s="23">
        <v>27902625</v>
      </c>
    </row>
    <row r="5" spans="1:21" ht="30">
      <c r="A5" s="31" t="str">
        <f t="shared" si="0"/>
        <v>Banegas, JR. Birth month, a simple demographic indicator of early environmental exposures and risk of chronic diseases. MEDICINA CLINICA. 2017; 148(11):498-500.Editorial Material. IF -1,125</v>
      </c>
      <c r="B5" s="37" t="s">
        <v>977</v>
      </c>
      <c r="C5" s="37" t="s">
        <v>1032</v>
      </c>
      <c r="D5" s="17" t="s">
        <v>736</v>
      </c>
      <c r="E5" s="18" t="s">
        <v>571</v>
      </c>
      <c r="F5" s="18">
        <f>VLOOKUP(N5,Revistas!$B$2:$H$63996,2,FALSE)</f>
        <v>1.125</v>
      </c>
      <c r="G5" s="18" t="str">
        <f>VLOOKUP(N5,Revistas!$B$2:$H$63996,3,FALSE)</f>
        <v>Q3</v>
      </c>
      <c r="H5" s="18" t="str">
        <f>VLOOKUP(N5,Revistas!$B$2:$H$63996,4,FALSE)</f>
        <v>MEDICINA, GENERAL &amp; INTERNAL</v>
      </c>
      <c r="I5" s="18" t="str">
        <f>VLOOKUP(N5,Revistas!$B$2:$H$63996,5,FALSE)</f>
        <v>91/154</v>
      </c>
      <c r="J5" s="18" t="str">
        <f>VLOOKUP(N5,Revistas!$B$2:$H$63996,6,FALSE)</f>
        <v>NO</v>
      </c>
      <c r="K5" s="18" t="s">
        <v>1033</v>
      </c>
      <c r="L5" s="18" t="s">
        <v>1034</v>
      </c>
      <c r="M5" s="18">
        <v>0</v>
      </c>
      <c r="N5" s="18" t="s">
        <v>739</v>
      </c>
      <c r="O5" s="28">
        <v>39234</v>
      </c>
      <c r="P5" s="18">
        <v>2017</v>
      </c>
      <c r="Q5" s="18">
        <v>148</v>
      </c>
      <c r="R5" s="18">
        <v>11</v>
      </c>
      <c r="S5" s="18">
        <v>498</v>
      </c>
      <c r="T5" s="18">
        <v>500</v>
      </c>
      <c r="U5" s="23">
        <v>28396135</v>
      </c>
    </row>
    <row r="6" spans="1:21" ht="30">
      <c r="A6" s="31" t="str">
        <f t="shared" si="0"/>
        <v>Banegas, JR; Rodriguez-Artalejo, F. The StrongHeart Study: adding biological plausibility to the red meat - cardiovascular disease association. JOURNAL OF HYPERTENSION. 2017; 35(9):1782-1784.Editorial Material. IF -4,085</v>
      </c>
      <c r="B6" s="37" t="s">
        <v>993</v>
      </c>
      <c r="C6" s="37" t="s">
        <v>994</v>
      </c>
      <c r="D6" s="17" t="s">
        <v>959</v>
      </c>
      <c r="E6" s="18" t="s">
        <v>571</v>
      </c>
      <c r="F6" s="18">
        <f>VLOOKUP(N6,Revistas!$B$2:$H$63996,2,FALSE)</f>
        <v>4.085</v>
      </c>
      <c r="G6" s="18" t="str">
        <f>VLOOKUP(N6,Revistas!$B$2:$H$63996,3,FALSE)</f>
        <v>Q1</v>
      </c>
      <c r="H6" s="18" t="str">
        <f>VLOOKUP(N6,Revistas!$B$2:$H$63996,4,FALSE)</f>
        <v>PERIPHERAL VASCULAR DISEASE</v>
      </c>
      <c r="I6" s="18" t="str">
        <f>VLOOKUP(N6,Revistas!$B$2:$H$63996,5,FALSE)</f>
        <v>12 DE 63</v>
      </c>
      <c r="J6" s="18" t="str">
        <f>VLOOKUP(N6,Revistas!$B$2:$H$63996,6,FALSE)</f>
        <v>NO</v>
      </c>
      <c r="K6" s="18" t="s">
        <v>995</v>
      </c>
      <c r="L6" s="18" t="s">
        <v>996</v>
      </c>
      <c r="M6" s="18">
        <v>0</v>
      </c>
      <c r="N6" s="18" t="s">
        <v>962</v>
      </c>
      <c r="O6" s="18" t="s">
        <v>154</v>
      </c>
      <c r="P6" s="18">
        <v>2017</v>
      </c>
      <c r="Q6" s="18">
        <v>35</v>
      </c>
      <c r="R6" s="18">
        <v>9</v>
      </c>
      <c r="S6" s="18">
        <v>1782</v>
      </c>
      <c r="T6" s="18">
        <v>1784</v>
      </c>
      <c r="U6" s="23">
        <v>28767487</v>
      </c>
    </row>
    <row r="7" spans="1:21" ht="45">
      <c r="A7" s="31" t="str">
        <f t="shared" si="0"/>
        <v>Banegas, JR; Ruilope, LM; de la Sierra, A; Vinyoles, E; Gorostidi, M; de la Cruz, JJ; Segura, J; Oliveras, A; Martell, N; Garcia-Puig, J; Williams, B. Clinic Versus Daytime Ambulatory Blood Pressure Difference in Hypertensive Patients The Impact of Age and Clinic Blood Pressure. HYPERTENSION. 2017; 69(2):211-+.Article. IF -6,857</v>
      </c>
      <c r="B7" s="37" t="s">
        <v>1103</v>
      </c>
      <c r="C7" s="37" t="s">
        <v>1104</v>
      </c>
      <c r="D7" s="17" t="s">
        <v>1105</v>
      </c>
      <c r="E7" s="18" t="s">
        <v>10</v>
      </c>
      <c r="F7" s="18">
        <f>VLOOKUP(N7,Revistas!$B$2:$H$63996,2,FALSE)</f>
        <v>6.8570000000000002</v>
      </c>
      <c r="G7" s="18" t="str">
        <f>VLOOKUP(N7,Revistas!$B$2:$H$63996,3,FALSE)</f>
        <v>Q1</v>
      </c>
      <c r="H7" s="18" t="str">
        <f>VLOOKUP(N7,Revistas!$B$2:$H$63996,4,FALSE)</f>
        <v>PERIPHERAL VASCULAR DISEASE</v>
      </c>
      <c r="I7" s="18" t="str">
        <f>VLOOKUP(N7,Revistas!$B$2:$H$63996,5,FALSE)</f>
        <v>3 DE 63</v>
      </c>
      <c r="J7" s="18" t="str">
        <f>VLOOKUP(N7,Revistas!$B$2:$H$63996,6,FALSE)</f>
        <v>SI</v>
      </c>
      <c r="K7" s="18" t="s">
        <v>1106</v>
      </c>
      <c r="L7" s="18"/>
      <c r="M7" s="18">
        <v>2</v>
      </c>
      <c r="N7" s="18" t="s">
        <v>1107</v>
      </c>
      <c r="O7" s="18" t="s">
        <v>62</v>
      </c>
      <c r="P7" s="18">
        <v>2017</v>
      </c>
      <c r="Q7" s="18">
        <v>69</v>
      </c>
      <c r="R7" s="18">
        <v>2</v>
      </c>
      <c r="S7" s="18">
        <v>211</v>
      </c>
      <c r="T7" s="18" t="s">
        <v>167</v>
      </c>
      <c r="U7" s="23">
        <v>28028191</v>
      </c>
    </row>
    <row r="8" spans="1:21" ht="45">
      <c r="A8" s="31" t="str">
        <f t="shared" si="0"/>
        <v>Bayan-Bravo, A; Perez-Tasigchana, RF; Sayon-Orea, C; Martinez-Gomez, D; Lopez-Garcia, E; Rodriguez-Artalejo, F; Guallar-Castillon, P. Combined Impact of Traditional and Non-Traditional Healthy Behaviors on Health-Related Quality of Life: A Prospective Study in Older Adults. PLOS ONE. 2017; 12(1):-e0170513.Article. IF -2,806</v>
      </c>
      <c r="B8" s="37" t="s">
        <v>1073</v>
      </c>
      <c r="C8" s="37" t="s">
        <v>1114</v>
      </c>
      <c r="D8" s="17" t="s">
        <v>217</v>
      </c>
      <c r="E8" s="18" t="s">
        <v>10</v>
      </c>
      <c r="F8" s="18">
        <f>VLOOKUP(N8,Revistas!$B$2:$H$63996,2,FALSE)</f>
        <v>2.806</v>
      </c>
      <c r="G8" s="18" t="str">
        <f>VLOOKUP(N8,Revistas!$B$2:$H$63996,3,FALSE)</f>
        <v>Q1</v>
      </c>
      <c r="H8" s="18" t="str">
        <f>VLOOKUP(N8,Revistas!$B$2:$H$63996,4,FALSE)</f>
        <v>MULTIDISCIPLINARY SCIENCES</v>
      </c>
      <c r="I8" s="18" t="str">
        <f>VLOOKUP(N8,Revistas!$B$2:$H$63996,5,FALSE)</f>
        <v>15/64</v>
      </c>
      <c r="J8" s="18" t="str">
        <f>VLOOKUP(N8,Revistas!$B$2:$H$63996,6,FALSE)</f>
        <v>NO</v>
      </c>
      <c r="K8" s="18" t="s">
        <v>1115</v>
      </c>
      <c r="L8" s="18" t="s">
        <v>1116</v>
      </c>
      <c r="M8" s="18">
        <v>1</v>
      </c>
      <c r="N8" s="18" t="s">
        <v>220</v>
      </c>
      <c r="O8" s="18" t="s">
        <v>1117</v>
      </c>
      <c r="P8" s="18">
        <v>2017</v>
      </c>
      <c r="Q8" s="18">
        <v>12</v>
      </c>
      <c r="R8" s="18">
        <v>1</v>
      </c>
      <c r="S8" s="18"/>
      <c r="T8" s="18" t="s">
        <v>1118</v>
      </c>
      <c r="U8" s="23">
        <v>28122033</v>
      </c>
    </row>
    <row r="9" spans="1:21" ht="60">
      <c r="A9" s="31" t="str">
        <f t="shared" si="0"/>
        <v>Bayan-Bravo, A; Perez-Tasigchana, RF; Sayon-Orea, C; Martinez-Gomez, D; Lopez-Garcia, E; Rodriguez-Artalejo, F; Guallar-Castillon, P. Combined Impact of Traditional and Non-Traditional Healthy Behaviors on Health-Related Quality of Life: A Prospective Study in Older Adults (vol 12, e0170513, 2017). PLOS ONE. 2017; 12(3):-e0173850.Correction. IF -2,806</v>
      </c>
      <c r="B9" s="37" t="s">
        <v>1073</v>
      </c>
      <c r="C9" s="37" t="s">
        <v>1074</v>
      </c>
      <c r="D9" s="17" t="s">
        <v>217</v>
      </c>
      <c r="E9" s="18" t="s">
        <v>356</v>
      </c>
      <c r="F9" s="18">
        <f>VLOOKUP(N9,Revistas!$B$2:$H$63996,2,FALSE)</f>
        <v>2.806</v>
      </c>
      <c r="G9" s="18" t="str">
        <f>VLOOKUP(N9,Revistas!$B$2:$H$63996,3,FALSE)</f>
        <v>Q1</v>
      </c>
      <c r="H9" s="18" t="str">
        <f>VLOOKUP(N9,Revistas!$B$2:$H$63996,4,FALSE)</f>
        <v>MULTIDISCIPLINARY SCIENCES</v>
      </c>
      <c r="I9" s="18" t="str">
        <f>VLOOKUP(N9,Revistas!$B$2:$H$63996,5,FALSE)</f>
        <v>15/64</v>
      </c>
      <c r="J9" s="18" t="str">
        <f>VLOOKUP(N9,Revistas!$B$2:$H$63996,6,FALSE)</f>
        <v>NO</v>
      </c>
      <c r="K9" s="18"/>
      <c r="L9" s="18"/>
      <c r="M9" s="18">
        <v>0</v>
      </c>
      <c r="N9" s="18" t="s">
        <v>220</v>
      </c>
      <c r="O9" s="28">
        <v>39508</v>
      </c>
      <c r="P9" s="18">
        <v>2017</v>
      </c>
      <c r="Q9" s="18">
        <v>12</v>
      </c>
      <c r="R9" s="18">
        <v>3</v>
      </c>
      <c r="S9" s="18"/>
      <c r="T9" s="18" t="s">
        <v>1075</v>
      </c>
      <c r="U9" s="23">
        <v>28273148</v>
      </c>
    </row>
    <row r="10" spans="1:21" ht="45">
      <c r="A10" s="31" t="str">
        <f t="shared" si="0"/>
        <v>Beltran, LM; Olmo-Fernandez, A; Banegas, JR; Garcia-Puig, J. Electronic clinical decision support system and multifactorial risk factor control in patients with type 2 diabetes in primary health care. EUROPEAN JOURNAL OF INTERNAL MEDICINE. 2017; 44():E35-E37.Letter. IF -2,96</v>
      </c>
      <c r="B10" s="37" t="s">
        <v>969</v>
      </c>
      <c r="C10" s="37" t="s">
        <v>970</v>
      </c>
      <c r="D10" s="17" t="s">
        <v>971</v>
      </c>
      <c r="E10" s="18" t="s">
        <v>274</v>
      </c>
      <c r="F10" s="18">
        <f>VLOOKUP(N10,Revistas!$B$2:$H$63996,2,FALSE)</f>
        <v>2.96</v>
      </c>
      <c r="G10" s="18" t="str">
        <f>VLOOKUP(N10,Revistas!$B$2:$H$63996,3,FALSE)</f>
        <v>Q1</v>
      </c>
      <c r="H10" s="18" t="str">
        <f>VLOOKUP(N10,Revistas!$B$2:$H$63996,4,FALSE)</f>
        <v>MEDICINA, GENERAL &amp; INTERNAL</v>
      </c>
      <c r="I10" s="18" t="str">
        <f>VLOOKUP(N10,Revistas!$B$2:$H$63996,5,FALSE)</f>
        <v>28/154</v>
      </c>
      <c r="J10" s="18" t="str">
        <f>VLOOKUP(N10,Revistas!$B$2:$H$63996,6,FALSE)</f>
        <v>NO</v>
      </c>
      <c r="K10" s="18" t="s">
        <v>972</v>
      </c>
      <c r="L10" s="18" t="s">
        <v>973</v>
      </c>
      <c r="M10" s="18">
        <v>0</v>
      </c>
      <c r="N10" s="18" t="s">
        <v>974</v>
      </c>
      <c r="O10" s="18" t="s">
        <v>129</v>
      </c>
      <c r="P10" s="18">
        <v>2017</v>
      </c>
      <c r="Q10" s="18">
        <v>44</v>
      </c>
      <c r="R10" s="18"/>
      <c r="S10" s="18" t="s">
        <v>975</v>
      </c>
      <c r="T10" s="18" t="s">
        <v>976</v>
      </c>
      <c r="U10" s="23">
        <v>28747256</v>
      </c>
    </row>
    <row r="11" spans="1:21" ht="30">
      <c r="A11" s="31" t="str">
        <f t="shared" si="0"/>
        <v>Campanini, MZ; Guallar-Castillon, P; Rodriguez-Artalejo, F; Lopez-Garcia, E. Mediterranean Diet and Changes in Sleep Duration and Indicators of Sleep Quality in Older Adults. SLEEP. 2017; 40(3):-zsw083.Article. IF -4,923</v>
      </c>
      <c r="B11" s="37" t="s">
        <v>1090</v>
      </c>
      <c r="C11" s="37" t="s">
        <v>1091</v>
      </c>
      <c r="D11" s="17" t="s">
        <v>1092</v>
      </c>
      <c r="E11" s="18" t="s">
        <v>10</v>
      </c>
      <c r="F11" s="18">
        <f>VLOOKUP(N11,Revistas!$B$2:$H$63996,2,FALSE)</f>
        <v>4.923</v>
      </c>
      <c r="G11" s="18" t="str">
        <f>VLOOKUP(N11,Revistas!$B$2:$H$63996,3,FALSE)</f>
        <v>Q1</v>
      </c>
      <c r="H11" s="18" t="str">
        <f>VLOOKUP(N11,Revistas!$B$2:$H$63996,4,FALSE)</f>
        <v>CLINICAL NEUROLOGY - SCIE;</v>
      </c>
      <c r="I11" s="18" t="str">
        <f>VLOOKUP(N11,Revistas!$B$2:$H$63996,5,FALSE)</f>
        <v>25/194</v>
      </c>
      <c r="J11" s="18" t="str">
        <f>VLOOKUP(N11,Revistas!$B$2:$H$63996,6,FALSE)</f>
        <v>NO</v>
      </c>
      <c r="K11" s="18" t="s">
        <v>1093</v>
      </c>
      <c r="L11" s="18" t="s">
        <v>1094</v>
      </c>
      <c r="M11" s="18">
        <v>0</v>
      </c>
      <c r="N11" s="18" t="s">
        <v>1095</v>
      </c>
      <c r="O11" s="28">
        <v>36951</v>
      </c>
      <c r="P11" s="18">
        <v>2017</v>
      </c>
      <c r="Q11" s="18">
        <v>40</v>
      </c>
      <c r="R11" s="18">
        <v>3</v>
      </c>
      <c r="S11" s="18"/>
      <c r="T11" s="18" t="s">
        <v>1096</v>
      </c>
      <c r="U11" s="23">
        <v>28364422</v>
      </c>
    </row>
    <row r="12" spans="1:21" ht="45">
      <c r="A12" s="31" t="str">
        <f t="shared" si="0"/>
        <v>Campanini, MZ; Lopez-Garcia, E; Rodriguez-Artalejo, F; Gonzalez, AD; Andrade, SM; Mesas, AE. Agreement between sleep diary and actigraphy in a highly educated Brazilian population. SLEEP MEDICINE. 2017; 35():27-34.Article. IF -3,391</v>
      </c>
      <c r="B12" s="37" t="s">
        <v>1020</v>
      </c>
      <c r="C12" s="37" t="s">
        <v>1021</v>
      </c>
      <c r="D12" s="17" t="s">
        <v>1022</v>
      </c>
      <c r="E12" s="18" t="s">
        <v>10</v>
      </c>
      <c r="F12" s="18">
        <f>VLOOKUP(N12,Revistas!$B$2:$H$63996,2,FALSE)</f>
        <v>3.391</v>
      </c>
      <c r="G12" s="18" t="str">
        <f>VLOOKUP(N12,Revistas!$B$2:$H$63996,3,FALSE)</f>
        <v>Q2</v>
      </c>
      <c r="H12" s="18" t="str">
        <f>VLOOKUP(N12,Revistas!$B$2:$H$63996,4,FALSE)</f>
        <v>CLINICAL NEUROLOGY - SCIE</v>
      </c>
      <c r="I12" s="18" t="str">
        <f>VLOOKUP(N12,Revistas!$B$2:$H$63996,5,FALSE)</f>
        <v>58/194</v>
      </c>
      <c r="J12" s="18" t="str">
        <f>VLOOKUP(N12,Revistas!$B$2:$H$63996,6,FALSE)</f>
        <v>NO</v>
      </c>
      <c r="K12" s="18" t="s">
        <v>1023</v>
      </c>
      <c r="L12" s="18" t="s">
        <v>1024</v>
      </c>
      <c r="M12" s="18">
        <v>1</v>
      </c>
      <c r="N12" s="18" t="s">
        <v>1025</v>
      </c>
      <c r="O12" s="18" t="s">
        <v>29</v>
      </c>
      <c r="P12" s="18">
        <v>2017</v>
      </c>
      <c r="Q12" s="18">
        <v>35</v>
      </c>
      <c r="R12" s="18"/>
      <c r="S12" s="18">
        <v>27</v>
      </c>
      <c r="T12" s="18">
        <v>34</v>
      </c>
      <c r="U12" s="23">
        <v>28619179</v>
      </c>
    </row>
    <row r="13" spans="1:21" ht="45">
      <c r="A13" s="31" t="str">
        <f t="shared" si="0"/>
        <v>Cavero-Redondo, I; Peleteiro, B; Alvarez-Bueno, C; Rodriguez-Artalejo, F; Martinez-Vizcaino, V. Glycated haemoglobin A1c as a risk factor of cardiovascular outcomes and all-cause mortality in diabetic and nondiabetic populations: a systematic review and meta-analysis. BMJ OPEN. 2017; 7(7):-e015949.Review. IF -2,369</v>
      </c>
      <c r="B13" s="37" t="s">
        <v>1007</v>
      </c>
      <c r="C13" s="37" t="s">
        <v>1008</v>
      </c>
      <c r="D13" s="17" t="s">
        <v>1009</v>
      </c>
      <c r="E13" s="18" t="s">
        <v>210</v>
      </c>
      <c r="F13" s="18">
        <f>VLOOKUP(N13,Revistas!$B$2:$H$63996,2,FALSE)</f>
        <v>2.3690000000000002</v>
      </c>
      <c r="G13" s="18" t="str">
        <f>VLOOKUP(N13,Revistas!$B$2:$H$63996,3,FALSE)</f>
        <v>Q1</v>
      </c>
      <c r="H13" s="18" t="str">
        <f>VLOOKUP(N13,Revistas!$B$2:$H$63996,4,FALSE)</f>
        <v>MEDICINA, GENERAL &amp; INTERNAL</v>
      </c>
      <c r="I13" s="18" t="str">
        <f>VLOOKUP(N13,Revistas!$B$2:$H$63996,5,FALSE)</f>
        <v>38/154</v>
      </c>
      <c r="J13" s="18" t="str">
        <f>VLOOKUP(N13,Revistas!$B$2:$H$63996,6,FALSE)</f>
        <v>NO</v>
      </c>
      <c r="K13" s="18" t="s">
        <v>1010</v>
      </c>
      <c r="L13" s="18" t="s">
        <v>1011</v>
      </c>
      <c r="M13" s="18">
        <v>0</v>
      </c>
      <c r="N13" s="18" t="s">
        <v>1012</v>
      </c>
      <c r="O13" s="18" t="s">
        <v>29</v>
      </c>
      <c r="P13" s="18">
        <v>2017</v>
      </c>
      <c r="Q13" s="18">
        <v>7</v>
      </c>
      <c r="R13" s="18">
        <v>7</v>
      </c>
      <c r="S13" s="18"/>
      <c r="T13" s="18" t="s">
        <v>1013</v>
      </c>
      <c r="U13" s="23">
        <v>28760792</v>
      </c>
    </row>
    <row r="14" spans="1:21" ht="105">
      <c r="A14" s="31" t="str">
        <f t="shared" si="0"/>
        <v>Chaparro, M; Ramas, M; Benitez, JM; Lopez-Garcia, A; Juan, A; Guardiola, J; Minguez, M; Calvet, X; Marquez, L; Salazar, LIF; Bujanda, L; Garcia, C; Zabana, Y; Lorente, R; Barrio, J; Hinojosa, E; Iborra, M; Cajal, MD; Van Domselaar, M; Garcia-Sepulcre, MF; Gomollon, F; Piqueras, M; Alcain, G; Garcia-Sanchez, V; Panes, J; Domenech, E; Garcia-Esquinas, E; Rodriguez-Artalejo, F; Gisbert, JP. Extracolonic Cancer in Inflammatory Bowel Disease: Data from the GETECCU Eneida Registry. AMERICAN JOURNAL OF GASTROENTEROLOGY. 2017; 112(7):1135-1143.Article. IF -9,566</v>
      </c>
      <c r="B14" s="37" t="s">
        <v>1014</v>
      </c>
      <c r="C14" s="37" t="s">
        <v>1015</v>
      </c>
      <c r="D14" s="17" t="s">
        <v>1016</v>
      </c>
      <c r="E14" s="18" t="s">
        <v>10</v>
      </c>
      <c r="F14" s="18">
        <f>VLOOKUP(N14,Revistas!$B$2:$H$63996,2,FALSE)</f>
        <v>9.5660000000000007</v>
      </c>
      <c r="G14" s="18" t="str">
        <f>VLOOKUP(N14,Revistas!$B$2:$H$63996,3,FALSE)</f>
        <v>Q1</v>
      </c>
      <c r="H14" s="18" t="str">
        <f>VLOOKUP(N14,Revistas!$B$2:$H$63996,4,FALSE)</f>
        <v>GASTROENTEROLOGY &amp; HEPATOLOGY - SCIE</v>
      </c>
      <c r="I14" s="18" t="str">
        <f>VLOOKUP(N14,Revistas!$B$2:$H$63996,5,FALSE)</f>
        <v>6 DE 79</v>
      </c>
      <c r="J14" s="18" t="str">
        <f>VLOOKUP(N14,Revistas!$B$2:$H$63996,6,FALSE)</f>
        <v>SI</v>
      </c>
      <c r="K14" s="18" t="s">
        <v>1017</v>
      </c>
      <c r="L14" s="18" t="s">
        <v>1018</v>
      </c>
      <c r="M14" s="18">
        <v>1</v>
      </c>
      <c r="N14" s="18" t="s">
        <v>1019</v>
      </c>
      <c r="O14" s="18" t="s">
        <v>29</v>
      </c>
      <c r="P14" s="18">
        <v>2017</v>
      </c>
      <c r="Q14" s="18">
        <v>112</v>
      </c>
      <c r="R14" s="18">
        <v>7</v>
      </c>
      <c r="S14" s="18">
        <v>1135</v>
      </c>
      <c r="T14" s="18">
        <v>1143</v>
      </c>
      <c r="U14" s="23">
        <v>28534520</v>
      </c>
    </row>
    <row r="15" spans="1:21" ht="45">
      <c r="A15" s="31" t="str">
        <f t="shared" si="0"/>
        <v>de la Sierra, A; Vinyoles, E; Banegas, JR; Segura, J; Gorostidi, M; de la Cruz, JJ; Ruilope, LM. Prevalence and clinical characteristics of white-coat hypertension based on different definition criteria in untreated and treated patients. JOURNAL OF HYPERTENSION. 2017; 35(12):2388-2394.Article. IF -4,085</v>
      </c>
      <c r="B15" s="37" t="s">
        <v>957</v>
      </c>
      <c r="C15" s="37" t="s">
        <v>958</v>
      </c>
      <c r="D15" s="17" t="s">
        <v>959</v>
      </c>
      <c r="E15" s="18" t="s">
        <v>10</v>
      </c>
      <c r="F15" s="18">
        <f>VLOOKUP(N15,Revistas!$B$2:$H$63996,2,FALSE)</f>
        <v>4.085</v>
      </c>
      <c r="G15" s="18" t="str">
        <f>VLOOKUP(N15,Revistas!$B$2:$H$63996,3,FALSE)</f>
        <v>Q1</v>
      </c>
      <c r="H15" s="18" t="str">
        <f>VLOOKUP(N15,Revistas!$B$2:$H$63996,4,FALSE)</f>
        <v>PERIPHERAL VASCULAR DISEASE</v>
      </c>
      <c r="I15" s="18" t="str">
        <f>VLOOKUP(N15,Revistas!$B$2:$H$63996,5,FALSE)</f>
        <v>12 DE 63</v>
      </c>
      <c r="J15" s="18" t="str">
        <f>VLOOKUP(N15,Revistas!$B$2:$H$63996,6,FALSE)</f>
        <v>NO</v>
      </c>
      <c r="K15" s="18" t="s">
        <v>960</v>
      </c>
      <c r="L15" s="18" t="s">
        <v>961</v>
      </c>
      <c r="M15" s="18">
        <v>0</v>
      </c>
      <c r="N15" s="18" t="s">
        <v>962</v>
      </c>
      <c r="O15" s="18" t="s">
        <v>14</v>
      </c>
      <c r="P15" s="18">
        <v>2017</v>
      </c>
      <c r="Q15" s="18">
        <v>35</v>
      </c>
      <c r="R15" s="18">
        <v>12</v>
      </c>
      <c r="S15" s="18">
        <v>2388</v>
      </c>
      <c r="T15" s="18">
        <v>2394</v>
      </c>
      <c r="U15" s="23">
        <v>28723880</v>
      </c>
    </row>
    <row r="16" spans="1:21" ht="60">
      <c r="A16" s="31" t="str">
        <f t="shared" si="0"/>
        <v>Divison-Garrote, JA; Ruilope, LM; de la Sierra, A; de la Cruz, JJ; Vinyoles, E; Gorostidi, M; Escobar-Cervantes, C; Velilla-Zancada, SM; Segura, J; Banegas, JR. Magnitude of Hypotension Based on Office and Ambulatory Blood Pressure Monitoring: Results From a Cohort of 5066 Treated Hypertensive Patients Aged 80 Years and Older. JOURNAL OF THE AMERICAN MEDICAL DIRECTORS ASSOCIATION. 2017; 18(5):-452.e1.Article. IF -5,775</v>
      </c>
      <c r="B16" s="37" t="s">
        <v>788</v>
      </c>
      <c r="C16" s="37" t="s">
        <v>789</v>
      </c>
      <c r="D16" s="17" t="s">
        <v>790</v>
      </c>
      <c r="E16" s="18" t="s">
        <v>10</v>
      </c>
      <c r="F16" s="18">
        <f>VLOOKUP(N16,Revistas!$B$2:$H$63996,2,FALSE)</f>
        <v>5.7750000000000004</v>
      </c>
      <c r="G16" s="18" t="str">
        <f>VLOOKUP(N16,Revistas!$B$2:$H$63996,3,FALSE)</f>
        <v>Q1</v>
      </c>
      <c r="H16" s="18" t="str">
        <f>VLOOKUP(N16,Revistas!$B$2:$H$63996,4,FALSE)</f>
        <v>GERIATRICS &amp; GERONTOLOGY</v>
      </c>
      <c r="I16" s="18" t="str">
        <f>VLOOKUP(N16,Revistas!$B$2:$H$63996,5,FALSE)</f>
        <v>4 DE 49</v>
      </c>
      <c r="J16" s="18" t="str">
        <f>VLOOKUP(N16,Revistas!$B$2:$H$63996,6,FALSE)</f>
        <v>SI</v>
      </c>
      <c r="K16" s="18" t="s">
        <v>791</v>
      </c>
      <c r="L16" s="18" t="s">
        <v>792</v>
      </c>
      <c r="M16" s="18">
        <v>1</v>
      </c>
      <c r="N16" s="18" t="s">
        <v>793</v>
      </c>
      <c r="O16" s="28">
        <v>37012</v>
      </c>
      <c r="P16" s="18">
        <v>2017</v>
      </c>
      <c r="Q16" s="18">
        <v>18</v>
      </c>
      <c r="R16" s="18">
        <v>5</v>
      </c>
      <c r="S16" s="18"/>
      <c r="T16" s="18" t="s">
        <v>794</v>
      </c>
    </row>
    <row r="17" spans="1:21" ht="285">
      <c r="A17" s="31" t="str">
        <f t="shared" si="0"/>
        <v>Ezzati, M; Bentham, J; Di Cesare, M; Bilano, V; Bixby, H; Zhou, B; Stevens, GA; Riley, LM; Taddei, C; Hajifathalian, K; Lu, Y; Savin, S; Cowan, MJ; Paciore, CJ; Chiritaemandi, A; Hayes, AJ; Katz, J; Kelishadi, R; Kengne, AP; Khang, YH; Laxmaiah, A; Li, YP; Ma, J; Miranda, JJ; Mostafa, A; Neovius, M; Padez, C; Rampal, L; Zhu, A; Bennet, JE; Danaei, G; Bhutta, ZA; Ezzati, M; Abarca-Gomez, L; Abdeen, ZA; Hamid, ZA; Abu-Rmeileh, NM; Acosta-Cazares, B; Acuin, C; Adams, RJ; Aekplakorn, W; Afsana, K; Aguilar-Salinas, CA; Agyemng, C; Ahmadvand, A; Ahrens, W; Ajlouni, K; Akhtaeva, N; Al-Hazzaa, HM; Al-Othman, AR; Al-Raddadi, R; AlBuhairan, F; AlDhukai, S; Ali, MM; Ali, O; Alkerwi, A; Alvarez-Pedrerol, M; Aly, E; Amarapurkar, DN; Amouyel, P; Amuzu, A; Andersen, LB; Anderssen, SA; Andrade, DS; Angquist, LH; Anjana, RM; Aounallah-Skhiri, H; Araujo, J; Arianse, I; Aris, T; Arlappa, N; Arveiler, D; Aryal, KK; Aspelund, T; Assah, FK; Assuncao, MCF; Aung, MS; Avdicova, M; Azevedo, A; Azizi, F; Babu, BV; Bahijri, S; Baker, JL; Balakrishna, N; Bamoshmoosh, M; Banach, M; Bandosz, P; Banegas, JR; Barbagallo, CM; Barcelo, A; Barkat, A; Barros, AJD; Barros, MVG; Bata, I; Batieha, AM; Batista, RL; Batyrbek, A; Baur, LA; Beaglehole, R; Ben Romdhane, H; Benedics, J; Benet, M; Bennet, JE; Bernabe, A; Bernotiene, G; Bettiol, H; Bhagyalaxmi, A; Bharadwaj, S; Bhargava, SK; Bhatti, Z; Bhutta, ZA; Bi, HS; Bi, YF; Biehl, A; Bikbov, M; Bista, B; Bjelica, DJ; Bjerregaard, P; Bjertnes, E; Bjness, MB; Bjorkelund, C; Blokstra, A; Bo, S; Bobak, M; Boddy, LM; Boehm, BO; Boeing, H; Boggia, JG; Boissonnet, CP; Bonaccio, M; Bongard, V; Bovet, P; Braeckevelt, L; Braeckman, L; Bragt, MCE; Brajkovich, I; Branca, F; Breckenkamp, J; Breda, J; Brenner, H; Brewster, LM; Brian, GR; Brinduse, L; Bruno, G; Bueno-de-Mesquita, HB; Bugge, A; Buoncristiano, M; Burazeri, G; Burns, C; de Leon, AC; Cacciottolo, J; Cai, H; Cama, T; Cameron, C; Camola, J; Can, G; Candido, APCC; Capanzana, M; Capuano, V; Cardoso, VC; Carlsson, AC; Carvalho, MJ; Casanueva, FF; Casas, JP; Caserta, CA; Chamukuttan, S; Chan, AW; Chan, Q; Chaturvedi, HK; Chaturvedi, N; Chen, CJ; Chen, FF; Chen, HS; Chen, SH; Chen, ZM; Cheng, CY; Chetrit, A; Chikova-Iscener, E; Chiolero, A; Chiou, ST; Chirita-Emandi, A; Chirlaque, MD; Cho, B; Cho, Y; Christensen, K; Christofaro, DG; Chudek, J; Cifkova, R; Cinteza, E; Claessens, F; Clays, E; Concin, H; Confortin, SC; Cooper, C; Cooper, R; Coppinger, TC; Costanzo, S; Cottel, D; Cowell, C; Craig, CL; Crujeiras, AB; Cucu, A; D'Arrigo, G; d'Orsi, E; Dallongeville, J; Damasceno, A; Damsgaard, CT; Danae, G; Dankner, R; Dantoft, TM; Dastgiri, S; Dauchet, L; Davletov, K; De Backer, G; De Bacquer, D; De Curtis, A; de Gaetano, G; De Henauw, S; de Oliveira, PD; De Ridder, K; De Smedt, D; Deepa, M; Deev, AD; Dehghan, A; Delisle, H; Delpeuch, F; Deschamps, V; Dhana, K; Di Castelnuovo, AF; Dias-da-Costa, JS; Diaz, A; Dika, Z; Djalalinia, S; Do, HTP; Dobson, AJ; Donati, MB; Donfrancesco, C; Donoso, SP; Doring, A; Dorobantu, M; Dorosty, AR; Doua, K; Drygas, W; Duan, JL; Duante, C; Duleva, V; Dulskiene, V; Dzerve, V; Dziankowska-Zaborszczyk, E; Egbagbe, EE; Eggertsen, R; Eiben, G; Ekelund, U; El Ati, J; Elliott, P; Engle-Stone, R; Erasmus, RT; Erem, C; Eriksen, L; Eriksson, JG; Escobedo, J; Evans, A; Faeh, D; Fall, CH; Sant'Angelo, VF; Farzadfar, F; Felix-Redondo, FJ; Ferguson, TS; Fernandes, RA; Fernandez-Berges, D; Ferrante, D; Ferrari, M; Ferreccio, C; Ferrieres, J; Finn, JD; Fischer, K; Flores, EM; Foger, B; Foo, LH; Forslund, AS; Forsner, M; Fouad, HM; Francis, DK; Franco, MD; Franco, OH; Frontera, G; Fuchs, FD; Fuch, SC; Fujita, Y; Furusawa, T; Gaciong, Z; Gafencu, M; Galeone, D; Galvano, F; Garcia-de-la-Hera, M; Gareta, D; Garnett, SP; Gaspoz, JM; Gasull, M; Gates, L; Geiger, H; Geleijnse, JM; Ghasemian, A; Giampaoli, S; Gianfagna, F; Gill, TK; Giovannelli, J; Giwerman, A; Godos, J; Gogen, S; Goldsmith, RA; Goltzman, D; Goncalves, H; Gonzalez-Leon, M; Gonzalez-Rivas, JP; Gonzalez-Gross, M; Gottrand, F; Graca, AP; Graff-Iversen, S; Grafnetter, D; Grajda, A; Grammatikopoulou, MG; Gregor, RD; Grodzicki, T; Grontved, A; Grosso, G; Gruden, G; Grujic, V; Gu, DF; Gualdi-Russo, E; Guallar-Castillon, P; Guan, OP; Gudmundsson, EF; Gudnason, V; Guerrero, R; Guessous, I; Guimaraes, AL; Gulliford, MC; Gunnlaugsdottir, J; Gunter, M; Guo, XH; Guo, Y; Gupta, PC; Gupta, R; Gureje, O; Gurzkowska, B; Gutierrez, L; Gutzwiller, F; Hadaegh, F; Hadjigeorgiou, CA; Si-Ramlee, K; Halkjaer, J; Hambleton, IR; Hardy, R; Kumar, RH; Hassapidou, M; Hata, J; Hayes, AJ; He, J; Heidinger-Felso, R; Heinen, M; Hendriks, ME; Henriques, A; Cadena, LH; Herrala, S; Herrera, VM; Herter-Aeberli, I; Heshmat, R; Hihtaniemi, IT; Ho, SY; Ho, SC; Hobbs, M; Hofman, A; Hopman, WM; Horimoto, ARVR; Hormiga, CM; Horta, BL; Houti, L; Howitt, C; Htay, TT; Htet, AS; Htike, MMT; Hu, YH; Huerta, JM; Petrescu, CH; Huisman, M; Husseini, A; Huu, CN; Huybrechts, I; Hwalla, N; Hyska, J; Iacoviello, L; Iannone, AG; Ibarluzea, JM; Ibrahim, MM; Ikeda, N; Ikram, MA; Irazola, VE; Islam, M; Ismail, AA; Ivkovic, V; Iwasaki, M; Jackson, RT; Jacobs, JM; Jaddou, H; Jafar, T; Jamil, KM; Jamrozik, K; Janszky, I; Jarani, J; Jasienska, G; Jelakovic, A; Jelakovic, B; Jennings, G; Jeong, SL; Jiang, CQ; Jimenez-Acosta, SM; Joffres, M; Johansson, M; Jonas, JB; Torben, J; Joshi, P; Jovic, DP; Jozwiak, J; Juolevi, A; Jurak, G; Juresa, V; Kaaks, R; Kafatos, A; Kajantie, EO; Kalter-Leibovici, O; Kamaruddin, NA; Kapantais, E; Karki, KB; Kasaeian, A; Katz, J; Kauhanen, J; Kaur, P; Kavousi, M; Kazakbaeva, G; Keil, U; Boker, LK; Keinanen-Kiukaanniemi, S; Kelishadi, R; Kelleher, C; Kemper, HCG; Kengne, AP; Kerimkulova, A; Kersting, M; Key, T; Khader, OS; Khalili, D; Khang, YH; Khateeb, M; Khaw, KT; Khouw, IMSL; Kiechl-Kohlendorfer, U; Kiech, S; Killewo, J; Kim, J; Kim, YY; Klimont, J; Klumbiene, J; Knoflach, M; Koirala, B; Kolle, E; Kolsteren, P; Korrovits, P; Kos, J; Koskinen, S; Kouda, K; Kovacs, VA; Kowlessur, S; Koziel, S; Kratzer, W; Kriemler, S; Kristensen, PL; Krokstad, S; Kromhout, D; Kruger, HS; Kubinova, R; Kuciene, R; Kuh, D; Kujala, UM; Kulaga, Z; Kumar, RK; Kunesova, M; Kurjata, P; Kusuma, YS; Kuulasmaa, K; Kyobutungi, C; La, QN; Laamiri, FZ; Laatikainen, T; Lachat, C; Laid, Y; Lam, TH; Landrove, O; Lanska, V; Lappas, G; Larijani, B; Laugsand, LE; Lauria, L; Laxmaiah, A; Bao, KLN; Le, TD; Lebanan, MAO; Leclercq, C; Lee, J; Lee, J; Lehtimaki, T; Leon-Munoz, LM; Levitt, NS; Li, YP; Lilly, CL; Lim, WY; Lima-Costa, MF; Lin, HH; Lin, X; Lind, L; Linneberg, A; Lissner, L; Litwin, M; Liu, J; Loit, HM; Lopes, L; Lorbeer, R; Lotufo, PA; Lozano, JE; Luksiene, D; Lundqvist, A; Lunet, N; Lytsy, P; Ma, GS; Ma, J; Machado-Coelho, GLL; Machado-Rodrigues, AM; Machi, S; Maggi, S; Magliano, DJ; Magriplis, E; Mahaletchumy, A; Maire, B; Majer, M; Makdisse, M; Malekzadeh, R; Malhotra, R; Rao, KM; Malyutina, S; Manios, Y; Mann, JI; Manzato, E; Margozzini, P; Markaki, A; Markey, O; Marques, LP; Marques-Vidal, P; Marrugat, J; Martin-Prevel, Y; Martin, R; Martorell, R; Martos, E; Marventano, S; Masoodi, SR; Mathiesen, EB; Matijasevich, A; Matsha, TE; Mazur, A; Mbanya, JCN; McFarlane, SR; McGarvey, ST; Mckee, M; Mclac, S; McLean, RM; McLean, SB; McNulty, BA; Yusof, SM; Mediene-Benchekor, S; Medzioniene, J; Meirhaeghe, A; Meisfjord, J; Meisinger, C; Menezes, AMB; Menon, GR; Mensink, GBM; Meshram, II; Metspalu, A; Meyer, HE; Mi, J; Michaelsen, KF; Michels, N; Mikkel, K; Miller, JC; Minderico, CS; Miquel, JF; Miranda, JJ; Mirkopoulou, D; Mirrakhimov, E; Misigoj-Durakovic, M; Mistretta, A; Mocanu, V; Modesti, PA; Mohamed, MK; Mohammad, K; Mohammadifard, N; Mohan, V; Mohanna, S; Yusoff, MFM; Molbo, D; Mollehave, LT; Moller, NC; Molnar, D; Momenan, A; Mondo, CK; Monterrubio, EA; Monyeki, KDK; Moon, JS; Moreira, LB; Morejo, A; Moreno, LA; Morgan, K; Mortensen, EL; Moschonis, G; Mossakowska, M; Mostafa, A; Mota, J; Mota-Pinto, A; Motlag, ME; Motta, J; Mu, TT; Muc, M; Muiesan, ML; Muller-Nurasyid, M; Murphy, N; Mursu, J; Murtagh, EM; Musil, V; Nabipour, I; Nagel, G; Naidu, BM; Nakamura, H; Namesna, J; Nang, EEK; Nangia, VB; Nankap, M; Narake, S; Nardone, P; Navarrete-Munoz, EM; Neal, WA; Nenko, I; Neovius, M; Nervi, F; Nguyen, CT; Nguyen, ND; Nguye, QN; Nieto-Martinez, RE; Ning, G; Ninomiya, T; Nishtar, S; Noale, M; Noboa, OA; Norat, T; Norie, S; Noto, D; Al Nsour, M; O'Reilly, D; Obreja, G; Oda, E; Oehlers, G; Oh, K; Ohara, K; Olafsson, O; Olinto, MTA; Oliveira, IO; Oltarzewski, M; Omar, MA; Onat, A; Ong, SK; Ono, LM; Ordunez, P; Ornelas, R; Ortiz, AP; Osler, M; Osmond, C; Ostojic, SM; Ostovar, A; Otero, JA; Overvad, K; Owusu-Dabo, E; Paccaud, FM; Padez, C; Pahomova, E; Pajak, A; Palli, D; Palloni, A; Palmieri, L; Pan, WH; Panda-Jonas, S; Pandey, A; Panza, F; Papandreou, D; Park, SW; Parnell, WR; Parsaeian, M; Pascanu, IM; Patel, ND; Pecin, I; Pednekar, MS; Peer, N; Peeters, PH; Peixoto, SV; Peltonen, M; Pereira, AC; Perez-Farinos, N; Perez, CM; Peters, A; Petkeviciene, J; Petrauskiene, A; Peykari, N; Pham, ST; Pierannunzio, D; Pigeo, I; Pikhart, H; Pilav, A; Pilotto, L; Pistelli, F; Pitakaka, F; Piwonska, A; Plans-Rubio, P; Poh, BK; Pohlabeln, H; Pop, RM; Popovic, SR; Porta, M; Portegies, MLP; Posch, G; Poulimeneas, D; Pouraram, H; Pourshams, A; Poustchi, H; Pradeepa, R; Prashant, M; Price, JF; Puder, JJ; Pudule, I; Puiu, M; Punab, M; Qasrawi, RF; Qorbani, M; Bao, TQ; Radic, I; Radisauskas, R; Rahman, M; Rahman, M; Raitakari, O; Raj, M; Rao, SR; Ramachandran, A; Ramke, J; Ramos, E; Ramos, R; Rampal, L; Rampal, S; Rascon-Pacheco, RA; Redon, J; Reganit, PFM; Ribas-Barba, L; Ribeiro, R; Riboli, E; Rigo, F; de Wit, TFR; Rito, A; Ritti-Dias, RM; Rivera, JA; Robinson, SM; Robitaille, C; Rodrigues, D; Rodriguez-Artalejo, F; Rodriguez-Perez, MDC; Rodriguez-Villamizar, LA; Rojas-Martinez, R; Rojroongwasinkul, N; Romaguera, D; Ronkainen, K; Rosengren, A; Rouse, I; Roy, JGR; Rubinstein, A; Ruhli, FJ; Ruiz-Betancourt, BS; Russo, P; Rutkowski, M; Sabanayagam, C; Sachdev, HS; Saidi, O; Salanave, B; Martinez, ES; Salmeron, D; Salomaa, V; Salonen, JT; Salvetti, M; Sanchez-Abanto, J; Sandjaja; Sans, S; Marina, LS; Santos, DA; Santos, IS; Santos, O; dos Santos, RN; Santos, R; Saramies, JL; Sardinha, LB; Sarrafzadegan, N; Saum, KU; Savva, S; Savy, M; Scazufca, M; Rosario, AS; Schargrodsky, H; Schienkiewitz, A; Schipf, S; Schmidt, CO; Schmidt, IM; Schultsz, C; Schutte, AE; Sein, AA; Sen, A; Senbanjo, IO; Sepanlou, SG; Serra-Majem, L; Shalnova, SA; Sharma, SK; Shaw, JE; Shibuya, K; Shin, DW; Shin, YC; Shiri, R; Siani, A; Siantar, R; Sibai, AM; Silva, AM; Silva, DAS; Simon, M; Simons, J; Simons, LA; Sjoberg, A; Sjostrom, M; Skovbjerg, S; Slowikowska-Hilczer, J; Slusarczyk, P; Smeeth, L; Smith, MC; Snijder, MB; So, HK; Sobngwi, E; Soderberg, S; Soekatri, MYE; Solfrizzi, V; Sonestedt, E; Song, Y; Sorensen, TIA; Soric, M; Jerome, CS; Soumare, A; Spinelli, A; Spiroski, I; Staessen, JA; Stamm, H; Star, G; Stathopoulou, MG; Staub, K; Stavreski, B; Steene-Johannessen, J; Stehle, P; Stein, AD; Stergiou, GS; Stessman, J; Stieber, J; Stockl, D; Stocks, T; Stokwisze, J; Stratton, G; Stronks, K; Strufaldi, MW; Suarez-Medina, R; Sun, CA; Sundstrom, J; Sung, YT; Sunyer, J; Suriyawongpaisa, P; Swinburn, BA; Sy, RG; Szponar, L; Tai, ES; Tammesoo, ML; Tamosiunas, A; Tan, EJ; Tang, X; Tanser, F; Tao, Y; Tarawneh, MR; Tarp, J; Tarqui-Mamani, CB; Tautu, OF; Braunerova, RT; Taylor, A; Tchibindat, F; Theobald, H; Theodoridis, X; Thijs, L; Thuesen, BH; Tjonneland, A; Tolonen, HK; Tolstrup, JS; Topbas, M; Topor-Madry, R; Tormo, MJ; Tornaritis, MJ; Torrent, M; Toselli, S; Traissac, P; Trichopoulos, D; Trichopoulou, A; Trinh, OTH; Atul, T; Tshepo, L; Tsigga, M; Tsugane, S; Tulloch-Reid, MK; Tullu, F; Tuomainen, TP; Tuomilehto, J; Turley, ML; Tynelius, P; Tzotzas, T; Tzourio, C; Ueda, P; Ugel, EE; Ukoli, FAM; Ulmer, H; Unal, B; Uusitalo, HMT; Valdivia, G; Vale, S; Valvi, D; van der Schouw, YT; Van Herck, K; Minh, VH; van Rossem, L; Van Schoor, NM; Van Valkengoed, IG; Vanderschueren, D; Vanuzzo, D; Vatten, L; Vega, T; Veidebaum, T; Velasquez-Melendez, G; Velika, B; Veronesi, G; Verschuren, WMM; Victora, CG; Viegi, G; Viet, L; Viikari-Juntura, E; Vineis, P; Vioque, J; Virtanen, JK; Visvikis-Siest, S; Viswanathan, B; Vlasoff, T; Vollenweider, P; Volzke, H; Voutilainen, S; Vrijheid, M; Wade, AN; Wagner, A; Waldhor, T; Walton, J; Bebakar, WMW; Mohamud, WNW; Wanderley , RS; Wang, MD; Wan, Q; Wang, YX; Wannamethee, SG; Wareham, N; Weber, A; Wedderkopp, N; Weerasekera, D; Whincup, PH; Widhalm, K; Widyahening, IS; Wiecek, A; Wijga, AH; Wilks, RJ; Willeit, J; Willeit, P; Wilsgaard, T; Wojtyniak, B; Wong-McClure, RA; Wong, JYY; Wong, JE; Wong, TY; Woo, J; Woodward, M; Wu, FC; Wu, JF; Wu, SL; Xu, HQ; Xu, L; Yamborisut, U; Yan, WL; Yang, XU; Yardim, N; Ye, XW; Yiallouros, PK; Yngve, A; Yoshihara, A; You, QS; Younger-Coleman, NO; Yusoff, F; Yusoff, MFM; Zaccagni, L; Zafiropulos, V; Zainuddin, AA; Zambon, S; Zampelas, A; Zamrazilova, H; Zdrojewski, T; Zeng, Y; Zhao, D; Zhao, WH; Zheng, W; Zheng, YF; Zholdin, B; Zhou, MG; Zhu, D; Zhussupov, B; Zimmermann, E; Cisneros, JZ. Worldwide trends in body-mass index, underweight, overweight, and obesity from 1975 to 2016: a pooled analysis of 2416 population-based measurement studies in 128.9 million children, adolescents, and adults. LANCET. 2017; 390(10113):2627-2642.Article. IF -47,831</v>
      </c>
      <c r="B17" s="37" t="s">
        <v>945</v>
      </c>
      <c r="C17" s="37" t="s">
        <v>946</v>
      </c>
      <c r="D17" s="17" t="s">
        <v>947</v>
      </c>
      <c r="E17" s="18" t="s">
        <v>10</v>
      </c>
      <c r="F17" s="18">
        <f>VLOOKUP(N17,Revistas!$B$2:$H$63996,2,FALSE)</f>
        <v>47.831000000000003</v>
      </c>
      <c r="G17" s="18" t="str">
        <f>VLOOKUP(N17,Revistas!$B$2:$H$63996,3,FALSE)</f>
        <v>Q1</v>
      </c>
      <c r="H17" s="18" t="str">
        <f>VLOOKUP(N17,Revistas!$B$2:$H$63996,4,FALSE)</f>
        <v>MEDICINA, GENERAL &amp; INTERNAL</v>
      </c>
      <c r="I17" s="18" t="str">
        <f>VLOOKUP(N17,Revistas!$B$2:$H$63996,5,FALSE)</f>
        <v>2/154</v>
      </c>
      <c r="J17" s="18" t="str">
        <f>VLOOKUP(N17,Revistas!$B$2:$H$63996,6,FALSE)</f>
        <v>SI</v>
      </c>
      <c r="K17" s="18" t="s">
        <v>948</v>
      </c>
      <c r="L17" s="18" t="s">
        <v>949</v>
      </c>
      <c r="M17" s="18">
        <v>1</v>
      </c>
      <c r="N17" s="18" t="s">
        <v>950</v>
      </c>
      <c r="O17" s="18" t="s">
        <v>14</v>
      </c>
      <c r="P17" s="18">
        <v>2017</v>
      </c>
      <c r="Q17" s="18">
        <v>390</v>
      </c>
      <c r="R17" s="18">
        <v>10113</v>
      </c>
      <c r="S17" s="18">
        <v>2627</v>
      </c>
      <c r="T17" s="18">
        <v>2642</v>
      </c>
    </row>
    <row r="18" spans="1:21" ht="60">
      <c r="A18" s="31" t="str">
        <f t="shared" si="0"/>
        <v>Garcia-Esquinas, E; Andrade, E; Martinez-Gomez, D; Caballero, FF; Lopez-Garcia, E; Rodriguez-Artalejo, F. Television viewing time as a risk factor for frailty and functional limitations in older adults: results from 2 European prospective cohorts. INTERNATIONAL JOURNAL OF BEHAVIORAL NUTRITION AND PHYSICAL ACTIVITY. 2017; 14():-54.Article. IF -4,396</v>
      </c>
      <c r="B18" s="37" t="s">
        <v>1060</v>
      </c>
      <c r="C18" s="37" t="s">
        <v>1061</v>
      </c>
      <c r="D18" s="17" t="s">
        <v>1062</v>
      </c>
      <c r="E18" s="18" t="s">
        <v>10</v>
      </c>
      <c r="F18" s="18">
        <f>VLOOKUP(N18,Revistas!$B$2:$H$63996,2,FALSE)</f>
        <v>4.3959999999999999</v>
      </c>
      <c r="G18" s="18" t="str">
        <f>VLOOKUP(N18,Revistas!$B$2:$H$63996,3,FALSE)</f>
        <v>Q1</v>
      </c>
      <c r="H18" s="18" t="str">
        <f>VLOOKUP(N18,Revistas!$B$2:$H$63996,4,FALSE)</f>
        <v>NUTRITION &amp; DIETETICS - SCIE;</v>
      </c>
      <c r="I18" s="18" t="str">
        <f>VLOOKUP(N18,Revistas!$B$2:$H$63996,5,FALSE)</f>
        <v>13 DE 81</v>
      </c>
      <c r="J18" s="18" t="str">
        <f>VLOOKUP(N18,Revistas!$B$2:$H$63996,6,FALSE)</f>
        <v>NO</v>
      </c>
      <c r="K18" s="18" t="s">
        <v>1063</v>
      </c>
      <c r="L18" s="18" t="s">
        <v>1064</v>
      </c>
      <c r="M18" s="18">
        <v>0</v>
      </c>
      <c r="N18" s="18" t="s">
        <v>1065</v>
      </c>
      <c r="O18" s="18" t="s">
        <v>1066</v>
      </c>
      <c r="P18" s="18">
        <v>2017</v>
      </c>
      <c r="Q18" s="18">
        <v>14</v>
      </c>
      <c r="R18" s="18"/>
      <c r="S18" s="18"/>
      <c r="T18" s="18">
        <v>54</v>
      </c>
      <c r="U18" s="23">
        <v>28446189</v>
      </c>
    </row>
    <row r="19" spans="1:21" ht="30">
      <c r="A19" s="31" t="str">
        <f t="shared" si="0"/>
        <v>Garcia-Esquinas, Esther; Rodriguez-Artalejo, Fernando. Association between serum uric acid concentrations and grip strength: Is there effect modification by age?. Clinical nutrition . 2017; ():-.Article. IF -4,548</v>
      </c>
      <c r="B19" s="37" t="s">
        <v>1162</v>
      </c>
      <c r="C19" s="37" t="s">
        <v>1166</v>
      </c>
      <c r="D19" s="17" t="s">
        <v>1371</v>
      </c>
      <c r="E19" s="18" t="s">
        <v>10</v>
      </c>
      <c r="F19" s="18">
        <f>VLOOKUP(N19,Revistas!$B$2:$H$63996,2,FALSE)</f>
        <v>4.548</v>
      </c>
      <c r="G19" s="18" t="str">
        <f>VLOOKUP(N19,Revistas!$B$2:$H$63996,3,FALSE)</f>
        <v>Q1</v>
      </c>
      <c r="H19" s="18" t="str">
        <f>VLOOKUP(N19,Revistas!$B$2:$H$63996,4,FALSE)</f>
        <v>NUTRITION &amp; DIETETICS</v>
      </c>
      <c r="I19" s="18" t="str">
        <f>VLOOKUP(N19,Revistas!$B$2:$H$63996,5,FALSE)</f>
        <v>9 DE 81</v>
      </c>
      <c r="J19" s="18" t="str">
        <f>VLOOKUP(N19,Revistas!$B$2:$H$63996,6,FALSE)</f>
        <v>NO</v>
      </c>
      <c r="K19" s="18" t="s">
        <v>1168</v>
      </c>
      <c r="L19" s="18"/>
      <c r="M19" s="18" t="s">
        <v>587</v>
      </c>
      <c r="N19" s="18" t="s">
        <v>1051</v>
      </c>
      <c r="O19" s="18" t="s">
        <v>1167</v>
      </c>
      <c r="P19" s="18">
        <v>2017</v>
      </c>
      <c r="Q19" s="18"/>
      <c r="R19" s="18"/>
      <c r="S19" s="18"/>
      <c r="T19" s="18"/>
      <c r="U19" s="23">
        <v>28139280</v>
      </c>
    </row>
    <row r="20" spans="1:21" ht="45">
      <c r="A20" s="31" t="str">
        <f t="shared" si="0"/>
        <v>Garcia-Esquinas, Esther; Rodriguez-Artalejo, Fernando. Environmental Pollutants, Limitations in Physical Functioning, and Frailty in Older Adults.. Current environmental health reports. 2017; 4(1):44166-.Review. IF -NO TIENE</v>
      </c>
      <c r="B20" s="37" t="s">
        <v>1162</v>
      </c>
      <c r="C20" s="37" t="s">
        <v>1161</v>
      </c>
      <c r="D20" s="17" t="s">
        <v>1163</v>
      </c>
      <c r="E20" s="18" t="s">
        <v>210</v>
      </c>
      <c r="F20" s="18" t="str">
        <f>VLOOKUP(N20,Revistas!$B$2:$H$63996,2,FALSE)</f>
        <v>NO TIENE</v>
      </c>
      <c r="G20" s="18" t="str">
        <f>VLOOKUP(N20,Revistas!$B$2:$H$63996,3,FALSE)</f>
        <v>NO TIENE</v>
      </c>
      <c r="H20" s="18" t="str">
        <f>VLOOKUP(N20,Revistas!$B$2:$H$63996,4,FALSE)</f>
        <v>NO TIENE</v>
      </c>
      <c r="I20" s="18" t="str">
        <f>VLOOKUP(N20,Revistas!$B$2:$H$63996,5,FALSE)</f>
        <v>NO TIENE</v>
      </c>
      <c r="J20" s="18" t="str">
        <f>VLOOKUP(N20,Revistas!$B$2:$H$63996,6,FALSE)</f>
        <v>NO</v>
      </c>
      <c r="K20" s="18" t="s">
        <v>1164</v>
      </c>
      <c r="L20" s="18"/>
      <c r="M20" s="18" t="s">
        <v>587</v>
      </c>
      <c r="N20" s="18" t="s">
        <v>1165</v>
      </c>
      <c r="O20" s="18" t="s">
        <v>424</v>
      </c>
      <c r="P20" s="18">
        <v>2017</v>
      </c>
      <c r="Q20" s="18">
        <v>4</v>
      </c>
      <c r="R20" s="18">
        <v>1</v>
      </c>
      <c r="S20" s="28">
        <v>44166</v>
      </c>
      <c r="T20" s="18"/>
      <c r="U20" s="23">
        <v>28091981</v>
      </c>
    </row>
    <row r="21" spans="1:21" ht="60">
      <c r="A21" s="31" t="str">
        <f t="shared" si="0"/>
        <v>Gijon-Conde, T; Graciani, A; Lopez-Garcia, E; Guallar-Castillon, P; Garcia-Esquinas, E; Rodriguez-Artalejo, F; Banegas, JR. Short-term variability and nocturnal decline in ambulatory blood pressure in normotension, white-coat hypertension, masked hypertension and sustained hypertension: a population-based study of older individuals in Spain. HYPERTENSION RESEARCH. 2017; 40(6):613-619.Article. IF -3,581</v>
      </c>
      <c r="B21" s="37" t="s">
        <v>1035</v>
      </c>
      <c r="C21" s="37" t="s">
        <v>1036</v>
      </c>
      <c r="D21" s="17" t="s">
        <v>1037</v>
      </c>
      <c r="E21" s="18" t="s">
        <v>10</v>
      </c>
      <c r="F21" s="18">
        <f>VLOOKUP(N21,Revistas!$B$2:$H$63996,2,FALSE)</f>
        <v>3.581</v>
      </c>
      <c r="G21" s="18" t="str">
        <f>VLOOKUP(N21,Revistas!$B$2:$H$63996,3,FALSE)</f>
        <v>Q2</v>
      </c>
      <c r="H21" s="18" t="str">
        <f>VLOOKUP(N21,Revistas!$B$2:$H$63996,4,FALSE)</f>
        <v>PERIPHERAL VASCULAR DISEASE - SCIE</v>
      </c>
      <c r="I21" s="18" t="str">
        <f>VLOOKUP(N21,Revistas!$B$2:$H$63996,5,FALSE)</f>
        <v>16/63</v>
      </c>
      <c r="J21" s="18" t="str">
        <f>VLOOKUP(N21,Revistas!$B$2:$H$63996,6,FALSE)</f>
        <v>NO</v>
      </c>
      <c r="K21" s="18" t="s">
        <v>1038</v>
      </c>
      <c r="L21" s="18" t="s">
        <v>1039</v>
      </c>
      <c r="M21" s="18">
        <v>1</v>
      </c>
      <c r="N21" s="18" t="s">
        <v>1040</v>
      </c>
      <c r="O21" s="18" t="s">
        <v>226</v>
      </c>
      <c r="P21" s="18">
        <v>2017</v>
      </c>
      <c r="Q21" s="18">
        <v>40</v>
      </c>
      <c r="R21" s="18">
        <v>6</v>
      </c>
      <c r="S21" s="18">
        <v>613</v>
      </c>
      <c r="T21" s="18">
        <v>619</v>
      </c>
      <c r="U21" s="23">
        <v>28179625</v>
      </c>
    </row>
    <row r="22" spans="1:21" ht="60">
      <c r="A22" s="31" t="str">
        <f t="shared" si="0"/>
        <v>Halcox, JP; Banegas, JR; Roy, C; Dallongeville, J; De Backer, G; Guallar, E; Perk, J; Hajage, D; Henriksson, KM; Borghi, C. Prevalence and treatment of atherogenic dyslipidemia in the primary prevention of cardiovascular disease in Europe: EURIKA, a cross-sectional observational study. BMC CARDIOVASCULAR DISORDERS. 2017; 17():-160.Article. IF -1,832</v>
      </c>
      <c r="B22" s="37" t="s">
        <v>1026</v>
      </c>
      <c r="C22" s="37" t="s">
        <v>1027</v>
      </c>
      <c r="D22" s="17" t="s">
        <v>1028</v>
      </c>
      <c r="E22" s="18" t="s">
        <v>10</v>
      </c>
      <c r="F22" s="18">
        <f>VLOOKUP(N22,Revistas!$B$2:$H$63996,2,FALSE)</f>
        <v>1.8320000000000001</v>
      </c>
      <c r="G22" s="18" t="str">
        <f>VLOOKUP(N22,Revistas!$B$2:$H$63996,3,FALSE)</f>
        <v>Q3</v>
      </c>
      <c r="H22" s="18" t="str">
        <f>VLOOKUP(N22,Revistas!$B$2:$H$63996,4,FALSE)</f>
        <v>CARDIAC &amp; CARDIOVASCULAR SYSTEMS - SCIE</v>
      </c>
      <c r="I22" s="18" t="str">
        <f>VLOOKUP(N22,Revistas!$B$2:$H$63996,5,FALSE)</f>
        <v>82/126</v>
      </c>
      <c r="J22" s="18" t="str">
        <f>VLOOKUP(N22,Revistas!$B$2:$H$63996,6,FALSE)</f>
        <v>NO</v>
      </c>
      <c r="K22" s="18" t="s">
        <v>1029</v>
      </c>
      <c r="L22" s="18" t="s">
        <v>1030</v>
      </c>
      <c r="M22" s="18">
        <v>0</v>
      </c>
      <c r="N22" s="18" t="s">
        <v>1031</v>
      </c>
      <c r="O22" s="28">
        <v>42887</v>
      </c>
      <c r="P22" s="18">
        <v>2017</v>
      </c>
      <c r="Q22" s="18">
        <v>17</v>
      </c>
      <c r="R22" s="18"/>
      <c r="S22" s="18"/>
      <c r="T22" s="18">
        <v>160</v>
      </c>
      <c r="U22" s="23">
        <v>28623902</v>
      </c>
    </row>
    <row r="23" spans="1:21" ht="45">
      <c r="A23" s="31" t="str">
        <f t="shared" si="0"/>
        <v>Hermengildo, Y; Lopez-Garcia, E; Garcia-Esquinas, E; Perez-Tasigchana, RF; Rodriguez-Artalejo, F; Guallar-Castillon, P. Distribution of energy intake throughout the day and weight gain: a population-based cohort study in Spain (vol 115, 2003, 2016). BRITISH JOURNAL OF NUTRITION. 2017; 117(5):766-766.Correction. IF -3,706</v>
      </c>
      <c r="B23" s="37" t="s">
        <v>1076</v>
      </c>
      <c r="C23" s="37" t="s">
        <v>1077</v>
      </c>
      <c r="D23" s="17" t="s">
        <v>1078</v>
      </c>
      <c r="E23" s="18" t="s">
        <v>356</v>
      </c>
      <c r="F23" s="18">
        <f>VLOOKUP(N23,Revistas!$B$2:$H$63996,2,FALSE)</f>
        <v>3.706</v>
      </c>
      <c r="G23" s="18" t="str">
        <f>VLOOKUP(N23,Revistas!$B$2:$H$63996,3,FALSE)</f>
        <v>Q1</v>
      </c>
      <c r="H23" s="18" t="str">
        <f>VLOOKUP(N23,Revistas!$B$2:$H$63996,4,FALSE)</f>
        <v>NUTRITION &amp; DIETETICS</v>
      </c>
      <c r="I23" s="18" t="str">
        <f>VLOOKUP(N23,Revistas!$B$2:$H$63996,5,FALSE)</f>
        <v>20/81</v>
      </c>
      <c r="J23" s="18" t="str">
        <f>VLOOKUP(N23,Revistas!$B$2:$H$63996,6,FALSE)</f>
        <v>NO</v>
      </c>
      <c r="K23" s="18"/>
      <c r="L23" s="18"/>
      <c r="M23" s="18">
        <v>0</v>
      </c>
      <c r="N23" s="18" t="s">
        <v>1079</v>
      </c>
      <c r="O23" s="18" t="s">
        <v>300</v>
      </c>
      <c r="P23" s="18">
        <v>2017</v>
      </c>
      <c r="Q23" s="18">
        <v>117</v>
      </c>
      <c r="R23" s="18">
        <v>5</v>
      </c>
      <c r="S23" s="18">
        <v>766</v>
      </c>
      <c r="T23" s="18">
        <v>766</v>
      </c>
      <c r="U23" s="23">
        <v>28406079</v>
      </c>
    </row>
    <row r="24" spans="1:21" ht="45">
      <c r="A24" s="31" t="str">
        <f t="shared" si="0"/>
        <v>Hernandez-Aceituno, A; Perez-Tasigchana, RF; Guallar-Castillon, P; Lopez-Garcia, E; Rodriguez-Artalejo, F; Banegas, JR. Combined Healthy Behaviors and Healthcare Services Use in Older Adults. AMERICAN JOURNAL OF PREVENTIVE MEDICINE. 2017; 53(6):872-881.Article. IF -4,212</v>
      </c>
      <c r="B24" s="37" t="s">
        <v>951</v>
      </c>
      <c r="C24" s="37" t="s">
        <v>952</v>
      </c>
      <c r="D24" s="17" t="s">
        <v>953</v>
      </c>
      <c r="E24" s="18" t="s">
        <v>10</v>
      </c>
      <c r="F24" s="18">
        <f>VLOOKUP(N24,Revistas!$B$2:$H$63996,2,FALSE)</f>
        <v>4.2119999999999997</v>
      </c>
      <c r="G24" s="18" t="str">
        <f>VLOOKUP(N24,Revistas!$B$2:$H$63996,3,FALSE)</f>
        <v>Q1</v>
      </c>
      <c r="H24" s="18" t="str">
        <f>VLOOKUP(N24,Revistas!$B$2:$H$63996,4,FALSE)</f>
        <v>PUBLIC, ENVIRONMENTAL &amp; OCCUPATIONAL HEALTH - SCIE;</v>
      </c>
      <c r="I24" s="18" t="str">
        <f>VLOOKUP(N24,Revistas!$B$2:$H$63996,5,FALSE)</f>
        <v>19/176</v>
      </c>
      <c r="J24" s="18" t="str">
        <f>VLOOKUP(N24,Revistas!$B$2:$H$63996,6,FALSE)</f>
        <v>NO</v>
      </c>
      <c r="K24" s="18" t="s">
        <v>954</v>
      </c>
      <c r="L24" s="18" t="s">
        <v>955</v>
      </c>
      <c r="M24" s="18">
        <v>0</v>
      </c>
      <c r="N24" s="18" t="s">
        <v>956</v>
      </c>
      <c r="O24" s="18" t="s">
        <v>14</v>
      </c>
      <c r="P24" s="18">
        <v>2017</v>
      </c>
      <c r="Q24" s="18">
        <v>53</v>
      </c>
      <c r="R24" s="18">
        <v>6</v>
      </c>
      <c r="S24" s="18">
        <v>872</v>
      </c>
      <c r="T24" s="18">
        <v>881</v>
      </c>
      <c r="U24" s="23">
        <v>28774549</v>
      </c>
    </row>
    <row r="25" spans="1:21" ht="45">
      <c r="A25" s="31" t="str">
        <f t="shared" si="0"/>
        <v>Higueras-Fresnillo, S; Guallar-Castillon, P; Cabanas-Sanchez, V; Banegas, JR; Rodriguez-Artalejo, F; Martinez-Gomez, D. Changes in physical activity and cardiovascular mortality in older adults. JOURNAL OF GERIATRIC CARDIOLOGY. 2017; 14(4):280-281.Letter. IF -1,806</v>
      </c>
      <c r="B25" s="37" t="s">
        <v>1124</v>
      </c>
      <c r="C25" s="37" t="s">
        <v>1125</v>
      </c>
      <c r="D25" s="17" t="s">
        <v>1126</v>
      </c>
      <c r="E25" s="18" t="s">
        <v>274</v>
      </c>
      <c r="F25" s="18">
        <f>VLOOKUP(N25,Revistas!$B$2:$H$63996,2,FALSE)</f>
        <v>1.806</v>
      </c>
      <c r="G25" s="18" t="str">
        <f>VLOOKUP(N25,Revistas!$B$2:$H$63996,3,FALSE)</f>
        <v>Q3</v>
      </c>
      <c r="H25" s="18" t="str">
        <f>VLOOKUP(N25,Revistas!$B$2:$H$63996,4,FALSE)</f>
        <v>CARDIAC &amp; CARDIOVASCULAR SYSTEMS - SCIE;</v>
      </c>
      <c r="I25" s="18" t="str">
        <f>VLOOKUP(N25,Revistas!$B$2:$H$63996,5,FALSE)</f>
        <v>86/126</v>
      </c>
      <c r="J25" s="18" t="str">
        <f>VLOOKUP(N25,Revistas!$B$2:$H$63996,6,FALSE)</f>
        <v>NO</v>
      </c>
      <c r="K25" s="18" t="s">
        <v>1127</v>
      </c>
      <c r="L25" s="18" t="s">
        <v>1128</v>
      </c>
      <c r="M25" s="18">
        <v>0</v>
      </c>
      <c r="N25" s="18" t="s">
        <v>1129</v>
      </c>
      <c r="O25" s="18"/>
      <c r="P25" s="18">
        <v>2017</v>
      </c>
      <c r="Q25" s="18">
        <v>14</v>
      </c>
      <c r="R25" s="18">
        <v>4</v>
      </c>
      <c r="S25" s="18">
        <v>280</v>
      </c>
      <c r="T25" s="18">
        <v>281</v>
      </c>
      <c r="U25" s="23">
        <v>28663767</v>
      </c>
    </row>
    <row r="26" spans="1:21" ht="45">
      <c r="A26" s="31" t="str">
        <f t="shared" si="0"/>
        <v>Hurtado-Roca, Y; Bueno, H; Fernandez-Ortiz, A; Ordovas, JM; Ibanez, B; Fuster, V; Rodriguez-Artalejo, F; Laclaustra, M. Oxidized LDL Is Associated With Metabolic Syndrome Traits Independently of Central Obesity and Insulin Resistance. DIABETES. 2017; 66(2):474-482.Article. IF -8,684</v>
      </c>
      <c r="B26" s="37" t="s">
        <v>1108</v>
      </c>
      <c r="C26" s="37" t="s">
        <v>1109</v>
      </c>
      <c r="D26" s="17" t="s">
        <v>1110</v>
      </c>
      <c r="E26" s="18" t="s">
        <v>10</v>
      </c>
      <c r="F26" s="18">
        <f>VLOOKUP(N26,Revistas!$B$2:$H$63996,2,FALSE)</f>
        <v>8.6839999999999993</v>
      </c>
      <c r="G26" s="18" t="str">
        <f>VLOOKUP(N26,Revistas!$B$2:$H$63996,3,FALSE)</f>
        <v>Q1</v>
      </c>
      <c r="H26" s="18" t="str">
        <f>VLOOKUP(N26,Revistas!$B$2:$H$63996,4,FALSE)</f>
        <v>ENDOCRINOLOGY &amp; METABOLISM</v>
      </c>
      <c r="I26" s="18" t="str">
        <f>VLOOKUP(N26,Revistas!$B$2:$H$63996,5,FALSE)</f>
        <v>9/138</v>
      </c>
      <c r="J26" s="18" t="str">
        <f>VLOOKUP(N26,Revistas!$B$2:$H$63996,6,FALSE)</f>
        <v>SI</v>
      </c>
      <c r="K26" s="18" t="s">
        <v>1111</v>
      </c>
      <c r="L26" s="18" t="s">
        <v>1112</v>
      </c>
      <c r="M26" s="18">
        <v>4</v>
      </c>
      <c r="N26" s="18" t="s">
        <v>1113</v>
      </c>
      <c r="O26" s="18" t="s">
        <v>62</v>
      </c>
      <c r="P26" s="18">
        <v>2017</v>
      </c>
      <c r="Q26" s="18">
        <v>66</v>
      </c>
      <c r="R26" s="18">
        <v>2</v>
      </c>
      <c r="S26" s="18">
        <v>474</v>
      </c>
      <c r="T26" s="18">
        <v>482</v>
      </c>
      <c r="U26" s="23">
        <v>27993926</v>
      </c>
    </row>
    <row r="27" spans="1:21" ht="30">
      <c r="A27" s="31" t="str">
        <f t="shared" si="0"/>
        <v>Lana, A; Valdes-Becares, A; Buno, A; Rodriguez-Artalejo, F; Lopez-Garcia, E. Serum Leptin Concentration is Associated with Incident Frailty in Older Adults. AGING AND DISEASE. 2017; 8(2):240-249.Article. IF -4,648</v>
      </c>
      <c r="B27" s="37" t="s">
        <v>1067</v>
      </c>
      <c r="C27" s="37" t="s">
        <v>1068</v>
      </c>
      <c r="D27" s="17" t="s">
        <v>1069</v>
      </c>
      <c r="E27" s="18" t="s">
        <v>10</v>
      </c>
      <c r="F27" s="18">
        <f>VLOOKUP(N27,Revistas!$B$2:$H$63996,2,FALSE)</f>
        <v>4.6479999999999997</v>
      </c>
      <c r="G27" s="18" t="str">
        <f>VLOOKUP(N27,Revistas!$B$2:$H$63996,3,FALSE)</f>
        <v>Q1</v>
      </c>
      <c r="H27" s="18" t="str">
        <f>VLOOKUP(N27,Revistas!$B$2:$H$63996,4,FALSE)</f>
        <v>GERIATRICS &amp; GERONTOLOGY - SCIE</v>
      </c>
      <c r="I27" s="18" t="str">
        <f>VLOOKUP(N27,Revistas!$B$2:$H$63996,5,FALSE)</f>
        <v>6 DE 49</v>
      </c>
      <c r="J27" s="18" t="str">
        <f>VLOOKUP(N27,Revistas!$B$2:$H$63996,6,FALSE)</f>
        <v>NO</v>
      </c>
      <c r="K27" s="18" t="s">
        <v>1070</v>
      </c>
      <c r="L27" s="18" t="s">
        <v>1071</v>
      </c>
      <c r="M27" s="18">
        <v>1</v>
      </c>
      <c r="N27" s="18" t="s">
        <v>1072</v>
      </c>
      <c r="O27" s="18" t="s">
        <v>35</v>
      </c>
      <c r="P27" s="18">
        <v>2017</v>
      </c>
      <c r="Q27" s="18">
        <v>8</v>
      </c>
      <c r="R27" s="18">
        <v>2</v>
      </c>
      <c r="S27" s="18">
        <v>240</v>
      </c>
      <c r="T27" s="18">
        <v>249</v>
      </c>
      <c r="U27" s="23">
        <v>28400989</v>
      </c>
    </row>
    <row r="28" spans="1:21" ht="90">
      <c r="A28" s="31" t="str">
        <f t="shared" si="0"/>
        <v>Leon-Gonzalez, Rocio; Garcia-Esquinas, Esther; Paredes-Galan, Emilio; Ferrero-Martinez, Ana Isabel; Gonzalez-Guerrero, Jose Luis; Hornillos-Calvo, Mercedes; Menendez-Colino, Rocio; Torres-Torres, Ivett; Galan, Maria Concepcion; Torrente-Carballido, Marta; Olcoz-Chiva, Mayte; Rodriguez-Pascual, Carlos; Rodriguez-Artalejo, Fernando. Health Literacy and Health Outcomes in Very Old Patients With Heart Failure.. Revista espanola de cardiologia. 2017; ():-.Article. IF -4,485</v>
      </c>
      <c r="B28" s="37" t="s">
        <v>1149</v>
      </c>
      <c r="C28" s="37" t="s">
        <v>1148</v>
      </c>
      <c r="D28" s="17" t="s">
        <v>1369</v>
      </c>
      <c r="E28" s="18" t="s">
        <v>10</v>
      </c>
      <c r="F28" s="18">
        <f>VLOOKUP(N28,Revistas!$B$2:$H$63996,2,FALSE)</f>
        <v>4.4850000000000003</v>
      </c>
      <c r="G28" s="18" t="str">
        <f>VLOOKUP(N28,Revistas!$B$2:$H$63996,3,FALSE)</f>
        <v>Q2</v>
      </c>
      <c r="H28" s="18" t="str">
        <f>VLOOKUP(N28,Revistas!$B$2:$H$63996,4,FALSE)</f>
        <v>CARDIAC &amp; CARDIOVASCULAR SYSTEM</v>
      </c>
      <c r="I28" s="18" t="str">
        <f>VLOOKUP(N28,Revistas!$B$2:$H$63996,5,FALSE)</f>
        <v>33/126</v>
      </c>
      <c r="J28" s="18" t="str">
        <f>VLOOKUP(N28,Revistas!$B$2:$H$63996,6,FALSE)</f>
        <v>NO</v>
      </c>
      <c r="K28" s="18" t="s">
        <v>1151</v>
      </c>
      <c r="L28" s="18"/>
      <c r="M28" s="18" t="s">
        <v>587</v>
      </c>
      <c r="N28" s="18" t="s">
        <v>917</v>
      </c>
      <c r="O28" s="18" t="s">
        <v>1150</v>
      </c>
      <c r="P28" s="18">
        <v>2017</v>
      </c>
      <c r="Q28" s="18"/>
      <c r="R28" s="18"/>
      <c r="S28" s="18"/>
      <c r="T28" s="18"/>
      <c r="U28" s="23">
        <v>28697926</v>
      </c>
    </row>
    <row r="29" spans="1:21" ht="45">
      <c r="A29" s="31" t="str">
        <f t="shared" si="0"/>
        <v>Leon-Munoz, LM; Guallar-Castillon, P; Garcia-Esquinas, E; Galan, I; Rodriguez-Artalejo, F. Alcohol drinking patterns and risk of functional limitations in two cohorts of older adults. CLINICAL NUTRITION. 2017; 36(3):831-838.Article. IF -4,548</v>
      </c>
      <c r="B29" s="37" t="s">
        <v>1045</v>
      </c>
      <c r="C29" s="37" t="s">
        <v>1046</v>
      </c>
      <c r="D29" s="17" t="s">
        <v>1047</v>
      </c>
      <c r="E29" s="18" t="s">
        <v>10</v>
      </c>
      <c r="F29" s="18">
        <f>VLOOKUP(N29,Revistas!$B$2:$H$63996,2,FALSE)</f>
        <v>4.548</v>
      </c>
      <c r="G29" s="18" t="str">
        <f>VLOOKUP(N29,Revistas!$B$2:$H$63996,3,FALSE)</f>
        <v>Q1</v>
      </c>
      <c r="H29" s="18" t="str">
        <f>VLOOKUP(N29,Revistas!$B$2:$H$63996,4,FALSE)</f>
        <v>NUTRITION &amp; DIETETICS</v>
      </c>
      <c r="I29" s="18" t="str">
        <f>VLOOKUP(N29,Revistas!$B$2:$H$63996,5,FALSE)</f>
        <v>9 DE 81</v>
      </c>
      <c r="J29" s="18" t="str">
        <f>VLOOKUP(N29,Revistas!$B$2:$H$63996,6,FALSE)</f>
        <v>NO</v>
      </c>
      <c r="K29" s="18" t="s">
        <v>1048</v>
      </c>
      <c r="L29" s="18" t="s">
        <v>1049</v>
      </c>
      <c r="M29" s="18">
        <v>1</v>
      </c>
      <c r="N29" s="18" t="s">
        <v>1050</v>
      </c>
      <c r="O29" s="18" t="s">
        <v>226</v>
      </c>
      <c r="P29" s="18">
        <v>2017</v>
      </c>
      <c r="Q29" s="18">
        <v>36</v>
      </c>
      <c r="R29" s="18">
        <v>3</v>
      </c>
      <c r="S29" s="18">
        <v>831</v>
      </c>
      <c r="T29" s="18">
        <v>838</v>
      </c>
      <c r="U29" s="23">
        <v>27256558</v>
      </c>
    </row>
    <row r="30" spans="1:21" ht="45">
      <c r="A30" s="31" t="str">
        <f t="shared" si="0"/>
        <v>Lopez-Garcia, E; Guallar-Castillon, P; Garcia-Esquinas, E; Rodriguez-Artalejo, F. Metabolically healthy obesity and health-related quality of life: A prospective cohort study. CLINICAL NUTRITION. 2017; 36(3):853-860.Article. IF -4,548</v>
      </c>
      <c r="B30" s="37" t="s">
        <v>1052</v>
      </c>
      <c r="C30" s="37" t="s">
        <v>1053</v>
      </c>
      <c r="D30" s="17" t="s">
        <v>1047</v>
      </c>
      <c r="E30" s="18" t="s">
        <v>10</v>
      </c>
      <c r="F30" s="18">
        <f>VLOOKUP(N30,Revistas!$B$2:$H$63996,2,FALSE)</f>
        <v>4.548</v>
      </c>
      <c r="G30" s="18" t="str">
        <f>VLOOKUP(N30,Revistas!$B$2:$H$63996,3,FALSE)</f>
        <v>Q1</v>
      </c>
      <c r="H30" s="18" t="str">
        <f>VLOOKUP(N30,Revistas!$B$2:$H$63996,4,FALSE)</f>
        <v>NUTRITION &amp; DIETETICS</v>
      </c>
      <c r="I30" s="18" t="str">
        <f>VLOOKUP(N30,Revistas!$B$2:$H$63996,5,FALSE)</f>
        <v>9 DE 81</v>
      </c>
      <c r="J30" s="18" t="str">
        <f>VLOOKUP(N30,Revistas!$B$2:$H$63996,6,FALSE)</f>
        <v>NO</v>
      </c>
      <c r="K30" s="18" t="s">
        <v>1054</v>
      </c>
      <c r="L30" s="18" t="s">
        <v>1055</v>
      </c>
      <c r="M30" s="18">
        <v>3</v>
      </c>
      <c r="N30" s="18" t="s">
        <v>1050</v>
      </c>
      <c r="O30" s="18" t="s">
        <v>226</v>
      </c>
      <c r="P30" s="18">
        <v>2017</v>
      </c>
      <c r="Q30" s="18">
        <v>36</v>
      </c>
      <c r="R30" s="18">
        <v>3</v>
      </c>
      <c r="S30" s="18">
        <v>853</v>
      </c>
      <c r="T30" s="18">
        <v>860</v>
      </c>
      <c r="U30" s="23">
        <v>27184975</v>
      </c>
    </row>
    <row r="31" spans="1:21" ht="45">
      <c r="A31" s="31" t="str">
        <f t="shared" si="0"/>
        <v>Martinez-Gomez, D; Guallar-Castillon, P; Garcia-Esquinas, E; Bandinelli, S; Rodriguez-Artalejo, F. Physical Activity and the Effect of Multimorbidity on All-Cause Mortality in Older Adults. MAYO CLINIC PROCEEDINGS. 2017; 92(3):376-382.Article. IF -6,686</v>
      </c>
      <c r="B31" s="37" t="s">
        <v>1084</v>
      </c>
      <c r="C31" s="37" t="s">
        <v>1085</v>
      </c>
      <c r="D31" s="17" t="s">
        <v>1086</v>
      </c>
      <c r="E31" s="18" t="s">
        <v>10</v>
      </c>
      <c r="F31" s="18">
        <f>VLOOKUP(N31,Revistas!$B$2:$H$63996,2,FALSE)</f>
        <v>6.6859999999999999</v>
      </c>
      <c r="G31" s="18" t="str">
        <f>VLOOKUP(N31,Revistas!$B$2:$H$63996,3,FALSE)</f>
        <v>Q1</v>
      </c>
      <c r="H31" s="18" t="str">
        <f>VLOOKUP(N31,Revistas!$B$2:$H$63996,4,FALSE)</f>
        <v>MEDICINE, GENERAL &amp; INTERNAL - SCIE</v>
      </c>
      <c r="I31" s="18" t="str">
        <f>VLOOKUP(N31,Revistas!$B$2:$H$63996,5,FALSE)</f>
        <v>12/154</v>
      </c>
      <c r="J31" s="18" t="str">
        <f>VLOOKUP(N31,Revistas!$B$2:$H$63996,6,FALSE)</f>
        <v>SI</v>
      </c>
      <c r="K31" s="18" t="s">
        <v>1087</v>
      </c>
      <c r="L31" s="18" t="s">
        <v>1088</v>
      </c>
      <c r="M31" s="18">
        <v>0</v>
      </c>
      <c r="N31" s="18" t="s">
        <v>1089</v>
      </c>
      <c r="O31" s="18" t="s">
        <v>300</v>
      </c>
      <c r="P31" s="18">
        <v>2017</v>
      </c>
      <c r="Q31" s="18">
        <v>92</v>
      </c>
      <c r="R31" s="18">
        <v>3</v>
      </c>
      <c r="S31" s="18">
        <v>376</v>
      </c>
      <c r="T31" s="18">
        <v>382</v>
      </c>
      <c r="U31" s="23">
        <v>28160946</v>
      </c>
    </row>
    <row r="32" spans="1:21" ht="45">
      <c r="A32" s="31" t="str">
        <f t="shared" si="0"/>
        <v>Martinez-Gomez, D; Guallar-Castillon, P; Higueras-Fresnillo, S; Rodriguez-Artalejo, F. Concurrent Validity of the Historical Leisure-time Physical Activity Question of the Spanish National Health Survey in Older Adults. REVISTA ESPANOLA DE CARDIOLOGIA. 2017; 70(8):669-670.Letter. IF -4,485</v>
      </c>
      <c r="B32" s="37" t="s">
        <v>997</v>
      </c>
      <c r="C32" s="37" t="s">
        <v>998</v>
      </c>
      <c r="D32" s="17" t="s">
        <v>674</v>
      </c>
      <c r="E32" s="18" t="s">
        <v>274</v>
      </c>
      <c r="F32" s="18">
        <f>VLOOKUP(N32,Revistas!$B$2:$H$63996,2,FALSE)</f>
        <v>4.4850000000000003</v>
      </c>
      <c r="G32" s="18" t="str">
        <f>VLOOKUP(N32,Revistas!$B$2:$H$63996,3,FALSE)</f>
        <v>Q2</v>
      </c>
      <c r="H32" s="18" t="str">
        <f>VLOOKUP(N32,Revistas!$B$2:$H$63996,4,FALSE)</f>
        <v>CARDIAC &amp; CARDIOVASCULAR SYSTEM</v>
      </c>
      <c r="I32" s="18" t="str">
        <f>VLOOKUP(N32,Revistas!$B$2:$H$63996,5,FALSE)</f>
        <v>33/126</v>
      </c>
      <c r="J32" s="18" t="str">
        <f>VLOOKUP(N32,Revistas!$B$2:$H$63996,6,FALSE)</f>
        <v>NO</v>
      </c>
      <c r="K32" s="18" t="s">
        <v>999</v>
      </c>
      <c r="L32" s="18" t="s">
        <v>1000</v>
      </c>
      <c r="M32" s="18">
        <v>0</v>
      </c>
      <c r="N32" s="18" t="s">
        <v>677</v>
      </c>
      <c r="O32" s="18" t="s">
        <v>199</v>
      </c>
      <c r="P32" s="18">
        <v>2017</v>
      </c>
      <c r="Q32" s="18">
        <v>70</v>
      </c>
      <c r="R32" s="18">
        <v>8</v>
      </c>
      <c r="S32" s="18">
        <v>669</v>
      </c>
      <c r="T32" s="18">
        <v>670</v>
      </c>
      <c r="U32" s="23">
        <v>27789171</v>
      </c>
    </row>
    <row r="33" spans="1:21" ht="60">
      <c r="A33" s="31" t="str">
        <f t="shared" si="0"/>
        <v>Martinez-Gomez, David; Guallar-Castillon, Pilar; Higueras-Fresnillo, Sara; Garcia-Esquinas, Esther; Lopez-Garcia, Esther; Bandinelli, Stefania; Rodriguez-Artalejo, Fernando. Physical Activity Attenuates Total and Cardiovascular Mortality Associated With Physical Disability: A National Cohort of Older Adults.. journals of gerontology. Series A, Biological sciences and medical sciences. 2017; ():-.Article. IF -5,957</v>
      </c>
      <c r="B33" s="37" t="s">
        <v>1153</v>
      </c>
      <c r="C33" s="37" t="s">
        <v>1152</v>
      </c>
      <c r="D33" s="17" t="s">
        <v>1373</v>
      </c>
      <c r="E33" s="18" t="s">
        <v>10</v>
      </c>
      <c r="F33" s="18">
        <f>VLOOKUP(N33,Revistas!$B$2:$H$63996,2,FALSE)</f>
        <v>5.9569999999999999</v>
      </c>
      <c r="G33" s="18" t="str">
        <f>VLOOKUP(N33,Revistas!$B$2:$H$63996,3,FALSE)</f>
        <v>Q1</v>
      </c>
      <c r="H33" s="18" t="str">
        <f>VLOOKUP(N33,Revistas!$B$2:$H$63996,4,FALSE)</f>
        <v>GERIATRICS &amp; GERONTOLOGY</v>
      </c>
      <c r="I33" s="18" t="str">
        <f>VLOOKUP(N33,Revistas!$B$2:$H$63996,5,FALSE)</f>
        <v>3 DE 49</v>
      </c>
      <c r="J33" s="18" t="str">
        <f>VLOOKUP(N33,Revistas!$B$2:$H$63996,6,FALSE)</f>
        <v>SI</v>
      </c>
      <c r="K33" s="18" t="s">
        <v>1155</v>
      </c>
      <c r="L33" s="18"/>
      <c r="M33" s="18" t="s">
        <v>587</v>
      </c>
      <c r="N33" s="18" t="s">
        <v>1156</v>
      </c>
      <c r="O33" s="18" t="s">
        <v>1154</v>
      </c>
      <c r="P33" s="18">
        <v>2017</v>
      </c>
      <c r="Q33" s="18"/>
      <c r="R33" s="18"/>
      <c r="S33" s="18"/>
      <c r="T33" s="18"/>
      <c r="U33" s="23">
        <v>28977342</v>
      </c>
    </row>
    <row r="34" spans="1:21" ht="45">
      <c r="A34" s="31" t="str">
        <f t="shared" si="0"/>
        <v>Monroy-Parada, Doris Xiomara; Jacome-Gonzalez, Maria Luisa; Moya-Geromini, Maria Angeles; Rodriguez-Artalejo, Fernando; Royo-Bordonada, Miguel Angel. Adherence to nutritional recommendations in vending machines at secondary schools in Madrid (Spain), 2014-2015.. Gaceta sanitaria. 2017; ():-.Article. IF -1,768</v>
      </c>
      <c r="B34" s="37" t="s">
        <v>1143</v>
      </c>
      <c r="C34" s="37" t="s">
        <v>1142</v>
      </c>
      <c r="D34" s="17" t="s">
        <v>1144</v>
      </c>
      <c r="E34" s="18" t="s">
        <v>10</v>
      </c>
      <c r="F34" s="18">
        <f>VLOOKUP(N34,Revistas!$B$2:$H$63996,2,FALSE)</f>
        <v>1.768</v>
      </c>
      <c r="G34" s="18" t="str">
        <f>VLOOKUP(N34,Revistas!$B$2:$H$63996,3,FALSE)</f>
        <v>Q3</v>
      </c>
      <c r="H34" s="18" t="str">
        <f>VLOOKUP(N34,Revistas!$B$2:$H$63996,4,FALSE)</f>
        <v>PUBLIC, ENVIRONMENTAL &amp; OCCUPATIONAL HEALTH - SCIE</v>
      </c>
      <c r="I34" s="18" t="str">
        <f>VLOOKUP(N34,Revistas!$B$2:$H$63996,5,FALSE)</f>
        <v>94/176</v>
      </c>
      <c r="J34" s="18" t="str">
        <f>VLOOKUP(N34,Revistas!$B$2:$H$63996,6,FALSE)</f>
        <v>NO</v>
      </c>
      <c r="K34" s="18" t="s">
        <v>1146</v>
      </c>
      <c r="L34" s="18"/>
      <c r="M34" s="18" t="s">
        <v>587</v>
      </c>
      <c r="N34" s="18" t="s">
        <v>1147</v>
      </c>
      <c r="O34" s="18" t="s">
        <v>1145</v>
      </c>
      <c r="P34" s="18">
        <v>2017</v>
      </c>
      <c r="Q34" s="18"/>
      <c r="R34" s="18"/>
      <c r="S34" s="18"/>
      <c r="T34" s="18"/>
      <c r="U34" s="23">
        <v>28712682</v>
      </c>
    </row>
    <row r="35" spans="1:21" ht="45">
      <c r="A35" s="31" t="str">
        <f t="shared" si="0"/>
        <v>Orozco Arbelaez, Edilbeto; Banegas, Jose Ramon; Rodriguez Artalejo, Fernando; Lopez Garcia, Esther. Influence of habitual chocolate consumption over the Mini-Mental State Examination in Spanish older adults. Nutricion hospitalaria. 2017; 34(4):841-846-.Article. IF -0,747</v>
      </c>
      <c r="B35" s="37" t="s">
        <v>1136</v>
      </c>
      <c r="C35" s="37" t="s">
        <v>1370</v>
      </c>
      <c r="D35" s="17" t="s">
        <v>1137</v>
      </c>
      <c r="E35" s="18" t="s">
        <v>10</v>
      </c>
      <c r="F35" s="18">
        <f>VLOOKUP(N35,Revistas!$B$2:$H$63996,2,FALSE)</f>
        <v>0.747</v>
      </c>
      <c r="G35" s="18" t="str">
        <f>VLOOKUP(N35,Revistas!$B$2:$H$63996,3,FALSE)</f>
        <v>Q4</v>
      </c>
      <c r="H35" s="18" t="str">
        <f>VLOOKUP(N35,Revistas!$B$2:$H$63996,4,FALSE)</f>
        <v>NUTRITION &amp; DIETETICS</v>
      </c>
      <c r="I35" s="18" t="str">
        <f>VLOOKUP(N35,Revistas!$B$2:$H$63996,5,FALSE)</f>
        <v>68/81</v>
      </c>
      <c r="J35" s="18" t="str">
        <f>VLOOKUP(N35,Revistas!$B$2:$H$63996,6,FALSE)</f>
        <v>NO</v>
      </c>
      <c r="K35" s="18" t="s">
        <v>1140</v>
      </c>
      <c r="L35" s="18"/>
      <c r="M35" s="18" t="s">
        <v>587</v>
      </c>
      <c r="N35" s="18" t="s">
        <v>1141</v>
      </c>
      <c r="O35" s="18" t="s">
        <v>1139</v>
      </c>
      <c r="P35" s="18">
        <v>2017</v>
      </c>
      <c r="Q35" s="18">
        <v>34</v>
      </c>
      <c r="R35" s="18">
        <v>4</v>
      </c>
      <c r="S35" s="18" t="s">
        <v>1138</v>
      </c>
      <c r="T35" s="18"/>
      <c r="U35" s="23">
        <v>29095007</v>
      </c>
    </row>
    <row r="36" spans="1:21" ht="45">
      <c r="A36" s="31" t="str">
        <f t="shared" si="0"/>
        <v>Ortola, R; Garcia-Esquinas, E; Galan, I; Guallar-Castillon, P; Lopez-Garcia, E; Banegas, JR; Rodriguez-Artalejo, F. Patterns of alcohol consumption and risk of falls in older adults: a prospective cohort study. OSTEOPOROSIS INTERNATIONAL. 2017; 28(11):3143-3152.Article. IF -3,591</v>
      </c>
      <c r="B36" s="37" t="s">
        <v>963</v>
      </c>
      <c r="C36" s="37" t="s">
        <v>964</v>
      </c>
      <c r="D36" s="17" t="s">
        <v>965</v>
      </c>
      <c r="E36" s="18" t="s">
        <v>10</v>
      </c>
      <c r="F36" s="18">
        <f>VLOOKUP(N36,Revistas!$B$2:$H$63996,2,FALSE)</f>
        <v>3.5910000000000002</v>
      </c>
      <c r="G36" s="18" t="str">
        <f>VLOOKUP(N36,Revistas!$B$2:$H$63996,3,FALSE)</f>
        <v>Q2</v>
      </c>
      <c r="H36" s="18" t="str">
        <f>VLOOKUP(N36,Revistas!$B$2:$H$63996,4,FALSE)</f>
        <v>ENDOCRINOLOGY &amp; METABOLISM - SCIE</v>
      </c>
      <c r="I36" s="18" t="str">
        <f>VLOOKUP(N36,Revistas!$B$2:$H$63996,5,FALSE)</f>
        <v>52/138</v>
      </c>
      <c r="J36" s="18" t="str">
        <f>VLOOKUP(N36,Revistas!$B$2:$H$63996,6,FALSE)</f>
        <v>NO</v>
      </c>
      <c r="K36" s="18" t="s">
        <v>966</v>
      </c>
      <c r="L36" s="18" t="s">
        <v>967</v>
      </c>
      <c r="M36" s="18">
        <v>0</v>
      </c>
      <c r="N36" s="18" t="s">
        <v>968</v>
      </c>
      <c r="O36" s="18" t="s">
        <v>94</v>
      </c>
      <c r="P36" s="18">
        <v>2017</v>
      </c>
      <c r="Q36" s="18">
        <v>28</v>
      </c>
      <c r="R36" s="18">
        <v>11</v>
      </c>
      <c r="S36" s="18">
        <v>3143</v>
      </c>
      <c r="T36" s="18">
        <v>3152</v>
      </c>
      <c r="U36" s="23">
        <v>28725986</v>
      </c>
    </row>
    <row r="37" spans="1:21" ht="45">
      <c r="A37" s="31" t="str">
        <f t="shared" si="0"/>
        <v>Perez-Hernandez, B; Garcia-Esquinas, E; Graciani, A; Guallar-Castillon, P; Lopez-Garcia, E; Leon-Munoz, LM; Banegas, JR; Rodriguez-Artalejo, F. Social Inequalities in Cardiovascular Risk Factors Among Older Adults in Spain: The Seniors-ENRICA Study. REVISTA ESPANOLA DE CARDIOLOGIA. 2017; 70(3):145-154.Article. IF -4,485</v>
      </c>
      <c r="B37" s="37" t="s">
        <v>1080</v>
      </c>
      <c r="C37" s="37" t="s">
        <v>1081</v>
      </c>
      <c r="D37" s="17" t="s">
        <v>674</v>
      </c>
      <c r="E37" s="18" t="s">
        <v>10</v>
      </c>
      <c r="F37" s="18">
        <f>VLOOKUP(N37,Revistas!$B$2:$H$63996,2,FALSE)</f>
        <v>4.4850000000000003</v>
      </c>
      <c r="G37" s="18" t="str">
        <f>VLOOKUP(N37,Revistas!$B$2:$H$63996,3,FALSE)</f>
        <v>Q2</v>
      </c>
      <c r="H37" s="18" t="str">
        <f>VLOOKUP(N37,Revistas!$B$2:$H$63996,4,FALSE)</f>
        <v>CARDIAC &amp; CARDIOVASCULAR SYSTEM</v>
      </c>
      <c r="I37" s="18" t="str">
        <f>VLOOKUP(N37,Revistas!$B$2:$H$63996,5,FALSE)</f>
        <v>33/126</v>
      </c>
      <c r="J37" s="18" t="str">
        <f>VLOOKUP(N37,Revistas!$B$2:$H$63996,6,FALSE)</f>
        <v>NO</v>
      </c>
      <c r="K37" s="18" t="s">
        <v>1082</v>
      </c>
      <c r="L37" s="18" t="s">
        <v>1083</v>
      </c>
      <c r="M37" s="18">
        <v>2</v>
      </c>
      <c r="N37" s="18" t="s">
        <v>677</v>
      </c>
      <c r="O37" s="18" t="s">
        <v>300</v>
      </c>
      <c r="P37" s="18">
        <v>2017</v>
      </c>
      <c r="Q37" s="18">
        <v>70</v>
      </c>
      <c r="R37" s="18">
        <v>3</v>
      </c>
      <c r="S37" s="18">
        <v>145</v>
      </c>
      <c r="T37" s="18">
        <v>154</v>
      </c>
      <c r="U37" s="23">
        <v>27519455</v>
      </c>
    </row>
    <row r="38" spans="1:21" ht="45">
      <c r="A38" s="31" t="str">
        <f t="shared" si="0"/>
        <v>Perez-Tasigchana, RF; Leon-Munoz, LM; Lopez-Garcia, E; Gutierrez-Fisac, JL; Laclaustra, M; Rodriguez-Artalejo, F; Guallar-Castillon, P. Metabolic syndrome and insulin resistance are associated with frailty in older adults: a prospective cohort study. AGE AND AGEING. 2017; 46(5):807-812.Article. IF -4,282</v>
      </c>
      <c r="B38" s="37" t="s">
        <v>981</v>
      </c>
      <c r="C38" s="37" t="s">
        <v>982</v>
      </c>
      <c r="D38" s="17" t="s">
        <v>983</v>
      </c>
      <c r="E38" s="18" t="s">
        <v>10</v>
      </c>
      <c r="F38" s="18">
        <f>VLOOKUP(N38,Revistas!$B$2:$H$63996,2,FALSE)</f>
        <v>4.282</v>
      </c>
      <c r="G38" s="18" t="str">
        <f>VLOOKUP(N38,Revistas!$B$2:$H$63996,3,FALSE)</f>
        <v>Q1</v>
      </c>
      <c r="H38" s="18" t="str">
        <f>VLOOKUP(N38,Revistas!$B$2:$H$63996,4,FALSE)</f>
        <v>GERIATRICS &amp; GERONTOLOGY</v>
      </c>
      <c r="I38" s="18" t="str">
        <f>VLOOKUP(N38,Revistas!$B$2:$H$63996,5,FALSE)</f>
        <v>9 DE 49</v>
      </c>
      <c r="J38" s="18" t="str">
        <f>VLOOKUP(N38,Revistas!$B$2:$H$63996,6,FALSE)</f>
        <v>NO</v>
      </c>
      <c r="K38" s="18" t="s">
        <v>984</v>
      </c>
      <c r="L38" s="18" t="s">
        <v>985</v>
      </c>
      <c r="M38" s="18">
        <v>0</v>
      </c>
      <c r="N38" s="18" t="s">
        <v>986</v>
      </c>
      <c r="O38" s="18" t="s">
        <v>154</v>
      </c>
      <c r="P38" s="18">
        <v>2017</v>
      </c>
      <c r="Q38" s="18">
        <v>46</v>
      </c>
      <c r="R38" s="18">
        <v>5</v>
      </c>
      <c r="S38" s="18">
        <v>807</v>
      </c>
      <c r="T38" s="18">
        <v>812</v>
      </c>
      <c r="U38" s="23">
        <v>28338890</v>
      </c>
    </row>
    <row r="39" spans="1:21" ht="30">
      <c r="A39" s="31" t="str">
        <f t="shared" si="0"/>
        <v>Recio, A; Linares, C; Banegas, JR; Diaz, J. Impact of road traffic noise on cause-specific mortality in Madrid (Spain). SCIENCE OF THE TOTAL ENVIRONMENT. 2017; 590():171-173.Article. IF -4,9</v>
      </c>
      <c r="B39" s="37" t="s">
        <v>1001</v>
      </c>
      <c r="C39" s="37" t="s">
        <v>1002</v>
      </c>
      <c r="D39" s="17" t="s">
        <v>1003</v>
      </c>
      <c r="E39" s="18" t="s">
        <v>10</v>
      </c>
      <c r="F39" s="18">
        <f>VLOOKUP(N39,Revistas!$B$2:$H$63996,2,FALSE)</f>
        <v>4.9000000000000004</v>
      </c>
      <c r="G39" s="18" t="str">
        <f>VLOOKUP(N39,Revistas!$B$2:$H$63996,3,FALSE)</f>
        <v>Q1</v>
      </c>
      <c r="H39" s="18" t="str">
        <f>VLOOKUP(N39,Revistas!$B$2:$H$63996,4,FALSE)</f>
        <v>ENVIRONMENTAL SCIENCES - SCIE</v>
      </c>
      <c r="I39" s="18" t="str">
        <f>VLOOKUP(N39,Revistas!$B$2:$H$63996,5,FALSE)</f>
        <v>22/229</v>
      </c>
      <c r="J39" s="18" t="str">
        <f>VLOOKUP(N39,Revistas!$B$2:$H$63996,6,FALSE)</f>
        <v>SI</v>
      </c>
      <c r="K39" s="18" t="s">
        <v>1004</v>
      </c>
      <c r="L39" s="18" t="s">
        <v>1005</v>
      </c>
      <c r="M39" s="18">
        <v>1</v>
      </c>
      <c r="N39" s="18" t="s">
        <v>1006</v>
      </c>
      <c r="O39" s="28">
        <v>42186</v>
      </c>
      <c r="P39" s="18">
        <v>2017</v>
      </c>
      <c r="Q39" s="18">
        <v>590</v>
      </c>
      <c r="R39" s="18"/>
      <c r="S39" s="18">
        <v>171</v>
      </c>
      <c r="T39" s="18">
        <v>173</v>
      </c>
      <c r="U39" s="23">
        <v>28259438</v>
      </c>
    </row>
    <row r="40" spans="1:21" ht="45">
      <c r="A40" s="31" t="str">
        <f t="shared" si="0"/>
        <v>Rodriguez-Manas, L; Rodriguez-Artalejo, F; Sinclair, AJ. The Third Transition: The Clinical Evolution Oriented to the Contemporary Older Patient. JOURNAL OF THE AMERICAN MEDICAL DIRECTORS ASSOCIATION. 2017; 18(1):8-9.Editorial Material. IF -5,775</v>
      </c>
      <c r="B40" s="37" t="s">
        <v>1130</v>
      </c>
      <c r="C40" s="37" t="s">
        <v>1131</v>
      </c>
      <c r="D40" s="17" t="s">
        <v>790</v>
      </c>
      <c r="E40" s="18" t="s">
        <v>571</v>
      </c>
      <c r="F40" s="18">
        <f>VLOOKUP(N40,Revistas!$B$2:$H$63996,2,FALSE)</f>
        <v>5.7750000000000004</v>
      </c>
      <c r="G40" s="18" t="str">
        <f>VLOOKUP(N40,Revistas!$B$2:$H$63996,3,FALSE)</f>
        <v>Q1</v>
      </c>
      <c r="H40" s="18" t="str">
        <f>VLOOKUP(N40,Revistas!$B$2:$H$63996,4,FALSE)</f>
        <v>GERIATRICS &amp; GERONTOLOGY</v>
      </c>
      <c r="I40" s="18" t="str">
        <f>VLOOKUP(N40,Revistas!$B$2:$H$63996,5,FALSE)</f>
        <v>4 DE 49</v>
      </c>
      <c r="J40" s="18" t="str">
        <f>VLOOKUP(N40,Revistas!$B$2:$H$63996,6,FALSE)</f>
        <v>SI</v>
      </c>
      <c r="K40" s="18" t="s">
        <v>1132</v>
      </c>
      <c r="L40" s="18" t="s">
        <v>1133</v>
      </c>
      <c r="M40" s="18">
        <v>2</v>
      </c>
      <c r="N40" s="18" t="s">
        <v>793</v>
      </c>
      <c r="O40" s="18" t="s">
        <v>344</v>
      </c>
      <c r="P40" s="18">
        <v>2017</v>
      </c>
      <c r="Q40" s="18">
        <v>18</v>
      </c>
      <c r="R40" s="18">
        <v>1</v>
      </c>
      <c r="S40" s="18">
        <v>8</v>
      </c>
      <c r="T40" s="18">
        <v>9</v>
      </c>
      <c r="U40" s="23">
        <v>27887892</v>
      </c>
    </row>
    <row r="41" spans="1:21" ht="75">
      <c r="A41" s="31" t="str">
        <f t="shared" si="0"/>
        <v>Rodriguez-Pascual, C; Paredes-Galan, E; Ferrero-Martinez, AI; Gonzalez-Guerrero, JL; Hornillos-Calvo, M; Menendez-Colino, R; Torres-Torres, I; Vilches-Moraga, A; Galan, MC; Suarez-Garcia, F; Olcoz-Chiva, MT; Rodriguez-Artalejo, F. The frailty syndrome is associated with adverse health outcomes in very old patients with stable heart failure: A prospective study in six Spanish hospitals. INTERNATIONAL JOURNAL OF CARDIOLOGY. 2017; 236():296-303.Article. IF -6,189</v>
      </c>
      <c r="B41" s="37" t="s">
        <v>1041</v>
      </c>
      <c r="C41" s="37" t="s">
        <v>1042</v>
      </c>
      <c r="D41" s="17" t="s">
        <v>604</v>
      </c>
      <c r="E41" s="18" t="s">
        <v>10</v>
      </c>
      <c r="F41" s="18">
        <f>VLOOKUP(N41,Revistas!$B$2:$H$63996,2,FALSE)</f>
        <v>6.1890000000000001</v>
      </c>
      <c r="G41" s="18" t="str">
        <f>VLOOKUP(N41,Revistas!$B$2:$H$63996,3,FALSE)</f>
        <v>Q1</v>
      </c>
      <c r="H41" s="18" t="str">
        <f>VLOOKUP(N41,Revistas!$B$2:$H$63996,4,FALSE)</f>
        <v>CARDIAC &amp; CARDIOVASCULAR SYSTEM</v>
      </c>
      <c r="I41" s="18" t="str">
        <f>VLOOKUP(N41,Revistas!$B$2:$H$63996,5,FALSE)</f>
        <v>16/126</v>
      </c>
      <c r="J41" s="18" t="str">
        <f>VLOOKUP(N41,Revistas!$B$2:$H$63996,6,FALSE)</f>
        <v>NO</v>
      </c>
      <c r="K41" s="18" t="s">
        <v>1043</v>
      </c>
      <c r="L41" s="18" t="s">
        <v>1044</v>
      </c>
      <c r="M41" s="18">
        <v>2</v>
      </c>
      <c r="N41" s="18" t="s">
        <v>607</v>
      </c>
      <c r="O41" s="28">
        <v>37043</v>
      </c>
      <c r="P41" s="18">
        <v>2017</v>
      </c>
      <c r="Q41" s="18">
        <v>236</v>
      </c>
      <c r="R41" s="18"/>
      <c r="S41" s="18">
        <v>296</v>
      </c>
      <c r="T41" s="18">
        <v>303</v>
      </c>
      <c r="U41" s="23">
        <v>28215465</v>
      </c>
    </row>
    <row r="42" spans="1:21" ht="30">
      <c r="A42" s="31" t="str">
        <f t="shared" si="0"/>
        <v>Ruiz-Hurtado, G; Banegas, JR; Sarafidis, PA; Volpe, M; Williams, B; Ruilope, LM. Has the SPRINT trial introduced a new blood-pressure goal in hypertension?. NATURE REVIEWS CARDIOLOGY. 2017; 14(9):560-+.Article. IF -14,299</v>
      </c>
      <c r="B42" s="37" t="s">
        <v>987</v>
      </c>
      <c r="C42" s="37" t="s">
        <v>988</v>
      </c>
      <c r="D42" s="17" t="s">
        <v>989</v>
      </c>
      <c r="E42" s="18" t="s">
        <v>10</v>
      </c>
      <c r="F42" s="18">
        <f>VLOOKUP(N42,Revistas!$B$2:$H$63996,2,FALSE)</f>
        <v>14.298999999999999</v>
      </c>
      <c r="G42" s="18" t="str">
        <f>VLOOKUP(N42,Revistas!$B$2:$H$63996,3,FALSE)</f>
        <v>Q1</v>
      </c>
      <c r="H42" s="18" t="str">
        <f>VLOOKUP(N42,Revistas!$B$2:$H$63996,4,FALSE)</f>
        <v>CARDIAC &amp; CARDIOVASCULAR SYSTEMS - SCIE</v>
      </c>
      <c r="I42" s="18" t="str">
        <f>VLOOKUP(N42,Revistas!$B$2:$H$63996,5,FALSE)</f>
        <v>4/126</v>
      </c>
      <c r="J42" s="18" t="str">
        <f>VLOOKUP(N42,Revistas!$B$2:$H$63996,6,FALSE)</f>
        <v>SI</v>
      </c>
      <c r="K42" s="18" t="s">
        <v>990</v>
      </c>
      <c r="L42" s="18" t="s">
        <v>991</v>
      </c>
      <c r="M42" s="18">
        <v>0</v>
      </c>
      <c r="N42" s="18" t="s">
        <v>992</v>
      </c>
      <c r="O42" s="18" t="s">
        <v>154</v>
      </c>
      <c r="P42" s="18">
        <v>2017</v>
      </c>
      <c r="Q42" s="18">
        <v>14</v>
      </c>
      <c r="R42" s="18">
        <v>9</v>
      </c>
      <c r="S42" s="18">
        <v>560</v>
      </c>
      <c r="T42" s="18" t="s">
        <v>167</v>
      </c>
      <c r="U42" s="23">
        <v>28492286</v>
      </c>
    </row>
    <row r="43" spans="1:21" ht="30">
      <c r="A43" s="31" t="str">
        <f t="shared" si="0"/>
        <v>Struijk, Ellen A; Lana, Alberto; Guallar-Castillon, Pilar; Rodriguez-Artalejo, Fernando; Lopez-Garcia, Esther. Intake of B vitamins and impairment in physical function in older adults.. Clinical nutrition. 2017; ():-.Article. IF -4,548</v>
      </c>
      <c r="B43" s="37" t="s">
        <v>1158</v>
      </c>
      <c r="C43" s="37" t="s">
        <v>1157</v>
      </c>
      <c r="D43" s="17" t="s">
        <v>1372</v>
      </c>
      <c r="E43" s="18" t="s">
        <v>10</v>
      </c>
      <c r="F43" s="18">
        <f>VLOOKUP(N43,Revistas!$B$2:$H$63996,2,FALSE)</f>
        <v>4.548</v>
      </c>
      <c r="G43" s="18" t="str">
        <f>VLOOKUP(N43,Revistas!$B$2:$H$63996,3,FALSE)</f>
        <v>Q1</v>
      </c>
      <c r="H43" s="18" t="str">
        <f>VLOOKUP(N43,Revistas!$B$2:$H$63996,4,FALSE)</f>
        <v>NUTRITION &amp; DIETETICS</v>
      </c>
      <c r="I43" s="18" t="str">
        <f>VLOOKUP(N43,Revistas!$B$2:$H$63996,5,FALSE)</f>
        <v>9 DE 81</v>
      </c>
      <c r="J43" s="18" t="str">
        <f>VLOOKUP(N43,Revistas!$B$2:$H$63996,6,FALSE)</f>
        <v>NO</v>
      </c>
      <c r="K43" s="18" t="s">
        <v>1160</v>
      </c>
      <c r="L43" s="18"/>
      <c r="M43" s="18" t="s">
        <v>587</v>
      </c>
      <c r="N43" s="18" t="s">
        <v>1051</v>
      </c>
      <c r="O43" s="18" t="s">
        <v>1159</v>
      </c>
      <c r="P43" s="18">
        <v>2017</v>
      </c>
      <c r="Q43" s="18"/>
      <c r="R43" s="18"/>
      <c r="S43" s="18"/>
      <c r="T43" s="18"/>
      <c r="U43" s="23">
        <v>28602467</v>
      </c>
    </row>
    <row r="44" spans="1:21" ht="120">
      <c r="A44" s="31" t="str">
        <f t="shared" si="0"/>
        <v>Ueda, P; Woodward, M; Lu, Y; Hajifathalian, K; Al-Wotayan, R; Aguilar-Salinas, CA; Ahmadvand, A; Azizi, F; Bentham, J; Cifkova, R; Di Cesare, M; Eriksen, L; Farzadfar, F; Ferguson, TS; Ikeda, N; Khalili, D; Khang, YH; Lanska, V; Leon-Munoz, L; Magliano, DJ; Margozzini, P; Msyamboza, KP; Mutungi, G; Oh, K; Oum, S; Rodriguez-Artalejo, F; Rojas-Martinez, R; Valdivia, G; Wilks, R; Shaw, JE; Stevens, GA; Tolstrup, JS; Zhou, B; Salomon, JA; Ezzati, M; Danaei, G. Laboratory-based and office-based risk scores and charts to predict 10-year risk of cardiovascular disease in 182 countries: a pooled analysis of prospective cohorts and health surveys. LANCET DIABETES &amp; ENDOCRINOLOGY. 2017; 5(3):196-213.Article. IF -19,742</v>
      </c>
      <c r="B44" s="37" t="s">
        <v>1097</v>
      </c>
      <c r="C44" s="37" t="s">
        <v>1098</v>
      </c>
      <c r="D44" s="17" t="s">
        <v>1099</v>
      </c>
      <c r="E44" s="18" t="s">
        <v>10</v>
      </c>
      <c r="F44" s="18">
        <f>VLOOKUP(N44,Revistas!$B$2:$H$63996,2,FALSE)</f>
        <v>19.742000000000001</v>
      </c>
      <c r="G44" s="18" t="str">
        <f>VLOOKUP(N44,Revistas!$B$2:$H$63996,3,FALSE)</f>
        <v>q1</v>
      </c>
      <c r="H44" s="18" t="str">
        <f>VLOOKUP(N44,Revistas!$B$2:$H$63996,4,FALSE)</f>
        <v>ENDOCRINOLOGY &amp; METABOLISM - SCIE</v>
      </c>
      <c r="I44" s="18" t="str">
        <f>VLOOKUP(N44,Revistas!$B$2:$H$63996,5,FALSE)</f>
        <v>1/138</v>
      </c>
      <c r="J44" s="18" t="str">
        <f>VLOOKUP(N44,Revistas!$B$2:$H$63996,6,FALSE)</f>
        <v>SI</v>
      </c>
      <c r="K44" s="18" t="s">
        <v>1100</v>
      </c>
      <c r="L44" s="18" t="s">
        <v>1101</v>
      </c>
      <c r="M44" s="18">
        <v>2</v>
      </c>
      <c r="N44" s="18" t="s">
        <v>1102</v>
      </c>
      <c r="O44" s="18" t="s">
        <v>300</v>
      </c>
      <c r="P44" s="18">
        <v>2017</v>
      </c>
      <c r="Q44" s="18">
        <v>5</v>
      </c>
      <c r="R44" s="18">
        <v>3</v>
      </c>
      <c r="S44" s="18">
        <v>196</v>
      </c>
      <c r="T44" s="18">
        <v>213</v>
      </c>
      <c r="U44" s="23">
        <v>28126460</v>
      </c>
    </row>
    <row r="45" spans="1:21" ht="45">
      <c r="A45" s="31" t="str">
        <f t="shared" si="0"/>
        <v>Vinyoles, E; de la Sierra, A; Roso-Llorach, A; Banegas, JR; de la Cruz, JJ; Gorostidi, M; Segura, J; Divison, JA; Ruiz-Hurtado, G; Ruilope, LM. 24-h pulse pressure cutoff point definition by office pulse pressure in a population of Spanish older hypertensive patients. JOURNAL OF HYPERTENSION. 2017; 35(5):1011-1018.Article. IF -4,085</v>
      </c>
      <c r="B45" s="37" t="s">
        <v>1056</v>
      </c>
      <c r="C45" s="37" t="s">
        <v>1057</v>
      </c>
      <c r="D45" s="17" t="s">
        <v>959</v>
      </c>
      <c r="E45" s="18" t="s">
        <v>10</v>
      </c>
      <c r="F45" s="18">
        <f>VLOOKUP(N45,Revistas!$B$2:$H$63996,2,FALSE)</f>
        <v>4.085</v>
      </c>
      <c r="G45" s="18" t="str">
        <f>VLOOKUP(N45,Revistas!$B$2:$H$63996,3,FALSE)</f>
        <v>Q1</v>
      </c>
      <c r="H45" s="18" t="str">
        <f>VLOOKUP(N45,Revistas!$B$2:$H$63996,4,FALSE)</f>
        <v>PERIPHERAL VASCULAR DISEASE</v>
      </c>
      <c r="I45" s="18" t="str">
        <f>VLOOKUP(N45,Revistas!$B$2:$H$63996,5,FALSE)</f>
        <v>12 DE 63</v>
      </c>
      <c r="J45" s="18" t="str">
        <f>VLOOKUP(N45,Revistas!$B$2:$H$63996,6,FALSE)</f>
        <v>NO</v>
      </c>
      <c r="K45" s="18" t="s">
        <v>1058</v>
      </c>
      <c r="L45" s="18" t="s">
        <v>1059</v>
      </c>
      <c r="M45" s="18">
        <v>0</v>
      </c>
      <c r="N45" s="18" t="s">
        <v>962</v>
      </c>
      <c r="O45" s="18" t="s">
        <v>250</v>
      </c>
      <c r="P45" s="18">
        <v>2017</v>
      </c>
      <c r="Q45" s="18">
        <v>35</v>
      </c>
      <c r="R45" s="18">
        <v>5</v>
      </c>
      <c r="S45" s="18">
        <v>1011</v>
      </c>
      <c r="T45" s="18">
        <v>1018</v>
      </c>
      <c r="U45" s="23">
        <v>28118277</v>
      </c>
    </row>
    <row r="46" spans="1:21" ht="285">
      <c r="A46" s="31" t="str">
        <f t="shared" si="0"/>
        <v>Zhou, B; Bentham, J; Di Cesare, M; Bixby, H; Danaei, G; Cowan, MJ; Paciorek, CJ; Singh, G; Hajifathalian, K; Bennett, JE; Taddei, C; Bilano, V; Carrillo-Larco, RM; Djalalinia, S; Khatibzadeh, S; Lugero, C; Peykari, N; Zhang, WZ; Lu, Y; Stevens, GA; Riley, LM; Bovet, P; Elliott, P; Gu, DF; Ikeda, N; Jackson, RT; Joffres, M; Kengne, AP; Laatikainen, T; Lam, TH; Laxmaiah, A; Liu, J; Miranda, JJ; Mondo, CK; Neuhauser, HK; Sundstrom, J; Smeeth, L; Soric, M; Woodward, M; Ezzati, M; Abarca-Gomez, L; Abdeen, ZA; Rahim, HA; Abu-Rmeileh, NM; Acosta-Cazares, B; Adams, R; Aekplakorn, W; Afsana, K; Aguilar-Salinas, CA; Agyemang, C; Ahmadvand, A; Ahrens, W; Al Raddadi, R; Al Woyatan, R; Ali, MM; Alkerwi, A; Aly, E; Amouyel, P; Amuzu, A; Andersen, LB; Anderssen, SA; Angquist, L; Anjana, RM; Ansong, D; Aounallah-Skhiri, H; Araujo, J; Ariansen, I; Aris, T; Arlappa, N; Aryal, K; Arveiler, D; Assah, FK; Assuncao, MCF; Avdicova, M; Azevedo, A; Azizi, F; Babu, BV; Bahijri, S; Balakrishna, N; Bandosz, P; Banegas, JR; Barbagallo, CM; Barcelo, A; Barkat, A; Barros, AJD; Barros, MV; Bata, I; Batieha, AM; Baur, LA; Beaglehole, R; Ben Romdhane, H; Benet, M; Benson, LS; Bernabe-Ortiz, A; Bernotiene, G; Bettiol, H; Bhagyalaxmi, A; Bharadwaj, S; Bhargava, SK; Bi, YF; Bikbov, M; Bjerregaard, P; Bjertness, E; Bjokelund, C; Blokstra, A; Bo, S; Bobak, M; Boeing, H; Boggia, JG; Boissonnet, CP; Bongard, V; Bovet, P; Braeckman, L; Brajkovich, I; Branca, F; Breckenkamp, J; Brenner, H; Brewster, LM; Bruno, G; Bueno-de-Mesquita, HB; Bugge, A; Burns, C; Bursztyn, M; de Leon, AC; Cameron, C; Can, G; Candido, APC; Capuano, V; Cardoso, VC; Carlsson, AC; Carvalho, MJ; Casanueva, FF; Casanueva, FF; Casas, JP; Caserta, CA; Chamukuttan, S; Chan, AW; Chan, Q; Chaturvedi, HK; Chaturvedi, N; Chen, CJ; Chen, FF; Chen, HS; Chen, S; Chen, ZM; Cheng, CY; Dekkaki, IC; Chetrit, A; Chiolero, A; Chiou, ST; Chirita-Emandi, A; Cho, B; Cho, Y; Chudek, J; Cifkova, R; Claessens, F; Clays, E; Concin, H; Cooper, C; Cooper, R; Coppinger, TC; Costanzo, S; Cottel, D; Cowell, C; Craig, CL; Crujeiras, AB; Cruz, JJ; D'Arrigo, G; d'Orsi, E; Dallongeville, J; Damasceno, A; Danaei, G; Dankner, R; Dantoft, TM; Dauchet, L; De Backer, G; de Gaetano, G; De Henauw, S; De Smedt, D; Deepa, M; Dehghan, A; Delisle, H; Deschamps, V; Dhana, K; Di Castelnuovo, AF; Dias-da-Costa, JS; Diaz, A; Dickerson, TT; Djalalinia, S; Do, HTP; Dobson, AJ; Donfrancesco, C; Donoso, SP; Doring, A; Doua, K; Drygas, W; Dulskiene, V; Dzakula, A; Dzerve, V; Dziankowska-Zaborszczyk, E; Eggertsen, R; Ekelund, U; El Ati, J; Ellert, U; Elliott, P; Elosua, R; Erasmus, RT; Erem, C; Eriksen, L; Escobedo-de la Pena, J; Evans, A; Faeh, D; Fall, CH; Farzadfar, F; Felix-Redondo, FJ; Ferguson, TS; Fernandez-Berges, D; Ferrante, D; Ferrari, M; Ferreccio, C; Ferrieres, J; Finn, JD; Fischer, K; Foger, B; Foo, LH; Forslund, AS; Forsner, M; Fortmann, SP; Fouad, HM; Francis, DK; Franco, MD; Franco, OH; Frontera, G; Fuchs, FD; Fuchs, SC; Fujita, Y; Furusawa, T; Gaciong, Z; Gareta, D; Garnett, SP; Gaspoz, JM; Gasull, M; Gates, L; Gavrila, D; Geleijnse, JM; Ghasemian, A; Ghimire, A; Giampaoli, S; Gianfagna, F; Giovannelli, J; Goldsmith, RA; Goncalves, H; Gross, MG; Rivas, JPG; Gottrand, F; Graff-Iversen, S; Grafnetter, D; Grajda, A; Gregor, RD; Grodzicki, T; Grontved, A; Gruden, G; Grujic, V; Gu, DF; Guan, OP; Gudnason, V; Guerrero, R; Guessous, I; Guimaraes, AL; Gulliford, MC; Gunnlaugsdottir, J; Gunter, M; Gupta, PC; Gureje, O; Gurzkowska, B; Gutierrez, L; Gutzwiller, F; Hadaegh, F; Halkjaer, J; Hambleton, IR; Hardy, R; Harikumar, R; Hata, J; Hayes, AJ; He, J; Hendriks, ME; Henriques, A; Cadena, LH; Herqutanto; Herrala, S; Heshmat, R; Hihtaniemi, IT; Ho, SY; Ho, SC; Hobbs, M; Hofman, A; Dinc, GH; Hormiga, CM; Horta, BL; Houti, L; Howitt, C; Htay, TT; Htet, AS; Hu, YH; Huerta, JM; Husseini, AS; Huybrechts, I; Hwalla, N; Iacoviello, L; Iannone, AG; Ibrahim, MM; Ikram, MA; Irazola, VE; Islam, M; Ivkovic, V; Iwasaki, M; Jackson, RT; Jacobs, JM; Jafar, T; Jamrozik, K; Janszky, I; Jasienska, G; Jelakovic, B; Jiang, CQ; Johansson, M; Jonas, JB; Jorgensen, T; Joshi, P; Juolevi, A; Jurak, G; Juresa, V; Kaaks, R; Kafatos, A; Kalter-Leibovici, O; Kamaruddin, NA; Kasaeian, A; Katz, J; Kauhanen, J; Kaur, P; Kavousi, M; Kazakbaeva, G; Keil, U; Boker, LK; Keinanen-Kiukaanniemi, S; Kelishadi, R; Kemper, HCG; Kengne, AP; Kersting, M; Key, T; Khader, YS; Khalili, D; Khang, YH; Khaw, KT; Kiechl, S; Killewo, J; Kim, J; Klumbiene, J; Kolle, E; Kolsteren, P; Korrovits, P; Koskinen, S; Kouda, K; Koziel, S; Kristensen, PL; Krokstad, S; Kromhout, D; Kruger, HS; Kubinova, R; Kuciene, R; Kuh, D; Kujala, UM; Kula, K; Kulaga, Z; Kumar, RK; Kurjata, P; Kusuma, YS; Kuulasmaa, K; Kyobutungi, C; Laatikainen, T; Lachat, C; Landrove, O; Lanska, V; Lappas, G; Larijani, B; Laugsand, LE; Laxmaiah, A; Bao, KLN; Le, TD; Leclercq, C; Lee, J; Lee, J; Lehtimaki, T; Lekhraj, R; Leon-Munoz, LM; Levitt, NS; Li, YP; Lilly, CL; Lim, WY; Lima-Costa, MF; Lin, HH; Lin, X; Linneberg, A; Lissner, L; Litwin, M; Liu, J; Lorbeer, R; Lotufo, PA; Lozano, JE; Luksiene, D; Lundqvist, A; Lunet, N; Lytsy, P; Ma, GS; Ma, J; Machado-Coelho, GLL; Machi, S; Maggi, S; Magliano, DJ; Majer, M; Makdisse, M; Malekzadeh, R; Malhotra, R; Rao, KM; Malyutina, S; Manios, Y; Mann, JI; Manzato, E; Margozzini, P; Marques-Vidal, P; Marrugat, J; Martorell, R; Mathiesen, EB; Matijasevich, A; Matsha, TE; Mbanya, JCN; Posso, AJM; McFarlane, SR; McFarlane, SR; McGarvey, ST; McLachlan, S; McLean, RM; McNulty, BA; Khir, ASM; Mediene-Benchekor, S; Medzioniene, J; Meirhaeghe, A; Meisinger, C; Menezes, AMB; Menon, GR; Meshram, II; Metspalu, A; Mi, J; Mikkel, K; Miller, JC; Miquel, JF; Miranda, JJ; Misigoj-Durakovic, M; Mohamed, MK; Mohammad, K; Mohammadifard, N; Mohan, V; Yusoff, MFM; Moller, NC; Molnar, D; Momenan, A; Mondo, CK; Monyeki, KDK; Moreira, LB; Morejon, A; Moreno, LA; Morgan, K; Moschonis, G; Mossakowska, M; Mostafa, A; Mota, J; Motlagh, ME; Motta, J; Muiesan, ML; Muller-Nurasyid, M; Murphy, N; Mursu, J; Musil, V; Nagel, G; Naidu, BM; Nakamura, H; Namsna, J; Nang, EEK; Nangia, VB; Narake, S; Navarrete-Munoz, EM; Ndiaye, NC; Neal, WA; Nenko, I; Nervi, F; Neuhauser, HK; Nguyen, ND; Nguyen, QN; Nieto-Martinez, RE; Niiranen, TJ; Ning, G; Ninomiya, T; Nishtar, S; Noale, M; Noboa, OA; Noorbala, AA; Norat, T; Noto, D; Al Nsour, M; O'Reilly, D; Oh, K; Olinto, MTA; Oliveira, IO; Omar, MA; Onat, A; Ordunez, P; Osmond, C; Ostojic, SM; Otero, JA; Overvad, K; Owusu-Dabo, E; Paccaud, FM; Padez, C; Pahomova, E; Pajak, A; Palli, D; Palmieri, L; Panda-Jonas, S; Panza, F; Papandreou, D; Parnell, WR; Parsaeian, M; Pecin, I; Pednekar, MS; Peer, N; Peeters, PH; Peixoto, SV; Pelletier, C; Peltonen, M; Pereira, AC; Perez, RM; Peters, A; Petkeviciene, J; Peykari, N; Pham, ST; Pigeot, I; Pikhart, H; Pilav, A; Pilotto, L; Pitakaka, F; Plans-Rubio, P; Polakowska, M; Polasek, O; Porta, M; Portegies, MLP; Pourshams, A; Pradeepa, R; Prashant, M; Price, JF; Puiu, M; Punab, M; Qasrawi, RF; Qorbani, M; Radic, I; Radisauskas, R; Rahman, M; Raitakari, O; Raj, M; Rao, SR; Ramos, E; Rampal, S; Reina, DAR; Rasmussen, F; Redon, J; Reganit, PFM; Ribeiro, R; Riboli, E; Rigo, F; de Wit, TFR; Ritti-Dias, RM; Robinson, SM; Robitaille, C; Rodriguez-Artalejo, F; Rodriguez-Villamizar, LA; Rojas-Martinez, R; Rosengren, A; Rubinstein, A; Rui, O; Ruiz-Betancourt, BS; Horimoto, ARVR; Rutkowski, M; Sabanayagam, C; Sachdev, HS; Saidi, O; Sakarya, S; Salanave, B; Martinez, ES; Salmeron, D; Salomaa, V; Salonen, JT; Salvetti, M; Sanchez-Abanto, J; Sans, S; Santos, D; Santos, IS; dos Santos, RN; Santos, R; Saramies, JL; Sardinha, LB; Margolis, GS; Sarrafzadegan, N; Saum, KU; Savva, SC; Scazufca, M; Schargrodsky, H; Schneider, IJ; Schultsz, C; Schutte, AE; Sen, A; Senbanjo, IO; Sepanlou, SG; Sharma, SK; Shaw, JE; Shibuya, K; Shin, DW; Shin, YC; Siantar, R; Sibai, AM; Silva, DAS; Simon, M; Simons, J; Simons, LA; Sjotrom, M; Skovbjerg, S; Slowikowska-Hilczer, J; Slusarczyk, P; Smeeth, L; Smith, MC; Snijder, MB; So, HK; Sobngwi, E; Soderberg, S; Solfrizzi, V; Sonestedt, E; Song, Y; Sorensen, TIA; Soric, M; Jerome, CS; Soumare, A; Staessen, JA; Starc, G; Stathopoulou, MG; Stavreski, B; Steene-Johannessen, J; Stehle, P; Stein, AD; Stergiou, GS; Stessman, J; Stieber, J; Stockl, D; Stocks, T; Stokwiszewski, J; Stronks, K; Strufaldi, MW; Sun, CA; Sundstrom, J; Sung, YT; Suriyawongpaisal, P; Sy, RG; Tai, ES; Tammesoo, ML; Tamosiunas, A; Tang, L; Tang, X; Tanser, F; Tao, Y; Tarawneh, MR; Tarqui-Mamani, CB; Taylor, A; Theobald, H; Thijs, L; Thuesen, BH; Tjonneland, A; Tolonen, HK; Topbas, M; Topor-Madry, R; Tormo, MJ; Torrent, M; Traissac, P; Trichopoulos, D; Trichopoulou, A; Trinh, OTH; Trivedi, A; Tshepo, L; Tulloch-Reid, MK; Tuomainen, TP; Turley, ML; Tynelius, P; Tzourio, C; Ueda, P; Ugel, E; Ulmer, H; Uusitalo, HMT; Valdivia, G; Valvi, D; van der Schouw, YT; Van Herck, K; van Rossem, L; van Valkengoed, IGM; Vanderschueren, D; Vanuzzo, D; Vatten, L; Vega, T; Velasquez-Melendez, G; Veronesi, G; Verschuren, WMM; Verstraeten, R; Victora, CG; Viet, L; Viikari-Juntura, E; Vineis, P; Vioque, J; Virtanen, JK; Visvikis-Siest, S; Viswanathan, B; Vollenweider, P; Vrdoljak, A; Vrijheid, M; Wade, AN; Wagner, A; Walton, J; Mohamud, WNW; Wang, MD; Wang, Q; Wang, YX; Wannamethee, SG; Wareham, N; Wederkopp, N; Weerasekera, D; Whincup, PH; Widhalm, K; Widyahening, IS; Wiecek, A; Wijga, AH; Wilks, RJ; Willeit, P; Williams, EA; Wilsgaard, T; Wojtyniak, B; Wong, TY; Wong-McClure, RA; Woo, J; Woodward, M; Wu, AG; Wu, FC; Wu, SL; Xu, HQ; Yan, WL; Yang, XG; Ye, XW; Yiallouros, PK; Yoshihara, A; Younger-Coleman, NO; Yusoff, AF; Zambon, S; Zdrojewski, T; Zeng, Y; Zhao, D; Zhao, WH; Zheng, Y; Zhu, D; Zimmermann, E; Cisneros, JZ. Worldwide trends in blood pressure from 1975 to 2015: a pooled analysis of 1479 population-based measurement studies with 19.1 million participants. LANCET. 2017; 389(10064):37-55.Article. IF -47,831</v>
      </c>
      <c r="B46" s="37" t="s">
        <v>1119</v>
      </c>
      <c r="C46" s="37" t="s">
        <v>1120</v>
      </c>
      <c r="D46" s="17" t="s">
        <v>947</v>
      </c>
      <c r="E46" s="18" t="s">
        <v>10</v>
      </c>
      <c r="F46" s="18">
        <f>VLOOKUP(N46,Revistas!$B$2:$H$63996,2,FALSE)</f>
        <v>47.831000000000003</v>
      </c>
      <c r="G46" s="18" t="str">
        <f>VLOOKUP(N46,Revistas!$B$2:$H$63996,3,FALSE)</f>
        <v>Q1</v>
      </c>
      <c r="H46" s="18" t="str">
        <f>VLOOKUP(N46,Revistas!$B$2:$H$63996,4,FALSE)</f>
        <v>MEDICINA, GENERAL &amp; INTERNAL</v>
      </c>
      <c r="I46" s="18" t="str">
        <f>VLOOKUP(N46,Revistas!$B$2:$H$63996,5,FALSE)</f>
        <v>2/154</v>
      </c>
      <c r="J46" s="18" t="str">
        <f>VLOOKUP(N46,Revistas!$B$2:$H$63996,6,FALSE)</f>
        <v>SI</v>
      </c>
      <c r="K46" s="18" t="s">
        <v>1121</v>
      </c>
      <c r="L46" s="18" t="s">
        <v>1122</v>
      </c>
      <c r="M46" s="18">
        <v>32</v>
      </c>
      <c r="N46" s="18" t="s">
        <v>950</v>
      </c>
      <c r="O46" s="18" t="s">
        <v>1123</v>
      </c>
      <c r="P46" s="18">
        <v>2017</v>
      </c>
      <c r="Q46" s="18">
        <v>389</v>
      </c>
      <c r="R46" s="18">
        <v>10064</v>
      </c>
      <c r="S46" s="18">
        <v>37</v>
      </c>
      <c r="T46" s="18">
        <v>55</v>
      </c>
      <c r="U46" s="23">
        <v>27863813</v>
      </c>
    </row>
    <row r="47" spans="1:21">
      <c r="A47" s="31"/>
    </row>
    <row r="48" spans="1:21" hidden="1">
      <c r="A48" s="31" t="str">
        <f t="shared" si="0"/>
        <v>. . . ; ():-.. IF -</v>
      </c>
    </row>
    <row r="49" spans="1:1" hidden="1">
      <c r="A49" s="31" t="str">
        <f t="shared" si="0"/>
        <v>. . . ; ():-.. IF -</v>
      </c>
    </row>
    <row r="50" spans="1:1" hidden="1">
      <c r="A50" s="31" t="str">
        <f t="shared" si="0"/>
        <v>. . . ; ():-.. IF -</v>
      </c>
    </row>
    <row r="51" spans="1:1" hidden="1">
      <c r="A51" s="31" t="str">
        <f t="shared" si="0"/>
        <v>. . . ; ():-.. IF -</v>
      </c>
    </row>
    <row r="52" spans="1:1" hidden="1">
      <c r="A52" s="31" t="str">
        <f t="shared" si="0"/>
        <v>. . . ; ():-.. IF -</v>
      </c>
    </row>
    <row r="53" spans="1:1" hidden="1">
      <c r="A53" s="31" t="str">
        <f t="shared" si="0"/>
        <v>. . . ; ():-.. IF -</v>
      </c>
    </row>
    <row r="54" spans="1:1" hidden="1">
      <c r="A54" s="31" t="str">
        <f t="shared" si="0"/>
        <v>. . . ; ():-.. IF -</v>
      </c>
    </row>
    <row r="55" spans="1:1" hidden="1">
      <c r="A55" s="31" t="str">
        <f t="shared" si="0"/>
        <v>. . . ; ():-.. IF -</v>
      </c>
    </row>
    <row r="56" spans="1:1" hidden="1">
      <c r="A56" s="31" t="str">
        <f t="shared" si="0"/>
        <v>. . . ; ():-.. IF -</v>
      </c>
    </row>
    <row r="57" spans="1:1" hidden="1">
      <c r="A57" s="31" t="str">
        <f t="shared" si="0"/>
        <v>. . . ; ():-.. IF -</v>
      </c>
    </row>
    <row r="58" spans="1:1" hidden="1">
      <c r="A58" s="31" t="str">
        <f t="shared" si="0"/>
        <v>. . . ; ():-.. IF -</v>
      </c>
    </row>
    <row r="59" spans="1:1" hidden="1">
      <c r="A59" s="31" t="str">
        <f t="shared" si="0"/>
        <v>. . . ; ():-.. IF -</v>
      </c>
    </row>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spans="2:11" hidden="1"/>
    <row r="1090" spans="2:11" hidden="1"/>
    <row r="1091" spans="2:11" hidden="1">
      <c r="B1091" s="20" t="s">
        <v>73</v>
      </c>
      <c r="C1091" s="20" t="s">
        <v>73</v>
      </c>
      <c r="D1091" s="20" t="s">
        <v>73</v>
      </c>
      <c r="E1091" s="23" t="s">
        <v>74</v>
      </c>
      <c r="F1091" s="23" t="s">
        <v>73</v>
      </c>
      <c r="G1091" s="23" t="s">
        <v>75</v>
      </c>
      <c r="H1091" s="23" t="s">
        <v>7254</v>
      </c>
      <c r="I1091" s="23" t="s">
        <v>73</v>
      </c>
      <c r="J1091" s="23" t="s">
        <v>78</v>
      </c>
      <c r="K1091" s="23" t="s">
        <v>7255</v>
      </c>
    </row>
    <row r="1092" spans="2:11" hidden="1">
      <c r="B1092" s="20" t="s">
        <v>10</v>
      </c>
      <c r="C1092" s="20">
        <f>DCOUNTA(B1:T1088,C1091,B1091:B1092)</f>
        <v>33</v>
      </c>
      <c r="D1092" s="20" t="s">
        <v>10</v>
      </c>
      <c r="E1092" s="23">
        <f>DSUM(B1:T1088,F1,D1091:D1092)</f>
        <v>262.63200000000006</v>
      </c>
      <c r="F1092" s="23" t="s">
        <v>10</v>
      </c>
      <c r="G1092" s="23" t="s">
        <v>5470</v>
      </c>
      <c r="H1092" s="23">
        <f>DCOUNTA(B1:T1088,G1091,F1091:G1092)</f>
        <v>25</v>
      </c>
      <c r="I1092" s="23" t="s">
        <v>10</v>
      </c>
      <c r="J1092" s="23" t="s">
        <v>2680</v>
      </c>
      <c r="K1092" s="23">
        <f>DCOUNTA(B1:T1088,J1,I1091:J1092)</f>
        <v>11</v>
      </c>
    </row>
    <row r="1093" spans="2:11" hidden="1"/>
    <row r="1094" spans="2:11" hidden="1">
      <c r="B1094" s="20" t="s">
        <v>73</v>
      </c>
      <c r="C1094" s="20" t="s">
        <v>73</v>
      </c>
      <c r="D1094" s="20" t="s">
        <v>73</v>
      </c>
      <c r="E1094" s="23" t="s">
        <v>74</v>
      </c>
      <c r="F1094" s="23" t="s">
        <v>73</v>
      </c>
      <c r="G1094" s="23" t="s">
        <v>75</v>
      </c>
      <c r="H1094" s="23" t="s">
        <v>7254</v>
      </c>
      <c r="I1094" s="23" t="s">
        <v>73</v>
      </c>
      <c r="J1094" s="23" t="s">
        <v>78</v>
      </c>
      <c r="K1094" s="23" t="s">
        <v>7255</v>
      </c>
    </row>
    <row r="1095" spans="2:11" hidden="1">
      <c r="B1095" s="20" t="s">
        <v>274</v>
      </c>
      <c r="C1095" s="20">
        <f>DCOUNTA(B1:T1088,E1,B1094:B1095)</f>
        <v>3</v>
      </c>
      <c r="D1095" s="20" t="s">
        <v>274</v>
      </c>
      <c r="E1095" s="23">
        <f>DSUM(B1:T1088,F1,D1094:D1095)</f>
        <v>9.2510000000000012</v>
      </c>
      <c r="F1095" s="23" t="s">
        <v>274</v>
      </c>
      <c r="G1095" s="23" t="s">
        <v>5470</v>
      </c>
      <c r="H1095" s="23">
        <f>DCOUNTA(B1:T1088,G1,F1094:G1095)</f>
        <v>1</v>
      </c>
      <c r="I1095" s="23" t="s">
        <v>274</v>
      </c>
      <c r="J1095" s="23" t="s">
        <v>2680</v>
      </c>
      <c r="K1095" s="23">
        <f>DCOUNTA(B1:T1088,J1,I1094:J1095)</f>
        <v>0</v>
      </c>
    </row>
    <row r="1096" spans="2:11" hidden="1"/>
    <row r="1097" spans="2:11" hidden="1">
      <c r="B1097" s="20" t="s">
        <v>73</v>
      </c>
      <c r="C1097" s="20" t="s">
        <v>73</v>
      </c>
      <c r="D1097" s="20" t="s">
        <v>73</v>
      </c>
      <c r="E1097" s="23" t="s">
        <v>74</v>
      </c>
      <c r="F1097" s="23" t="s">
        <v>73</v>
      </c>
      <c r="G1097" s="23" t="s">
        <v>75</v>
      </c>
      <c r="H1097" s="23" t="s">
        <v>7254</v>
      </c>
      <c r="I1097" s="23" t="s">
        <v>73</v>
      </c>
      <c r="J1097" s="23" t="s">
        <v>78</v>
      </c>
      <c r="K1097" s="23" t="s">
        <v>7255</v>
      </c>
    </row>
    <row r="1098" spans="2:11" hidden="1">
      <c r="B1098" s="20" t="s">
        <v>356</v>
      </c>
      <c r="C1098" s="20">
        <f>DCOUNTA(B1:T1088,E1,B1097:B1098)</f>
        <v>2</v>
      </c>
      <c r="D1098" s="20" t="s">
        <v>356</v>
      </c>
      <c r="E1098" s="23">
        <f>DSUM(B1:T1088,F1,D1097:D1098)</f>
        <v>6.5120000000000005</v>
      </c>
      <c r="F1098" s="23" t="s">
        <v>356</v>
      </c>
      <c r="G1098" s="23" t="s">
        <v>5470</v>
      </c>
      <c r="H1098" s="23">
        <f>DCOUNTA(B1:T1088,G1,F1097:G1098)</f>
        <v>2</v>
      </c>
      <c r="I1098" s="23" t="s">
        <v>356</v>
      </c>
      <c r="J1098" s="23" t="s">
        <v>2680</v>
      </c>
      <c r="K1098" s="23">
        <f>DCOUNTA(B1:T1088,J1,I1097:J1098)</f>
        <v>0</v>
      </c>
    </row>
    <row r="1099" spans="2:11" hidden="1"/>
    <row r="1100" spans="2:11" hidden="1">
      <c r="B1100" s="20" t="s">
        <v>73</v>
      </c>
      <c r="C1100" s="20" t="s">
        <v>73</v>
      </c>
      <c r="D1100" s="20" t="s">
        <v>73</v>
      </c>
      <c r="E1100" s="23" t="s">
        <v>74</v>
      </c>
      <c r="F1100" s="23" t="s">
        <v>73</v>
      </c>
      <c r="G1100" s="23" t="s">
        <v>75</v>
      </c>
      <c r="H1100" s="23" t="s">
        <v>7254</v>
      </c>
      <c r="I1100" s="23" t="s">
        <v>73</v>
      </c>
      <c r="J1100" s="23" t="s">
        <v>78</v>
      </c>
      <c r="K1100" s="23" t="s">
        <v>7255</v>
      </c>
    </row>
    <row r="1101" spans="2:11" hidden="1">
      <c r="B1101" s="20" t="s">
        <v>571</v>
      </c>
      <c r="C1101" s="20">
        <f>DCOUNTA(B1:T1088,E1,B1100:B1101)</f>
        <v>5</v>
      </c>
      <c r="D1101" s="20" t="s">
        <v>571</v>
      </c>
      <c r="E1101" s="23">
        <f>DSUM(B1:T1088,F1,D1100:D1101)</f>
        <v>19.155000000000001</v>
      </c>
      <c r="F1101" s="23" t="s">
        <v>571</v>
      </c>
      <c r="G1101" s="23" t="s">
        <v>5470</v>
      </c>
      <c r="H1101" s="23">
        <f>DCOUNTA(B1:T1088,G1,F1100:G1101)</f>
        <v>4</v>
      </c>
      <c r="I1101" s="23" t="s">
        <v>571</v>
      </c>
      <c r="J1101" s="23" t="s">
        <v>2680</v>
      </c>
      <c r="K1101" s="23">
        <f>DCOUNTA(B1:T1088,J1,I1100:J1101)</f>
        <v>1</v>
      </c>
    </row>
    <row r="1102" spans="2:11" hidden="1"/>
    <row r="1103" spans="2:11" hidden="1"/>
    <row r="1104" spans="2:11" hidden="1">
      <c r="B1104" s="20" t="s">
        <v>73</v>
      </c>
      <c r="C1104" s="20" t="s">
        <v>73</v>
      </c>
      <c r="D1104" s="20" t="s">
        <v>73</v>
      </c>
      <c r="E1104" s="23" t="s">
        <v>74</v>
      </c>
      <c r="F1104" s="23" t="s">
        <v>73</v>
      </c>
      <c r="G1104" s="23" t="s">
        <v>75</v>
      </c>
      <c r="H1104" s="23" t="s">
        <v>7254</v>
      </c>
      <c r="I1104" s="23" t="s">
        <v>73</v>
      </c>
      <c r="J1104" s="23" t="s">
        <v>78</v>
      </c>
      <c r="K1104" s="23" t="s">
        <v>7255</v>
      </c>
    </row>
    <row r="1105" spans="2:52" hidden="1">
      <c r="B1105" s="20" t="s">
        <v>26</v>
      </c>
      <c r="C1105" s="20">
        <f>DCOUNTA(B1:T1088,E1,B1104:B1105)</f>
        <v>0</v>
      </c>
      <c r="D1105" s="20" t="s">
        <v>26</v>
      </c>
      <c r="E1105" s="23">
        <f>DSUM(B1:T1088,F1,D1104:D1105)</f>
        <v>0</v>
      </c>
      <c r="F1105" s="23" t="s">
        <v>26</v>
      </c>
      <c r="G1105" s="23" t="s">
        <v>5470</v>
      </c>
      <c r="H1105" s="23">
        <f>DCOUNTA(B1:T1088,G1,F1104:G1105)</f>
        <v>0</v>
      </c>
      <c r="I1105" s="23" t="s">
        <v>26</v>
      </c>
      <c r="J1105" s="23" t="s">
        <v>2680</v>
      </c>
      <c r="K1105" s="23">
        <f>DCOUNTA(B1:T1088,J1,I1104:J1105)</f>
        <v>0</v>
      </c>
    </row>
    <row r="1106" spans="2:52" hidden="1"/>
    <row r="1107" spans="2:52" hidden="1">
      <c r="B1107" s="20" t="s">
        <v>73</v>
      </c>
      <c r="C1107" s="20" t="s">
        <v>73</v>
      </c>
      <c r="D1107" s="20" t="s">
        <v>73</v>
      </c>
      <c r="E1107" s="23" t="s">
        <v>74</v>
      </c>
      <c r="F1107" s="23" t="s">
        <v>73</v>
      </c>
      <c r="G1107" s="23" t="s">
        <v>75</v>
      </c>
      <c r="H1107" s="23" t="s">
        <v>7254</v>
      </c>
      <c r="I1107" s="23" t="s">
        <v>73</v>
      </c>
      <c r="J1107" s="23" t="s">
        <v>78</v>
      </c>
      <c r="K1107" s="23" t="s">
        <v>7255</v>
      </c>
    </row>
    <row r="1108" spans="2:52" hidden="1">
      <c r="B1108" s="20" t="s">
        <v>210</v>
      </c>
      <c r="C1108" s="20">
        <f>DCOUNTA(B1:T1088,E1,B1107:B1108)</f>
        <v>2</v>
      </c>
      <c r="D1108" s="20" t="s">
        <v>210</v>
      </c>
      <c r="E1108" s="23">
        <f>DSUM(B1:T1088,F1,D1107:D1108)</f>
        <v>2.3690000000000002</v>
      </c>
      <c r="F1108" s="23" t="s">
        <v>210</v>
      </c>
      <c r="G1108" s="23" t="s">
        <v>5470</v>
      </c>
      <c r="H1108" s="23">
        <f>DCOUNTA(B1:T1088,G1,F1107:G1108)</f>
        <v>1</v>
      </c>
      <c r="I1108" s="23" t="s">
        <v>210</v>
      </c>
      <c r="J1108" s="23" t="s">
        <v>2680</v>
      </c>
      <c r="K1108" s="23">
        <f>DCOUNTA(B1:T1088,J1,I1107:J1108)</f>
        <v>0</v>
      </c>
    </row>
    <row r="1110" spans="2:52" ht="15.75">
      <c r="C1110" s="19" t="s">
        <v>7256</v>
      </c>
      <c r="D1110" s="19" t="s">
        <v>7257</v>
      </c>
      <c r="E1110" s="19" t="s">
        <v>5466</v>
      </c>
      <c r="F1110" s="19" t="s">
        <v>7258</v>
      </c>
      <c r="G1110" s="19" t="s">
        <v>7259</v>
      </c>
      <c r="O1110" s="24"/>
      <c r="AY1110" s="20" t="s">
        <v>7260</v>
      </c>
      <c r="AZ1110" s="20" t="s">
        <v>7261</v>
      </c>
    </row>
    <row r="1111" spans="2:52" ht="15.75">
      <c r="C1111" s="21">
        <f>C1092</f>
        <v>33</v>
      </c>
      <c r="D1111" s="26" t="s">
        <v>7262</v>
      </c>
      <c r="E1111" s="21">
        <f>E1092</f>
        <v>262.63200000000006</v>
      </c>
      <c r="F1111" s="21">
        <f>H1092</f>
        <v>25</v>
      </c>
      <c r="G1111" s="21">
        <f>K1092</f>
        <v>11</v>
      </c>
      <c r="O1111" s="24"/>
    </row>
    <row r="1112" spans="2:52" ht="15.75">
      <c r="C1112" s="21">
        <f>C1095</f>
        <v>3</v>
      </c>
      <c r="D1112" s="26" t="s">
        <v>7263</v>
      </c>
      <c r="E1112" s="21">
        <f>E1095</f>
        <v>9.2510000000000012</v>
      </c>
      <c r="F1112" s="21">
        <f>H1095</f>
        <v>1</v>
      </c>
      <c r="G1112" s="21">
        <f>K1095</f>
        <v>0</v>
      </c>
      <c r="O1112" s="24"/>
    </row>
    <row r="1113" spans="2:52" ht="15.75">
      <c r="C1113" s="21">
        <f>C1098</f>
        <v>2</v>
      </c>
      <c r="D1113" s="26" t="s">
        <v>7264</v>
      </c>
      <c r="E1113" s="21">
        <f>E1098</f>
        <v>6.5120000000000005</v>
      </c>
      <c r="F1113" s="21">
        <f>H1098</f>
        <v>2</v>
      </c>
      <c r="G1113" s="21">
        <f>K1098</f>
        <v>0</v>
      </c>
      <c r="O1113" s="24"/>
    </row>
    <row r="1114" spans="2:52" ht="15.75">
      <c r="C1114" s="21">
        <f>C1101</f>
        <v>5</v>
      </c>
      <c r="D1114" s="26" t="s">
        <v>7265</v>
      </c>
      <c r="E1114" s="21">
        <f>E1101</f>
        <v>19.155000000000001</v>
      </c>
      <c r="F1114" s="21">
        <f>H1101</f>
        <v>4</v>
      </c>
      <c r="G1114" s="21">
        <f>K1101</f>
        <v>1</v>
      </c>
      <c r="O1114" s="24"/>
    </row>
    <row r="1115" spans="2:52" ht="15.75">
      <c r="C1115" s="21">
        <f>C1108</f>
        <v>2</v>
      </c>
      <c r="D1115" s="26" t="s">
        <v>7266</v>
      </c>
      <c r="E1115" s="21">
        <f>E1108</f>
        <v>2.3690000000000002</v>
      </c>
      <c r="F1115" s="21">
        <f>H1108</f>
        <v>1</v>
      </c>
      <c r="G1115" s="21">
        <f>K1108</f>
        <v>0</v>
      </c>
      <c r="O1115" s="24"/>
    </row>
    <row r="1116" spans="2:52" ht="15.75">
      <c r="C1116" s="22"/>
      <c r="D1116" s="19" t="s">
        <v>7267</v>
      </c>
      <c r="E1116" s="19">
        <f>E1111</f>
        <v>262.63200000000006</v>
      </c>
      <c r="F1116" s="22"/>
      <c r="O1116" s="24"/>
    </row>
    <row r="1117" spans="2:52" ht="15.75">
      <c r="C1117" s="22"/>
      <c r="D1117" s="19" t="s">
        <v>7268</v>
      </c>
      <c r="E1117" s="19">
        <f>E1111+E1112+E1113+E1114+E1115</f>
        <v>299.9190000000001</v>
      </c>
    </row>
  </sheetData>
  <sortState ref="B2:U46">
    <sortCondition ref="B2:B46"/>
  </sortState>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55</vt:i4>
      </vt:variant>
    </vt:vector>
  </HeadingPairs>
  <TitlesOfParts>
    <vt:vector size="55" baseType="lpstr">
      <vt:lpstr>IdiPAZ</vt:lpstr>
      <vt:lpstr>15 Mejores Publicaciones</vt:lpstr>
      <vt:lpstr>Psiquiatría y Salud Mental</vt:lpstr>
      <vt:lpstr>Neurología y Enfermedades Cereb</vt:lpstr>
      <vt:lpstr>Estrategias Neuroprotectoras en</vt:lpstr>
      <vt:lpstr>Estructura, Neuroquímica y Plas</vt:lpstr>
      <vt:lpstr>Implicación de los Sistemas Gli</vt:lpstr>
      <vt:lpstr>Investigación en Cardiología Cl</vt:lpstr>
      <vt:lpstr>Epidemiología Cardiovascular y </vt:lpstr>
      <vt:lpstr>Coagulopatías y Alteraciones de</vt:lpstr>
      <vt:lpstr>Fisiología Y Farmacología Vascu</vt:lpstr>
      <vt:lpstr>Farmacología Vascular y Metabol</vt:lpstr>
      <vt:lpstr>SIDA y Enfermedades Infecciosas</vt:lpstr>
      <vt:lpstr>Microbiología Molecular</vt:lpstr>
      <vt:lpstr>Inmuno-Reumatología</vt:lpstr>
      <vt:lpstr>Repuesta Inmune Innata</vt:lpstr>
      <vt:lpstr>Diagnóstico y Tratamiento de Pa</vt:lpstr>
      <vt:lpstr>Fisiopatología Linfocitaria en </vt:lpstr>
      <vt:lpstr>Hipersensibilidad a Medicamento</vt:lpstr>
      <vt:lpstr>Patología Infecciosa Respirator</vt:lpstr>
      <vt:lpstr>Infecciones Sistémicas en Pedia</vt:lpstr>
      <vt:lpstr>Investigación Traslacional en C</vt:lpstr>
      <vt:lpstr>Medicina Interna y Enfermedades</vt:lpstr>
      <vt:lpstr>Difunción y Fallo Orgánico en l</vt:lpstr>
      <vt:lpstr>Enfermedades Respiratiorias</vt:lpstr>
      <vt:lpstr>Regulación de la Expresión Géni</vt:lpstr>
      <vt:lpstr>Nefrología</vt:lpstr>
      <vt:lpstr>Neonatología</vt:lpstr>
      <vt:lpstr>Envejecimiento y Fragilidad de </vt:lpstr>
      <vt:lpstr>Hepatología Molecular</vt:lpstr>
      <vt:lpstr>Diagnóstico y Tratamiento de l </vt:lpstr>
      <vt:lpstr>Ginecología Oncológica</vt:lpstr>
      <vt:lpstr>Gestión del Paciente Sangrant</vt:lpstr>
      <vt:lpstr>Enfermedades Endocrinas</vt:lpstr>
      <vt:lpstr>Urología</vt:lpstr>
      <vt:lpstr>Investigación en Cuidados de la</vt:lpstr>
      <vt:lpstr>Medicina Materno Fetal</vt:lpstr>
      <vt:lpstr>Patología Urgente y Emergente </vt:lpstr>
      <vt:lpstr>Instituto de Genética Médica y </vt:lpstr>
      <vt:lpstr>Oncología Traslacional</vt:lpstr>
      <vt:lpstr>Terapias Experimentales y Bioma</vt:lpstr>
      <vt:lpstr>Investigación en Otoneurocirugí</vt:lpstr>
      <vt:lpstr>Patología Molecular del Cáncer </vt:lpstr>
      <vt:lpstr>Mecanismos de Progresión Tumora</vt:lpstr>
      <vt:lpstr>Modelos Animales y Celulares pa</vt:lpstr>
      <vt:lpstr>Investigación y Diagnóstico de </vt:lpstr>
      <vt:lpstr>Genética Molecular de las Ciclo</vt:lpstr>
      <vt:lpstr>Cirugía de Malformaciones Congé</vt:lpstr>
      <vt:lpstr>Fisiopatlogías Ósea y Biomateri</vt:lpstr>
      <vt:lpstr>Ingeniería Celular</vt:lpstr>
      <vt:lpstr>Farmacología Clínica</vt:lpstr>
      <vt:lpstr>Investigación en Cirugía OsteoA</vt:lpstr>
      <vt:lpstr>Cirugía Reconstructiva y Repara</vt:lpstr>
      <vt:lpstr>Trasplante</vt:lpstr>
      <vt:lpstr>Revistas</vt:lpstr>
    </vt:vector>
  </TitlesOfParts>
  <Company>Comunidad de Madrid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Consejeria de Sanidad</dc:creator>
  <cp:lastModifiedBy>52010521T</cp:lastModifiedBy>
  <dcterms:created xsi:type="dcterms:W3CDTF">2018-01-08T10:59:36Z</dcterms:created>
  <dcterms:modified xsi:type="dcterms:W3CDTF">2018-02-06T08:05:10Z</dcterms:modified>
</cp:coreProperties>
</file>