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<sst xmlns="http://schemas.openxmlformats.org/spreadsheetml/2006/main" count="281" uniqueCount="154">
  <si>
    <t>PATOLOGÍA URGENTE Y EMERGENTE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</si>
  <si>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</si>
  <si>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</si>
  <si>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</si>
  <si>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</si>
  <si>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</si>
  <si>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</si>
  <si>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</si>
  <si>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</si>
  <si>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</si>
  <si>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</si>
  <si>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</si>
  <si>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</si>
  <si>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</si>
  <si>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</si>
  <si>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</si>
  <si>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</si>
  <si>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</si>
  <si>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</si>
  <si>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</si>
  <si>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Tung-Chen, Y; Alonso-Gonzalez, B; Arroyo-Rico, I</t>
  </si>
  <si>
    <t>Lung ultrasonography unmasking the asymptomatic SARS-CoV-2 carrier</t>
  </si>
  <si>
    <t>MEDICINA CLINICA</t>
  </si>
  <si>
    <t>Letter</t>
  </si>
  <si>
    <t>[Tung-Chen, Yale; Alonso-Gonzalez, Berta; Arroyo-Rico, Isabel] Hosp Univ La Paz, Serv Urgencias, Madrid, Spain</t>
  </si>
  <si>
    <t>Tung-Chen, Y (corresponding author), Hosp Univ La Paz, Serv Urgencias, Madrid, Spain.</t>
  </si>
  <si>
    <t>0025-7753</t>
  </si>
  <si>
    <t>FEB 26</t>
  </si>
  <si>
    <t>Tung-Chen, YL; Algora-Martin, A; Llamas-Fuentes, R; Rodriguez-Fuertes, P; Virto, AMM; Sanz-Rodriguez, E; Alonso-Martinez, B; Nunez, MAR</t>
  </si>
  <si>
    <t>Point-of-care ultrasonography in the initial characterization of patients with COVID-19</t>
  </si>
  <si>
    <t>Article</t>
  </si>
  <si>
    <t>[Tung-Chen, Yale] Hosp Univ Puerta Hierro, Dept Internal Med, Madrid, Spain; [Tung-Chen, Yale] Univ Alfonso X El Sabio, Dept Med, Madrid, Spain; [Algora-Martin, Ana; Rodriguez-Fuertes, Pablo; Martinez Virto, Ana Maria; Rivera Nunez, Maria Angelica] Hosp Univ La Paz, Dept Emergency Med, Madrid, Spain; [Llamas-Fuentes, Rafael] Hosp Univ Reina Sofia, Dept Emergency Med, Cordoba, Spain; [Sanz-Rodriguez, Elena] Hosp Univ 12 Octubre, Dept Emergency Med, Madrid, Spain; [Alonso-Martinez, Blanca] Hosp Univ Severo Ochoa, Dept Internal Med, Madrid, Spain</t>
  </si>
  <si>
    <t>Tung-Chen, Y (corresponding author), Hosp Univ Puerta Hierro, Dept Internal Med, Madrid, Spain.; Tung-Chen, Y (corresponding author), Univ Alfonso X El Sabio, Dept Med, Madrid, Spain.</t>
  </si>
  <si>
    <t>MAY 21</t>
  </si>
  <si>
    <t>Tung-Chen, Y; Gonzalez-Vinolis, M; Santos-Olmo, RMT</t>
  </si>
  <si>
    <t>Tele-ultrasound guided through WhatsApp</t>
  </si>
  <si>
    <t>[Tung-Chen, Yale] Hosp Univ Puerta Hierro, Serv Med Interna, Madrid, Spain; [Gonzalez-Vinolis, Manuel; Santos-Olmo, Rosario Maria Torres] Hosp Univ La Paz, Serv Urgencias, Madrid, Spain</t>
  </si>
  <si>
    <t>Tung-Chen, Y (corresponding author), Hosp Univ Puerta Hierro, Serv Med Interna, Madrid, Spain.</t>
  </si>
  <si>
    <t>DEC 10</t>
  </si>
  <si>
    <t>E343</t>
  </si>
  <si>
    <t>E344</t>
  </si>
  <si>
    <t>Dopico, LR; Tung-Chen, Y; Barco, MP; Garcia, AM</t>
  </si>
  <si>
    <t>Monitoring of the rehabilitation therapy of COVID-19 effort dyspnea</t>
  </si>
  <si>
    <t>ENFERMEDADES INFECCIOSAS Y MICROBIOLOGIA CLINICA</t>
  </si>
  <si>
    <t>[Ros Dopico, Lucia; Munoz Garcia, Ana] Hosp Univ La Paz, Serv Rehabil, Madrid, Spain; [Tung-Chen, Yale; Pilares Barco, Martin] Hosp Univ La Paz, Serv Urgencias, Madrid, Spain</t>
  </si>
  <si>
    <t>0213-005X</t>
  </si>
  <si>
    <t>MAY</t>
  </si>
  <si>
    <t>Tung-Chen, YL; Marin-Baselga, R; Soriano-Arroyo, R; Munoz-del Val, E</t>
  </si>
  <si>
    <t>Time course of lung changes on thoracic ultrasound of mild COVID-19 pacients</t>
  </si>
  <si>
    <t>[Tung-Chen, Yale; Marin-Baselga, Raquel; Soriano-Arroyo, Ruben; Munoz-del Val, Elena] Hosp Univ La Paz, Serv Urgencias, Madrid, Spain</t>
  </si>
  <si>
    <t>JAN</t>
  </si>
  <si>
    <t>Chen, YT; Fuertes, PR; Saez, PO; Villegas, TV; Soto, AB; Calle, PF; Cardona, CC; Mora, JC; Canadas, MJ; Tong, HY; Borobia, AM</t>
  </si>
  <si>
    <t>Efficacy of a fast-track pathway for managing uncomplicated renal or ureteral colic in a hospital emergency department: the STONE randomized clinical trial of Sonography and Testing of a Nephrolithiasis Episode</t>
  </si>
  <si>
    <t>EMERGENCIAS</t>
  </si>
  <si>
    <t>[Chen, Yale Tung; Rodriguez Fuertes, Pablo; Cobo Mora, Julio; Canadas, Milagros Jaen] Hosp Univ La Paz, Serv Urgencias, Madrid, Spain; [Chen, Yale Tung] Univ Alfonso X El Sabio, Dept Med, Madrid, Spain; [Oliver Saez, Paloma; Buno Soto, Antonio; Fernandez Calle, Pilar] Hosp Univ La Paz, Serv AnAl Clin, Madrid, Spain; [Villen Villegas, Tomas] Univ Francisco Vitoria, Fac Med, Madrid, Spain; [Carballo Cardona, Cesar] Hosp Univ Ramon y Cajal, Serv Urgencias, Madrid, Spain; [Tong, Hoi Yan; Borobia, Alberto M.] Hosp Univ La Paz, Serv Farmacol Clin, Unidad Cent Invest Clin &amp; Ensayos Clin UCICEC, Madrid, Spain</t>
  </si>
  <si>
    <t>Chen, YT (corresponding author), Hosp Univ La Paz, Unidad Ecog Clin, Serv Urgencias, Paseo Castellana 241, Madrid 28046, Spain.</t>
  </si>
  <si>
    <t>1137-6821</t>
  </si>
  <si>
    <t>FEB</t>
  </si>
  <si>
    <t>Tong, HY; Borobia, AM; Quintana-Diaz, M; Fabra, S; Gonzalez-Vinolis, M; Fernandez-Capitan, C; Rodriguez-Davila, MA; Lorenzo, A; Lopez-Parra, AM; Ruiz-Gimenez, N; Abad-Santos, F; Suarez, C; Madridano, O; Gomez-Cerezo, JF; Llamas, P; Baeza-Richer, C; Arroyo-Pardo, E; Carcas, AJ</t>
  </si>
  <si>
    <t>Acenocoumarol Pharmacogenetic Dosing Algorithm versus Usual Care in Patients with Venous Thromboembolism: A Randomised Clinical Trial</t>
  </si>
  <si>
    <t>JOURNAL OF CLINICAL MEDICINE</t>
  </si>
  <si>
    <t>[Tong, Hoi Yan; Borobia, Alberto M.; Carcas, Antonio J.] La Paz Univ Hosp, IdiPAZ, Dept Clin Pharmacol, Madrid 28046, Spain; [Borobia, Alberto M.; Carcas, Antonio J.] Autonomous Univ Madrid, IdiPAZ, Sch Med, Dept Pharmacol, Madrid 28046, Spain; [Quintana-Diaz, Manuel; Fabra, Sara; Gonzalez-Vinolis, Manuel] La Paz Univ Hosp, IdiPAZ, Gen Emergency Dept, Madrid 28046, Spain; [Fernandez-Capitan, Carmen; Rodriguez-Davila, Maria A.; Lorenzo, Alicia] La Paz Univ Hosp, IdiPAZ, Dept Internal Med, Madrid 28046, Spain; [Lopez-Parra, Ana Maria; Baeza-Richer, Carlos; Arroyo-Pardo, Eduardo] Univ Complutense Madrid, Fac Med, Dept Legal Med Psyquiatry &amp; Patol, Lab Populat &amp; Forens Genet, Madrid 28040, Spain; [Ruiz-Gimenez, Nuria; Suarez, Carmen] Univ Hosp La Princesa, Dept Internal Med, Madrid 28006, Spain; [Abad-Santos, Francisco] Autonomous Univ Madrid UAM, Hlth Res Inst La Princesa IIS IP, Dept Clin Pharmacol, Univ Hosp La Princesa,Teofilo Hernando Inst, Madrid 28006, Spain; [Madridano, Olga; Gomez-Cerezo, Jorge Francisco] Univ Hosp Infanta Sofia, Dept Internal Med, Madrid 28702, Spain; [Llamas, Pilar] Univ Hosp Jimenez Diaz Fdn, Dept Internal Med, Madrid 28040, Spain</t>
  </si>
  <si>
    <t>Borobia, AM; Carcas, AJ (corresponding author), La Paz Univ Hosp, IdiPAZ, Dept Clin Pharmacol, Madrid 28046, Spain.; Borobia, AM; Carcas, AJ (corresponding author), Autonomous Univ Madrid, IdiPAZ, Sch Med, Dept Pharmacol, Madrid 28046, Spain.</t>
  </si>
  <si>
    <t>2077-0383</t>
  </si>
  <si>
    <t>JUL</t>
  </si>
  <si>
    <t/>
  </si>
  <si>
    <t>Hernandez-Piriz, A; Tung-Chen, Y; Jimenez-Virumbrales, D; Ayala-Larranaga, I; Barba-Martin, R; Canora-Lebrato, J; Zapatero-Gaviria, A; De Casasola-Sanchez, GG</t>
  </si>
  <si>
    <t>Importance of Lung Ultrasound Follow-Up in Patients Who Had Recovered from Coronavirus Disease 2019: Results from a Prospective Study</t>
  </si>
  <si>
    <t>[Hernandez-Piriz, Alba; Ayala-Larranaga, Ibone; Canora-Lebrato, Jesus; Zapatero-Gaviria, Antonio] Hosp Univ Fuenlabrada, Dept Internal Med, Madrid 28942, Spain; [Hernandez-Piriz, Alba; Barba-Martin, Raquel; Canora-Lebrato, Jesus; Zapatero-Gaviria, Antonio] Univ Rey Juan Carlos, Dept Med, Madrid 28933, Spain; [Hernandez-Piriz, Alba; Jimenez-Virumbrales, David; Barba-Martin, Raquel; Canora-Lebrato, Jesus; Zapatero-Gaviria, Antonio; Garcia De Casasola-Sanchez, Gonzalo] IFEMA Field Hosp, Madrid 28042, Spain; [Tung-Chen, Yale] Hosp Univ Puerta Hierro, Dept Internal Med, Madrid 28222, Spain; [Tung-Chen, Yale] Univ Alfonso X, Dept Med, Madrid 28691, Spain; [Jimenez-Virumbrales, David] Hosp Univ Severo Ochoa, Dept Cardiol, Leganes 28911, Spain; [Barba-Martin, Raquel] Hosp Rey Juan Carlos, Dept Internal Med, Madrid 28933, Spain; [Garcia De Casasola-Sanchez, Gonzalo] Hosp Infanta Cristina, Dept Internal Med, Madrid 28981, Spain</t>
  </si>
  <si>
    <t>Tung-Chen, Y (corresponding author), Hosp Univ Puerta Hierro, Dept Internal Med, Madrid 28222, Spain.; Tung-Chen, Y (corresponding author), Univ Alfonso X, Dept Med, Madrid 28691, Spain.</t>
  </si>
  <si>
    <t>Torres-Macho, J; Sanchez-Fernandez, M; Arnanz-Gonzalez, I; Tung-Chen, Y; Franco-Moreno, AI; Duffort-Falco, M; Beltran-Romero, L; Rodriguez-Suarez, S; Bernabeu-Wittel, M; Urbano, E; Mendez-Bailon, M; Roque-Rojas, F; Garcia-Guijarro, E; Garcia-Casasola, G</t>
  </si>
  <si>
    <t>Prediction Accuracy of Serial Lung Ultrasound in COVID-19 Hospitalized Patients (Pred-Echovid Study)</t>
  </si>
  <si>
    <t>[Torres-Macho, Juan; Arnanz-Gonzalez, Irene; Franco-Moreno, Ana Isabel; Duffort-Falco, Mercedes; Mendez-Bailon, Manuel; Garcia-Casasola, Gonzalo] Infanta Leonor Virgen Torre Univ Hosp, Dept Internal Med, Madrid 28031, Spain; [Torres-Macho, Juan; Arnanz-Gonzalez, Irene; Franco-Moreno, Ana Isabel; Duffort-Falco, Mercedes; Mendez-Bailon, Manuel; Garcia-Casasola, Gonzalo] Univ Complutense, Sch Med, Dept Med, Madrid 28040, Spain; [Sanchez-Fernandez, Marcos] Doce Octubre Univ Hosp, Dept Internal Med, Madrid 28041, Spain; [Arnanz-Gonzalez, Irene] Infanta Leonor Virgen Torre Univ, Emergency Dept, Madrid 28031, Spain; [Tung-Chen, Yale] Paz Univ Hosp, Emergency Dept, Madrid 28046, Spain; [Tung-Chen, Yale] Enfermera Isabel Zendal Emergency Hosp, Madrid 28055, Spain; [Beltran-Romero, Luis; Rodriguez-Suarez, Santiago; Bernabeu-Wittel, Maximo] Virgen Rocio Univ Hosp, Dept Internal Med, Seville 41013, Spain; [Urbano, Elena; Mendez-Bailon, Manuel] Hosp Clin San Carlos, Dept Internal Med, Madrid 28040, Spain; [Roque-Rojas, Fernando; Garcia-Guijarro, Elena; Garcia-Casasola, Gonzalo] Hosp Univ Infanta Cristina, Dept Internal Med, Madrid 28981, Spain</t>
  </si>
  <si>
    <t>Torres-Macho, J (corresponding author), Infanta Leonor Virgen Torre Univ Hosp, Dept Internal Med, Madrid 28031, Spain.; Torres-Macho, J (corresponding author), Univ Complutense, Sch Med, Dept Med, Madrid 28040, Spain.</t>
  </si>
  <si>
    <t>NOV</t>
  </si>
  <si>
    <t>Cogliati, C; Bosch, F; Tung-Chen, Y; Smallwood, N; Torres-Macho, J</t>
  </si>
  <si>
    <t>NNLung ultrasound in COVID-19: Insights from the frontline and research experiences</t>
  </si>
  <si>
    <t>EUROPEAN JOURNAL OF INTERNAL MEDICINE</t>
  </si>
  <si>
    <t>[Cogliati, Chiara] Univ Milan, L Sacco Dept Biomed &amp; Clin Sci, Internal Med, Milan, Italy; [Bosch, Frank] Radboudumc Nijmegen, Dept Internal Med, Nijmegen, Netherlands; [Bosch, Frank] Rijnstate Hosp Arnhem, Arnhem, Netherlands; [Tung-Chen, Yale] Hosp Univ Puerta Hierro, Internal Med Dept, Madrid, Spain; [Smallwood, Nick] East Surrey Hosp, Dept Acute Med, Redhill, Surrey, England; [Torres-Macho, Juan] Infanta Leonor Virgen de la Torre Univ Hosp, Internal Med Dept, Madrid, Spain</t>
  </si>
  <si>
    <t>Cogliati, C (corresponding author), Univ Milan, L Sacco Dept Biomed &amp; Clin Sci, L Sacco Hosp, Internal Med, Via GB Grassi 74, I-20157 Milan, Italy.</t>
  </si>
  <si>
    <t>0953-6205</t>
  </si>
  <si>
    <t>AUG</t>
  </si>
  <si>
    <t>Gomez-Junyent, J; Lora-Tamayo, J; Baraia-Etxaburu, J; Sanchez-Somolinos, M; Iribarren, JA; Rodriguez-Pardo, D; Praena-Segovia, J; Sorli, L; Bahamonde, A; Riera, M; Rico, A; del Toro, MD; Morata, L; Cobo, J; Falgueras, L; Benito, N; Munez, E; Jover-Saenz, A; Pigrau, C; Ariza, J; Murillo, O</t>
  </si>
  <si>
    <t>Implant Removal in the Management of Prosthetic Joint Infection by Staphylococcus aureus: Outcome and Predictors of Failure in a Large Retrospective Multicenter Study</t>
  </si>
  <si>
    <t>ANTIBIOTICS-BASEL</t>
  </si>
  <si>
    <t>[Gomez-Junyent, Joan; Ariza, Javier; Murillo, Oscar] Univ Barcelona, IDIBELL, Hosp Univ Bellvitge, Dept Infect Dis, Lhospitalet De Llobregat 08907, Spain; [Lora-Tamayo, Jaime] Hosp Univ 12 Octubre, Dept Internal Med, Madrid 28041, Spain; [Baraia-Etxaburu, Josu] Hosp Univ Basurto, Dept Infect Dis, Bilbao 48013, Spain; [Sanchez-Somolinos, Mar] Hosp Gen Univ Gregorio Maranon, Dept Microbiol &amp; Infect Dis, Madrid 28009, Spain; [Iribarren, Jose Antonio] Univ Pais Vasco EHU UPV, Hosp Univ Donostia, Dept Infect Dis, San Sebastian 20014, Spain; [Iribarren, Jose Antonio] IIS BioDonostia, San Sebastian 20014, Spain; [Rodriguez-Pardo, Dolors; Pigrau, Carles] Univ Autonoma Barcelona, Hosp Univ Vall dHebron, Dept Infect Dis, Barcelona 08035, Spain; [Praena-Segovia, Julia] Hosp Univ Virgen Rocio, Clin Unit Infect Dis Microbiol &amp; Prevent Med, Seville 41013, Spain; [Sorli, Luisa] Inst Hosp del Mar Invest Med IMIM, Hosp del Mar, Dept Infect Dis, Barcelona 08003, Spain; [Bahamonde, Alberto] Hosp El Bierzo, Dept Internal Med, Ponferrada 24411, Spain; [Riera, Melchor] Hosp Univ Son Espases, Fdn Inst Invest Sanitaria Illes Balears, Palma De Mallorca 07120, Spain; [Rico, Alicia] Hosp Univ La Paz, Unit Infect Dis &amp; Clin Microbiol, Madrid 28046, Spain; [del Toro, Ma Dolores] Univ Seville, Clin Unit Infect Dis Microbiol &amp; Prevent Med, Hosp Univ Virgen Macarena, Dept Med,Inst Biomed Sevilla IBiS, Seville 41009, Spain; [Morata, Laura] Univ Barcelona, Hosp Clin Barcelona, Dept Infect Dis, IDIBAPS, Barcelona 08036, Spain; [Cobo, Javier] Hosp Univ Ramon y Cajal, Dept Infect Dis, Madrid 28034, Spain; [Falgueras, Luis] Hosp Univ Parc Tauli, Dept Infect Dis, Sabadell 08208, Spain; [Benito, Natividad] Inst Invest Biomed St Pau, Hosp Santa Creu &amp; St Pau, Infect Dis Unit, Barcelona 08025, Spain; [Benito, Natividad] Univ Autonoma Barcelona, Dept Med, Barcelona 08025, Spain; [Munez, Elena] Hosp Univ Puerta Hierro, Dept Internal Med, Infect Dis Unit, Madrid 28220, Spain; [Jover-Saenz, Alfredo] Hosp Arnau Vilanova, Territorial Unit Nosocomial Infect, Lleida 25198, Spain; [Ariza, Javier] Spanish Network Res Infect Dis REIPI RD16 0016 00, Seville 41071, Spain</t>
  </si>
  <si>
    <t>Murillo, O (corresponding author), Univ Barcelona, IDIBELL, Hosp Univ Bellvitge, Dept Infect Dis, Lhospitalet De Llobregat 08907, Spain.</t>
  </si>
  <si>
    <t>2079-6382</t>
  </si>
  <si>
    <t>Avendano-Ortiz, J; Lozano-Rodriguez, R; Martin-Quiros, A; Maroun-Eid, C; Terron-Arcos, V; Montalban-Hernandez, K; Valentin, J; del Val, EM; Garcia-Garrido, MA; del Balzo-Castillo, A; Casalvilla-Duenas, JC; Peinado, M; Gomez, L; Herrero-Benito, C; Rubio, C; Cubillos-Zapata, C; Pascual-Iglesias, A; del Fresno, C; Aguirre, LA; Lopez-Collazo, E</t>
  </si>
  <si>
    <t>SARS-CoV-2 Proteins Induce Endotoxin Tolerance Hallmarks: A Demonstration in Patients with COVID-19</t>
  </si>
  <si>
    <t>JOURNAL OF IMMUNOLOGY</t>
  </si>
  <si>
    <t>[Avendano-Ortiz, Jose; Lozano-Rodriguez, Roberto; Maroun-Eid, Charbel; Terron-Arcos, Veronica; Montalban-Hernandez, Karla; Valentin, Jaime; Munoz del Val, Elena; Garcia-Garrido, Miguel A.; del Balzo-Castillo, Alvaro; Carlos Casalvilla-Duenas, Jose; Peinado, Maria; Gomez, Laura; Herrero-Benito, Carmen; Rubio, Carolina; Pascual-Iglesias, Alejandro; del Fresno, Carlos; Aguirre, Luis A.; Lopez-Collazo, Eduardo] La Paz Univ Hosp, Hosp La Paz, Innate Immun Grp, Inst Hlth Res, Madrid, Spain; [Avendano-Ortiz, Jose; Lozano-Rodriguez, Roberto; Terron-Arcos, Veronica; Montalban-Hernandez, Karla; Valentin, Jaime; Carlos Casalvilla-Duenas, Jose; Rubio, Carolina; Pascual-Iglesias, Alejandro; del Fresno, Carlos; Aguirre, Luis A.; Lopez-Collazo, Eduardo] La Paz Univ Hosp, Hosp La Paz, Tumor Immunol Lab, Inst Hlth Res, Madrid, Spain; [Martin-Quiros, Alejandro; Munoz del Val, Elena; del Balzo-Castillo, Alvaro; Peinado, Maria; Gomez, Laura] La Paz Univ Hosp, Hosp La Paz, Emergency Dept, Inst Hlth Res, Madrid, Spain; [Martin-Quiros, Alejandro; Munoz del Val, Elena; del Balzo-Castillo, Alvaro; Peinado, Maria; Gomez, Laura] La Paz Univ Hosp, Hosp La Paz, Emergent Pathol Res Grp, Inst Hlth Res, Madrid, Spain; [Cubillos-Zapata, Carolina; Lopez-Collazo, Eduardo] Ctr Biomed Res Network, Madrid, Spain</t>
  </si>
  <si>
    <t>Lopez-Collazo, E (corresponding author), La Paz Univ Hosp, Hosp La Paz, Inst Hlth Res, Paseo La Casteliana 261, Madrid 28046, Spain.</t>
  </si>
  <si>
    <t>0022-1767</t>
  </si>
  <si>
    <t>JUL 1</t>
  </si>
  <si>
    <t>+</t>
  </si>
  <si>
    <t>May, L; Quiros, AM; Ten Oever, J; Hoogerwerf, J; Schoffelen, T; Schouten, J</t>
  </si>
  <si>
    <t>Antimicrobial stewardship in the emergency department: characteristics and evidence for effectiveness of interventions</t>
  </si>
  <si>
    <t>CLINICAL MICROBIOLOGY AND INFECTION</t>
  </si>
  <si>
    <t>Review</t>
  </si>
  <si>
    <t>[May, Larissa] Univ Calif Davis, Dept Emergency Med, Sacramento, CA 95817 USA; [Martin Quiros, Alejandro] La Paz Univ Hosp, Dept Emergency Med, IdiPAZ, Madrid, Spain; [Ten Oever, Jaap; Hoogerwerf, Jacobien; Schoffelen, Teske] Radboud Univ Nijmegen Med Ctr, Dept Internal Med, Radboud Ctr Infect Dis, Nijmegen, Netherlands; [Schouten, Jeroen] Radboud Univ Nijmegen Med Ctr, Radboud Inst Hlth Sci, Sci Ctr Qual Healthcare IQ Healthcare, Nijmegen, Netherlands; [Schouten, Jeroen] Radboud Univ Nijmegen Med Ctr, Dept Intens Care Med, Nijmegen, Netherlands</t>
  </si>
  <si>
    <t>Schouten, J (corresponding author), Radboud Univ Nijmegen Med Ctr, Dept Intens Care Med, Radboud Ctr Infect Dis, POB 9101, NL-6500 HB Nijmegen, Netherlands.</t>
  </si>
  <si>
    <t>1198-743X</t>
  </si>
  <si>
    <t>Schoffelen, T; Schouten, J; Hoogerwerf, J; Quiros, AM; May, L; Ten Oever, J; Hulscher, M</t>
  </si>
  <si>
    <t>Quality indicators for appropriate antimicrobial therapy in the emergency department: a pragmatic Delphi procedure</t>
  </si>
  <si>
    <t>[Schoffelen, Teske; Hoogerwerf, Jacobien; Ten Oever, Jaap] Radboud Univ Nijmegen, Med Ctr, Radboud Ctr Infect Dis, Dept Internal Med, POB 9101, NL-6500 HB Nijmegen, Netherlands; [Schouten, Jeroen; Hulscher, Marlies] Radboud Univ Nijmegen, Med Ctr, Radboud Inst Hlth Sci, Sci Ctr Qual Healthcare IQ Healthcare, Nijmegen, Netherlands; [Schouten, Jeroen] Radboud Univ Nijmegen, Med Ctr, Dept Intens Care Med, Nijmegen, Netherlands; [Martin Quiros, Alejandro] La Paz Univ Hosp, IdiPAZ, Dept Emergency Med, Madrid, Spain; [May, Larissa] Univ Calif Davis, Dept Emergency Med, Sacramento, CA 95817 USA</t>
  </si>
  <si>
    <t>Schoffelen, T (corresponding author), Radboud Univ Nijmegen, Med Ctr, Radboud Ctr Infect Dis, Dept Internal Med, POB 9101, NL-6500 HB Nijmegen, Netherlands.</t>
  </si>
  <si>
    <t>Avendano-Ortiz, J; Lozano-Rodriguez, R; Martin-Quiros, A; Terron, V; Maroun-Eid, C; Montalban-Hernandez, K; Valentin-Quiroga, J; Garcia-Garrido, MA; del Val, EM; del Balzo-Castillo, A; Peinado, M; Gomez, L; Herrero-Benito, C; Rubio, C; Casalvilla-Duenas, JC; Gomez-Campelo, P; Pascual-Iglesias, A; del Fresno, C; Aguirre, LA; Lopez-Collazo, E</t>
  </si>
  <si>
    <t>The immune checkpoints storm in COVID-19: Role as severity markers at emergency department admission</t>
  </si>
  <si>
    <t>CLINICAL AND TRANSLATIONAL MEDICINE</t>
  </si>
  <si>
    <t>[Avendano-Ortiz, Jose; Lozano-Rodriguez, Roberto; Terron, Veronica; Maroun-Eid, Charbel; Montalban-Hernandez, Karla; Valentin-Quiroga, Jaime; del Val, Elena Munoz; del Balzo-Castillo, Alvaro; Rubio, Carolina; Casalvilla-Duenas, Jose Carlos; Gomez-Campelo, Paloma; Pascual-Iglesias, Alejandro; del Fresno, Carlos; Aguirre, Luis A.; Lopez-Collazo, Eduardo] La Paz Univ Hosp, IdiPAZ, Innate Immune Response Grp, Madrid, Spain; [Avendano-Ortiz, Jose; Lozano-Rodriguez, Roberto; Terron, Veronica; Maroun-Eid, Charbel; Montalban-Hernandez, Karla; Valentin-Quiroga, Jaime; Rubio, Carolina; Casalvilla-Duenas, Jose Carlos; Pascual-Iglesias, Alejandro; del Fresno, Carlos; Aguirre, Luis A.; Lopez-Collazo, Eduardo] La Paz Univ Hosp, IdiPAZ, Tumor Immunol Lab, Madrid, Spain; [Martin-Quiros, Alejandro; Garcia-Garrido, Miguel Angel; del Val, Elena Munoz; del Balzo-Castillo, Alvaro; Peinado, Maria; Gomez, Laura; Herrero-Benito, Carmen] La Paz Univ Hosp, IdiPAZ, Emergency Dept, Madrid, Spain; [Martin-Quiros, Alejandro; Garcia-Garrido, Miguel Angel; del Val, Elena Munoz; del Balzo-Castillo, Alvaro; Peinado, Maria; Gomez, Laura; Herrero-Benito, Carmen] La Paz Univ Hosp, IdiPAZ, Emergent Pathol Res Grp, Madrid, Spain; [Gomez-Campelo, Paloma] La Paz Univ Hosp, IdiPAZ, Biobank Platform, Madrid, Spain; [Lopez-Collazo, Eduardo] CIBER Resp Dis CIBERES, Madrid, Spain</t>
  </si>
  <si>
    <t>Lopez-Collazo, E (corresponding author), La Paz Univ Hosp, IdiPAZ, Paseo Castellana 261, Madrid 28046, Spain.</t>
  </si>
  <si>
    <t>2001-1326</t>
  </si>
  <si>
    <t>OCT</t>
  </si>
  <si>
    <t>e573</t>
  </si>
  <si>
    <t>Martin-Quiros, Alejandro; Maroun-Eid, Charbel; Avendano-Ortiz, Jose; Lozano-Rodriguez, Roberto; Valentin Quiroga, Jaime; Terron, Veronica; Montalban-Hernandez, Karla; Garcia-Garrido, Miguel A; Munoz Del Val, Elena; Del Balzo-Castillo, Alvaro; Rubio, Carolina; Cubillos-Zapata, Carolina; Aguirre, Luis A; Lopez-Collazo, Eduardo</t>
  </si>
  <si>
    <t>Potential Role of the Galectin-9/TIM-3 Axis in the Disparate Progression of SARS-CoV-2 in a Married Couple: A Case Report.</t>
  </si>
  <si>
    <t>Biomedicine hub</t>
  </si>
  <si>
    <t>Case Reports</t>
  </si>
  <si>
    <t>Emergency Department and Emergent Pathology Research Group, IdiPAZ La Paz University Hospital, Madrid, Spain.; The Innate Immune Response Group, IdiPAZ, La Paz University Hospital, Madrid, Spain.; Tumor Immunology Laboratory, IdiPAZ, La Paz University Hospital, Madrid, Spain.; CIBER of Respiratory Diseases (CIBERES), Madrid, Spain.</t>
  </si>
  <si>
    <t>2296-6870</t>
  </si>
  <si>
    <t>48-58</t>
  </si>
  <si>
    <t>Tung-Chen, Y; Algora-Martin, A; Rodriguez-Roca, S; de Santiago, AD</t>
  </si>
  <si>
    <t>COVID-19 multisystemic inflammatory syndrome in adults: a not to be missed diagnosis</t>
  </si>
  <si>
    <t>BMJ CASE REPORTS</t>
  </si>
  <si>
    <t>[Tung-Chen, Yale] Hosp Univ Puerta de Hierro Majadahonda, Internal Med, Majadahonda, Spain; [Algora-Martin, Ana; Rodriguez-Roca, Sonia] La Paz Univ Hosp, Emergency Med, Madrid, Spain; [Diaz de Santiago, Alberto] Hosp Univ Clin Puerta de Hierro, Internal Med, Majadahonda, Spain</t>
  </si>
  <si>
    <t>de Santiago, AD (corresponding author), Hosp Univ Clin Puerta de Hierro, Internal Med, Majadahonda, Spain.</t>
  </si>
  <si>
    <t>1757-790X</t>
  </si>
  <si>
    <t>APR</t>
  </si>
  <si>
    <t>e241696</t>
  </si>
  <si>
    <t>Rockmore, DG; Tung-Chen, Y; Nicolas, CG; de Santiago, AD</t>
  </si>
  <si>
    <t>Importance of point-of-care ultrasound in early diagnosis of COVID-19 complications</t>
  </si>
  <si>
    <t>Editorial Material</t>
  </si>
  <si>
    <t>[Gonzalez Rockmore, David] Hosp Univ Puerta Hierro Majadahonda, Ctr Salud Villanueva Pardillo, Unidad Docente Noroeste Madrid, Majadahonda, Spain; [Tung-Chen, Yale; Diaz de Santiago, Alberto] Hosp Univ Puerta Hierro Majadahonda, Dept Internal Med, Majadahonda, Spain; [Gomez Nicolas, Claudia] Hosp Univ Puerta Hierro Majadahonda, Hosp Univ Puerta Hierro, Serv Hematol, Majadahonda, Spain</t>
  </si>
  <si>
    <t>de Santiago, AD (corresponding author), Hosp Univ Puerta Hierro Majadahonda, Dept Internal Med, Majadahonda, Spain.</t>
  </si>
  <si>
    <t>e246311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</si>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</sst>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9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46"/>
  <sheetViews>
    <sheetView tabSelected="1" zoomScalePageLayoutView="0" workbookViewId="0" topLeftCell="A1">
      <selection activeCell="A1" sqref="A1:IV16384"/>
    </sheetView>
  </sheetViews>
  <sheetFormatPr defaultColWidth="10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6" customWidth="1"/>
    <col min="6" max="6" width="10.57421875" style="16" customWidth="1"/>
    <col min="7" max="7" width="12.00390625" style="16" customWidth="1"/>
    <col min="8" max="9" width="0" style="16" hidden="1" customWidth="1"/>
    <col min="10" max="10" width="8.7109375" style="16" customWidth="1"/>
    <col min="11" max="14" width="0" style="16" hidden="1" customWidth="1"/>
    <col min="15" max="15" width="9.28125" style="16" customWidth="1"/>
    <col min="16" max="17" width="8.140625" style="16" customWidth="1"/>
    <col min="18" max="18" width="9.57421875" style="16" customWidth="1"/>
    <col min="19" max="19" width="10.57421875" style="16" customWidth="1"/>
    <col min="20" max="20" width="9.7109375" style="16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1.725</v>
      </c>
      <c r="G5" s="7" t="str">
        <f>VLOOKUP(N5,'[1]Revistas'!$B$2:$H$62913,3,FALSE)</f>
        <v>Q3</v>
      </c>
      <c r="H5" s="7" t="str">
        <f>VLOOKUP(N5,'[1]Revistas'!$B$2:$H$62913,4,FALSE)</f>
        <v>MEDICINE, GENERAL &amp; INTERNAL</v>
      </c>
      <c r="I5" s="7" t="str">
        <f>VLOOKUP(N5,'[1]Revistas'!$B$2:$H$62913,5,FALSE)</f>
        <v>105/169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156</v>
      </c>
      <c r="R5" s="7">
        <v>4</v>
      </c>
      <c r="S5" s="7">
        <v>196</v>
      </c>
      <c r="T5" s="7">
        <v>197</v>
      </c>
    </row>
    <row r="6" spans="2:20" s="1" customFormat="1" ht="15">
      <c r="B6" s="6" t="s">
        <v>28</v>
      </c>
      <c r="C6" s="6" t="s">
        <v>29</v>
      </c>
      <c r="D6" s="6" t="s">
        <v>22</v>
      </c>
      <c r="E6" s="7" t="s">
        <v>30</v>
      </c>
      <c r="F6" s="7">
        <f>VLOOKUP(N6,'[1]Revistas'!$B$2:$H$62913,2,FALSE)</f>
        <v>1.725</v>
      </c>
      <c r="G6" s="7" t="str">
        <f>VLOOKUP(N6,'[1]Revistas'!$B$2:$H$62913,3,FALSE)</f>
        <v>Q3</v>
      </c>
      <c r="H6" s="7" t="str">
        <f>VLOOKUP(N6,'[1]Revistas'!$B$2:$H$62913,4,FALSE)</f>
        <v>MEDICINE, GENERAL &amp; INTERNAL</v>
      </c>
      <c r="I6" s="7" t="str">
        <f>VLOOKUP(N6,'[1]Revistas'!$B$2:$H$62913,5,FALSE)</f>
        <v>105/169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7</v>
      </c>
      <c r="N6" s="7" t="s">
        <v>26</v>
      </c>
      <c r="O6" s="7" t="s">
        <v>33</v>
      </c>
      <c r="P6" s="7">
        <v>2021</v>
      </c>
      <c r="Q6" s="7">
        <v>156</v>
      </c>
      <c r="R6" s="7">
        <v>10</v>
      </c>
      <c r="S6" s="7">
        <v>477</v>
      </c>
      <c r="T6" s="7">
        <v>484</v>
      </c>
    </row>
    <row r="7" spans="2:20" s="1" customFormat="1" ht="15">
      <c r="B7" s="6" t="s">
        <v>34</v>
      </c>
      <c r="C7" s="6" t="s">
        <v>35</v>
      </c>
      <c r="D7" s="6" t="s">
        <v>22</v>
      </c>
      <c r="E7" s="7" t="s">
        <v>23</v>
      </c>
      <c r="F7" s="7">
        <f>VLOOKUP(N7,'[1]Revistas'!$B$2:$H$62913,2,FALSE)</f>
        <v>1.725</v>
      </c>
      <c r="G7" s="7" t="str">
        <f>VLOOKUP(N7,'[1]Revistas'!$B$2:$H$62913,3,FALSE)</f>
        <v>Q3</v>
      </c>
      <c r="H7" s="7" t="str">
        <f>VLOOKUP(N7,'[1]Revistas'!$B$2:$H$62913,4,FALSE)</f>
        <v>MEDICINE, GENERAL &amp; INTERNAL</v>
      </c>
      <c r="I7" s="7" t="str">
        <f>VLOOKUP(N7,'[1]Revistas'!$B$2:$H$62913,5,FALSE)</f>
        <v>105/169</v>
      </c>
      <c r="J7" s="7" t="str">
        <f>VLOOKUP(N7,'[1]Revistas'!$B$2:$H$62913,6,FALSE)</f>
        <v>NO</v>
      </c>
      <c r="K7" s="7" t="s">
        <v>36</v>
      </c>
      <c r="L7" s="7" t="s">
        <v>37</v>
      </c>
      <c r="M7" s="7">
        <v>0</v>
      </c>
      <c r="N7" s="7" t="s">
        <v>26</v>
      </c>
      <c r="O7" s="7" t="s">
        <v>38</v>
      </c>
      <c r="P7" s="7">
        <v>2021</v>
      </c>
      <c r="Q7" s="7">
        <v>157</v>
      </c>
      <c r="R7" s="7">
        <v>11</v>
      </c>
      <c r="S7" s="7" t="s">
        <v>39</v>
      </c>
      <c r="T7" s="7" t="s">
        <v>40</v>
      </c>
    </row>
    <row r="8" spans="2:20" s="1" customFormat="1" ht="15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VLOOKUP(N8,'[1]Revistas'!$B$2:$H$62913,2,FALSE)</f>
        <v>1.731</v>
      </c>
      <c r="G8" s="7" t="str">
        <f>VLOOKUP(N8,'[1]Revistas'!$B$2:$H$62913,3,FALSE)</f>
        <v>Q4</v>
      </c>
      <c r="H8" s="7" t="str">
        <f>VLOOKUP(N8,'[1]Revistas'!$B$2:$H$62913,4,FALSE)</f>
        <v>MICROBIOLOGY</v>
      </c>
      <c r="I8" s="7" t="str">
        <f>VLOOKUP(N8,'[1]Revistas'!$B$2:$H$62913,5,FALSE)</f>
        <v>124/137</v>
      </c>
      <c r="J8" s="7" t="str">
        <f>VLOOKUP(N8,'[1]Revistas'!$B$2:$H$62913,6,FALSE)</f>
        <v>NO</v>
      </c>
      <c r="K8" s="7" t="s">
        <v>44</v>
      </c>
      <c r="L8" s="7" t="s">
        <v>25</v>
      </c>
      <c r="M8" s="7">
        <v>0</v>
      </c>
      <c r="N8" s="7" t="s">
        <v>45</v>
      </c>
      <c r="O8" s="7" t="s">
        <v>46</v>
      </c>
      <c r="P8" s="7">
        <v>2021</v>
      </c>
      <c r="Q8" s="7">
        <v>39</v>
      </c>
      <c r="R8" s="7">
        <v>5</v>
      </c>
      <c r="S8" s="7">
        <v>258</v>
      </c>
      <c r="T8" s="7">
        <v>259</v>
      </c>
    </row>
    <row r="9" spans="2:20" s="1" customFormat="1" ht="15">
      <c r="B9" s="6" t="s">
        <v>47</v>
      </c>
      <c r="C9" s="6" t="s">
        <v>48</v>
      </c>
      <c r="D9" s="6" t="s">
        <v>43</v>
      </c>
      <c r="E9" s="7" t="s">
        <v>23</v>
      </c>
      <c r="F9" s="7">
        <f>VLOOKUP(N9,'[1]Revistas'!$B$2:$H$62913,2,FALSE)</f>
        <v>1.731</v>
      </c>
      <c r="G9" s="7" t="str">
        <f>VLOOKUP(N9,'[1]Revistas'!$B$2:$H$62913,3,FALSE)</f>
        <v>Q4</v>
      </c>
      <c r="H9" s="7" t="str">
        <f>VLOOKUP(N9,'[1]Revistas'!$B$2:$H$62913,4,FALSE)</f>
        <v>MICROBIOLOGY</v>
      </c>
      <c r="I9" s="7" t="str">
        <f>VLOOKUP(N9,'[1]Revistas'!$B$2:$H$62913,5,FALSE)</f>
        <v>124/137</v>
      </c>
      <c r="J9" s="7" t="str">
        <f>VLOOKUP(N9,'[1]Revistas'!$B$2:$H$62913,6,FALSE)</f>
        <v>NO</v>
      </c>
      <c r="K9" s="7" t="s">
        <v>49</v>
      </c>
      <c r="L9" s="7" t="s">
        <v>25</v>
      </c>
      <c r="M9" s="7">
        <v>0</v>
      </c>
      <c r="N9" s="7" t="s">
        <v>45</v>
      </c>
      <c r="O9" s="7" t="s">
        <v>50</v>
      </c>
      <c r="P9" s="7">
        <v>2021</v>
      </c>
      <c r="Q9" s="7">
        <v>39</v>
      </c>
      <c r="R9" s="7">
        <v>1</v>
      </c>
      <c r="S9" s="7">
        <v>46</v>
      </c>
      <c r="T9" s="7">
        <v>48</v>
      </c>
    </row>
    <row r="10" spans="2:20" s="1" customFormat="1" ht="15">
      <c r="B10" s="6" t="s">
        <v>51</v>
      </c>
      <c r="C10" s="6" t="s">
        <v>52</v>
      </c>
      <c r="D10" s="6" t="s">
        <v>53</v>
      </c>
      <c r="E10" s="7" t="s">
        <v>30</v>
      </c>
      <c r="F10" s="7">
        <f>VLOOKUP(N10,'[1]Revistas'!$B$2:$H$62913,2,FALSE)</f>
        <v>3.881</v>
      </c>
      <c r="G10" s="7" t="str">
        <f>VLOOKUP(N10,'[1]Revistas'!$B$2:$H$62913,3,FALSE)</f>
        <v>Q1</v>
      </c>
      <c r="H10" s="7" t="str">
        <f>VLOOKUP(N10,'[1]Revistas'!$B$2:$H$62913,4,FALSE)</f>
        <v>EMERGENCY MEDICINE</v>
      </c>
      <c r="I10" s="7" t="str">
        <f>VLOOKUP(N10,'[1]Revistas'!$B$2:$H$62913,5,FALSE)</f>
        <v>05 DE 32</v>
      </c>
      <c r="J10" s="7" t="str">
        <f>VLOOKUP(N10,'[1]Revistas'!$B$2:$H$62913,6,FALSE)</f>
        <v>NO</v>
      </c>
      <c r="K10" s="7" t="s">
        <v>54</v>
      </c>
      <c r="L10" s="7" t="s">
        <v>55</v>
      </c>
      <c r="M10" s="7">
        <v>2</v>
      </c>
      <c r="N10" s="7" t="s">
        <v>56</v>
      </c>
      <c r="O10" s="7" t="s">
        <v>57</v>
      </c>
      <c r="P10" s="7">
        <v>2021</v>
      </c>
      <c r="Q10" s="7">
        <v>33</v>
      </c>
      <c r="R10" s="7">
        <v>1</v>
      </c>
      <c r="S10" s="7">
        <v>23</v>
      </c>
      <c r="T10" s="7">
        <v>28</v>
      </c>
    </row>
    <row r="11" spans="2:20" s="1" customFormat="1" ht="15">
      <c r="B11" s="6" t="s">
        <v>58</v>
      </c>
      <c r="C11" s="6" t="s">
        <v>59</v>
      </c>
      <c r="D11" s="6" t="s">
        <v>60</v>
      </c>
      <c r="E11" s="7" t="s">
        <v>30</v>
      </c>
      <c r="F11" s="7">
        <f>VLOOKUP(N11,'[1]Revistas'!$B$2:$H$62913,2,FALSE)</f>
        <v>4.241</v>
      </c>
      <c r="G11" s="7" t="str">
        <f>VLOOKUP(N11,'[1]Revistas'!$B$2:$H$62913,3,FALSE)</f>
        <v>Q1</v>
      </c>
      <c r="H11" s="7" t="str">
        <f>VLOOKUP(N11,'[1]Revistas'!$B$2:$H$62913,4,FALSE)</f>
        <v>MEDICINE, GENERAL &amp; INTERNAL</v>
      </c>
      <c r="I11" s="7" t="str">
        <f>VLOOKUP(N11,'[1]Revistas'!$B$2:$H$62913,5,FALSE)</f>
        <v>39/169</v>
      </c>
      <c r="J11" s="7" t="str">
        <f>VLOOKUP(N11,'[1]Revistas'!$B$2:$H$62913,6,FALSE)</f>
        <v>NO</v>
      </c>
      <c r="K11" s="7" t="s">
        <v>61</v>
      </c>
      <c r="L11" s="7" t="s">
        <v>62</v>
      </c>
      <c r="M11" s="7">
        <v>0</v>
      </c>
      <c r="N11" s="7" t="s">
        <v>63</v>
      </c>
      <c r="O11" s="7" t="s">
        <v>64</v>
      </c>
      <c r="P11" s="7">
        <v>2021</v>
      </c>
      <c r="Q11" s="7">
        <v>10</v>
      </c>
      <c r="R11" s="7">
        <v>13</v>
      </c>
      <c r="S11" s="7" t="s">
        <v>65</v>
      </c>
      <c r="T11" s="7">
        <v>2949</v>
      </c>
    </row>
    <row r="12" spans="2:20" s="1" customFormat="1" ht="15">
      <c r="B12" s="6" t="s">
        <v>66</v>
      </c>
      <c r="C12" s="6" t="s">
        <v>67</v>
      </c>
      <c r="D12" s="6" t="s">
        <v>60</v>
      </c>
      <c r="E12" s="7" t="s">
        <v>30</v>
      </c>
      <c r="F12" s="7">
        <f>VLOOKUP(N12,'[1]Revistas'!$B$2:$H$62913,2,FALSE)</f>
        <v>4.241</v>
      </c>
      <c r="G12" s="7" t="str">
        <f>VLOOKUP(N12,'[1]Revistas'!$B$2:$H$62913,3,FALSE)</f>
        <v>Q1</v>
      </c>
      <c r="H12" s="7" t="str">
        <f>VLOOKUP(N12,'[1]Revistas'!$B$2:$H$62913,4,FALSE)</f>
        <v>MEDICINE, GENERAL &amp; INTERNAL</v>
      </c>
      <c r="I12" s="7" t="str">
        <f>VLOOKUP(N12,'[1]Revistas'!$B$2:$H$62913,5,FALSE)</f>
        <v>39/169</v>
      </c>
      <c r="J12" s="7" t="str">
        <f>VLOOKUP(N12,'[1]Revistas'!$B$2:$H$62913,6,FALSE)</f>
        <v>NO</v>
      </c>
      <c r="K12" s="7" t="s">
        <v>68</v>
      </c>
      <c r="L12" s="7" t="s">
        <v>69</v>
      </c>
      <c r="M12" s="7">
        <v>2</v>
      </c>
      <c r="N12" s="7" t="s">
        <v>63</v>
      </c>
      <c r="O12" s="7" t="s">
        <v>64</v>
      </c>
      <c r="P12" s="7">
        <v>2021</v>
      </c>
      <c r="Q12" s="7">
        <v>10</v>
      </c>
      <c r="R12" s="7">
        <v>14</v>
      </c>
      <c r="S12" s="7" t="s">
        <v>65</v>
      </c>
      <c r="T12" s="7">
        <v>3196</v>
      </c>
    </row>
    <row r="13" spans="2:20" s="1" customFormat="1" ht="15">
      <c r="B13" s="6" t="s">
        <v>70</v>
      </c>
      <c r="C13" s="6" t="s">
        <v>71</v>
      </c>
      <c r="D13" s="6" t="s">
        <v>60</v>
      </c>
      <c r="E13" s="7" t="s">
        <v>30</v>
      </c>
      <c r="F13" s="7">
        <f>VLOOKUP(N13,'[1]Revistas'!$B$2:$H$62913,2,FALSE)</f>
        <v>4.241</v>
      </c>
      <c r="G13" s="7" t="str">
        <f>VLOOKUP(N13,'[1]Revistas'!$B$2:$H$62913,3,FALSE)</f>
        <v>Q1</v>
      </c>
      <c r="H13" s="7" t="str">
        <f>VLOOKUP(N13,'[1]Revistas'!$B$2:$H$62913,4,FALSE)</f>
        <v>MEDICINE, GENERAL &amp; INTERNAL</v>
      </c>
      <c r="I13" s="7" t="str">
        <f>VLOOKUP(N13,'[1]Revistas'!$B$2:$H$62913,5,FALSE)</f>
        <v>39/169</v>
      </c>
      <c r="J13" s="7" t="str">
        <f>VLOOKUP(N13,'[1]Revistas'!$B$2:$H$62913,6,FALSE)</f>
        <v>NO</v>
      </c>
      <c r="K13" s="7" t="s">
        <v>72</v>
      </c>
      <c r="L13" s="7" t="s">
        <v>73</v>
      </c>
      <c r="M13" s="7">
        <v>2</v>
      </c>
      <c r="N13" s="7" t="s">
        <v>63</v>
      </c>
      <c r="O13" s="7" t="s">
        <v>74</v>
      </c>
      <c r="P13" s="7">
        <v>2021</v>
      </c>
      <c r="Q13" s="7">
        <v>10</v>
      </c>
      <c r="R13" s="7">
        <v>21</v>
      </c>
      <c r="S13" s="7" t="s">
        <v>65</v>
      </c>
      <c r="T13" s="7">
        <v>4818</v>
      </c>
    </row>
    <row r="14" spans="2:20" s="1" customFormat="1" ht="15">
      <c r="B14" s="6" t="s">
        <v>75</v>
      </c>
      <c r="C14" s="6" t="s">
        <v>76</v>
      </c>
      <c r="D14" s="6" t="s">
        <v>77</v>
      </c>
      <c r="E14" s="7" t="s">
        <v>30</v>
      </c>
      <c r="F14" s="7">
        <f>VLOOKUP(N14,'[1]Revistas'!$B$2:$H$62913,2,FALSE)</f>
        <v>4.487</v>
      </c>
      <c r="G14" s="7" t="str">
        <f>VLOOKUP(N14,'[1]Revistas'!$B$2:$H$62913,3,FALSE)</f>
        <v>Q1</v>
      </c>
      <c r="H14" s="7" t="str">
        <f>VLOOKUP(N14,'[1]Revistas'!$B$2:$H$62913,4,FALSE)</f>
        <v>MEDICINE, GENERAL &amp; INTERNAL</v>
      </c>
      <c r="I14" s="7" t="str">
        <f>VLOOKUP(N14,'[1]Revistas'!$B$2:$H$62913,5,FALSE)</f>
        <v>37/169</v>
      </c>
      <c r="J14" s="7" t="str">
        <f>VLOOKUP(N14,'[1]Revistas'!$B$2:$H$62913,6,FALSE)</f>
        <v>NO</v>
      </c>
      <c r="K14" s="7" t="s">
        <v>78</v>
      </c>
      <c r="L14" s="7" t="s">
        <v>79</v>
      </c>
      <c r="M14" s="7">
        <v>4</v>
      </c>
      <c r="N14" s="7" t="s">
        <v>80</v>
      </c>
      <c r="O14" s="7" t="s">
        <v>81</v>
      </c>
      <c r="P14" s="7">
        <v>2021</v>
      </c>
      <c r="Q14" s="7">
        <v>90</v>
      </c>
      <c r="R14" s="7" t="s">
        <v>65</v>
      </c>
      <c r="S14" s="7">
        <v>19</v>
      </c>
      <c r="T14" s="7">
        <v>24</v>
      </c>
    </row>
    <row r="15" spans="2:20" s="1" customFormat="1" ht="15">
      <c r="B15" s="6" t="s">
        <v>82</v>
      </c>
      <c r="C15" s="6" t="s">
        <v>83</v>
      </c>
      <c r="D15" s="6" t="s">
        <v>84</v>
      </c>
      <c r="E15" s="7" t="s">
        <v>30</v>
      </c>
      <c r="F15" s="7">
        <f>VLOOKUP(N15,'[1]Revistas'!$B$2:$H$62913,2,FALSE)</f>
        <v>4.639</v>
      </c>
      <c r="G15" s="7" t="str">
        <f>VLOOKUP(N15,'[1]Revistas'!$B$2:$H$62913,3,FALSE)</f>
        <v>Q2</v>
      </c>
      <c r="H15" s="7" t="str">
        <f>VLOOKUP(N15,'[1]Revistas'!$B$2:$H$62913,4,FALSE)</f>
        <v>INFECTIOUS DISEASES</v>
      </c>
      <c r="I15" s="7" t="str">
        <f>VLOOKUP(N15,'[1]Revistas'!$B$2:$H$62913,5,FALSE)</f>
        <v>26/93</v>
      </c>
      <c r="J15" s="7" t="str">
        <f>VLOOKUP(N15,'[1]Revistas'!$B$2:$H$62913,6,FALSE)</f>
        <v>NO</v>
      </c>
      <c r="K15" s="7" t="s">
        <v>85</v>
      </c>
      <c r="L15" s="7" t="s">
        <v>86</v>
      </c>
      <c r="M15" s="7">
        <v>1</v>
      </c>
      <c r="N15" s="7" t="s">
        <v>87</v>
      </c>
      <c r="O15" s="7" t="s">
        <v>57</v>
      </c>
      <c r="P15" s="7">
        <v>2021</v>
      </c>
      <c r="Q15" s="7">
        <v>10</v>
      </c>
      <c r="R15" s="7">
        <v>2</v>
      </c>
      <c r="S15" s="7" t="s">
        <v>65</v>
      </c>
      <c r="T15" s="7">
        <v>118</v>
      </c>
    </row>
    <row r="16" spans="2:20" s="1" customFormat="1" ht="15">
      <c r="B16" s="6" t="s">
        <v>88</v>
      </c>
      <c r="C16" s="6" t="s">
        <v>89</v>
      </c>
      <c r="D16" s="6" t="s">
        <v>90</v>
      </c>
      <c r="E16" s="7" t="s">
        <v>30</v>
      </c>
      <c r="F16" s="7">
        <f>VLOOKUP(N16,'[1]Revistas'!$B$2:$H$62913,2,FALSE)</f>
        <v>5.422</v>
      </c>
      <c r="G16" s="7" t="str">
        <f>VLOOKUP(N16,'[1]Revistas'!$B$2:$H$62913,3,FALSE)</f>
        <v>Q2</v>
      </c>
      <c r="H16" s="7" t="str">
        <f>VLOOKUP(N16,'[1]Revistas'!$B$2:$H$62913,4,FALSE)</f>
        <v>IMMUNOLOGY</v>
      </c>
      <c r="I16" s="7" t="str">
        <f>VLOOKUP(N16,'[1]Revistas'!$B$2:$H$62913,5,FALSE)</f>
        <v>51/162</v>
      </c>
      <c r="J16" s="7" t="str">
        <f>VLOOKUP(N16,'[1]Revistas'!$B$2:$H$62913,6,FALSE)</f>
        <v>NO</v>
      </c>
      <c r="K16" s="7" t="s">
        <v>91</v>
      </c>
      <c r="L16" s="7" t="s">
        <v>92</v>
      </c>
      <c r="M16" s="7">
        <v>1</v>
      </c>
      <c r="N16" s="7" t="s">
        <v>93</v>
      </c>
      <c r="O16" s="7" t="s">
        <v>94</v>
      </c>
      <c r="P16" s="7">
        <v>2021</v>
      </c>
      <c r="Q16" s="7">
        <v>207</v>
      </c>
      <c r="R16" s="7">
        <v>1</v>
      </c>
      <c r="S16" s="7">
        <v>162</v>
      </c>
      <c r="T16" s="7" t="s">
        <v>95</v>
      </c>
    </row>
    <row r="17" spans="2:20" s="1" customFormat="1" ht="15">
      <c r="B17" s="6" t="s">
        <v>96</v>
      </c>
      <c r="C17" s="6" t="s">
        <v>97</v>
      </c>
      <c r="D17" s="6" t="s">
        <v>98</v>
      </c>
      <c r="E17" s="7" t="s">
        <v>99</v>
      </c>
      <c r="F17" s="7">
        <f>VLOOKUP(N17,'[1]Revistas'!$B$2:$H$62913,2,FALSE)</f>
        <v>8.067</v>
      </c>
      <c r="G17" s="7" t="str">
        <f>VLOOKUP(N17,'[1]Revistas'!$B$2:$H$62913,3,FALSE)</f>
        <v>Q1</v>
      </c>
      <c r="H17" s="7" t="str">
        <f>VLOOKUP(N17,'[1]Revistas'!$B$2:$H$62913,4,FALSE)</f>
        <v>MICROBIOLOGY</v>
      </c>
      <c r="I17" s="7" t="str">
        <f>VLOOKUP(N17,'[1]Revistas'!$B$2:$H$62913,5,FALSE)</f>
        <v>13/137</v>
      </c>
      <c r="J17" s="7" t="str">
        <f>VLOOKUP(N17,'[1]Revistas'!$B$2:$H$62913,6,FALSE)</f>
        <v>SI</v>
      </c>
      <c r="K17" s="7" t="s">
        <v>100</v>
      </c>
      <c r="L17" s="7" t="s">
        <v>101</v>
      </c>
      <c r="M17" s="7">
        <v>7</v>
      </c>
      <c r="N17" s="7" t="s">
        <v>102</v>
      </c>
      <c r="O17" s="7" t="s">
        <v>57</v>
      </c>
      <c r="P17" s="7">
        <v>2021</v>
      </c>
      <c r="Q17" s="7">
        <v>27</v>
      </c>
      <c r="R17" s="7">
        <v>2</v>
      </c>
      <c r="S17" s="7">
        <v>204</v>
      </c>
      <c r="T17" s="7">
        <v>209</v>
      </c>
    </row>
    <row r="18" spans="2:20" s="1" customFormat="1" ht="15">
      <c r="B18" s="6" t="s">
        <v>103</v>
      </c>
      <c r="C18" s="6" t="s">
        <v>104</v>
      </c>
      <c r="D18" s="6" t="s">
        <v>98</v>
      </c>
      <c r="E18" s="7" t="s">
        <v>30</v>
      </c>
      <c r="F18" s="7">
        <f>VLOOKUP(N18,'[1]Revistas'!$B$2:$H$62913,2,FALSE)</f>
        <v>8.067</v>
      </c>
      <c r="G18" s="7" t="str">
        <f>VLOOKUP(N18,'[1]Revistas'!$B$2:$H$62913,3,FALSE)</f>
        <v>Q1</v>
      </c>
      <c r="H18" s="7" t="str">
        <f>VLOOKUP(N18,'[1]Revistas'!$B$2:$H$62913,4,FALSE)</f>
        <v>MICROBIOLOGY</v>
      </c>
      <c r="I18" s="7" t="str">
        <f>VLOOKUP(N18,'[1]Revistas'!$B$2:$H$62913,5,FALSE)</f>
        <v>13/137</v>
      </c>
      <c r="J18" s="7" t="str">
        <f>VLOOKUP(N18,'[1]Revistas'!$B$2:$H$62913,6,FALSE)</f>
        <v>SI</v>
      </c>
      <c r="K18" s="7" t="s">
        <v>105</v>
      </c>
      <c r="L18" s="7" t="s">
        <v>106</v>
      </c>
      <c r="M18" s="7">
        <v>1</v>
      </c>
      <c r="N18" s="7" t="s">
        <v>102</v>
      </c>
      <c r="O18" s="7" t="s">
        <v>57</v>
      </c>
      <c r="P18" s="7">
        <v>2021</v>
      </c>
      <c r="Q18" s="7">
        <v>27</v>
      </c>
      <c r="R18" s="7">
        <v>2</v>
      </c>
      <c r="S18" s="7">
        <v>210</v>
      </c>
      <c r="T18" s="7">
        <v>214</v>
      </c>
    </row>
    <row r="19" spans="2:20" s="1" customFormat="1" ht="15">
      <c r="B19" s="6" t="s">
        <v>107</v>
      </c>
      <c r="C19" s="6" t="s">
        <v>108</v>
      </c>
      <c r="D19" s="6" t="s">
        <v>109</v>
      </c>
      <c r="E19" s="7" t="s">
        <v>23</v>
      </c>
      <c r="F19" s="7">
        <f>VLOOKUP(N19,'[1]Revistas'!$B$2:$H$62913,2,FALSE)</f>
        <v>11.492</v>
      </c>
      <c r="G19" s="7" t="str">
        <f>VLOOKUP(N19,'[1]Revistas'!$B$2:$H$62913,3,FALSE)</f>
        <v>Q1</v>
      </c>
      <c r="H19" s="7" t="str">
        <f>VLOOKUP(N19,'[1]Revistas'!$B$2:$H$62913,4,FALSE)</f>
        <v>MEDICINE, RESEARCH &amp; EXPERIMENTAL</v>
      </c>
      <c r="I19" s="7" t="str">
        <f>VLOOKUP(N19,'[1]Revistas'!$B$2:$H$62913,5,FALSE)</f>
        <v>10/140</v>
      </c>
      <c r="J19" s="7" t="str">
        <f>VLOOKUP(N19,'[1]Revistas'!$B$2:$H$62913,6,FALSE)</f>
        <v>SI</v>
      </c>
      <c r="K19" s="7" t="s">
        <v>110</v>
      </c>
      <c r="L19" s="7" t="s">
        <v>111</v>
      </c>
      <c r="M19" s="7">
        <v>3</v>
      </c>
      <c r="N19" s="7" t="s">
        <v>112</v>
      </c>
      <c r="O19" s="7" t="s">
        <v>113</v>
      </c>
      <c r="P19" s="7">
        <v>2021</v>
      </c>
      <c r="Q19" s="7">
        <v>11</v>
      </c>
      <c r="R19" s="7">
        <v>10</v>
      </c>
      <c r="S19" s="7" t="s">
        <v>65</v>
      </c>
      <c r="T19" s="7" t="s">
        <v>114</v>
      </c>
    </row>
    <row r="20" spans="2:20" s="1" customFormat="1" ht="15">
      <c r="B20" s="6" t="s">
        <v>115</v>
      </c>
      <c r="C20" s="6" t="s">
        <v>116</v>
      </c>
      <c r="D20" s="6" t="s">
        <v>117</v>
      </c>
      <c r="E20" s="7" t="s">
        <v>118</v>
      </c>
      <c r="F20" s="7" t="str">
        <f>VLOOKUP(N20,'[1]Revistas'!$B$2:$H$62913,2,FALSE)</f>
        <v>not indexed</v>
      </c>
      <c r="G20" s="7" t="str">
        <f>VLOOKUP(N20,'[1]Revistas'!$B$2:$H$62913,3,FALSE)</f>
        <v>not indexed</v>
      </c>
      <c r="H20" s="7" t="str">
        <f>VLOOKUP(N20,'[1]Revistas'!$B$2:$H$62913,4,FALSE)</f>
        <v>not indexed</v>
      </c>
      <c r="I20" s="7" t="str">
        <f>VLOOKUP(N20,'[1]Revistas'!$B$2:$H$62913,5,FALSE)</f>
        <v>not indexed</v>
      </c>
      <c r="J20" s="7" t="str">
        <f>VLOOKUP(N20,'[1]Revistas'!$B$2:$H$62913,6,FALSE)</f>
        <v>NO</v>
      </c>
      <c r="K20" s="7" t="s">
        <v>119</v>
      </c>
      <c r="L20" s="7"/>
      <c r="M20" s="7">
        <v>5</v>
      </c>
      <c r="N20" s="8" t="s">
        <v>120</v>
      </c>
      <c r="O20" s="7">
        <v>2021</v>
      </c>
      <c r="P20" s="7">
        <v>2021</v>
      </c>
      <c r="Q20" s="7">
        <v>6</v>
      </c>
      <c r="R20" s="7">
        <v>1</v>
      </c>
      <c r="S20" s="7" t="s">
        <v>121</v>
      </c>
      <c r="T20" s="7"/>
    </row>
    <row r="21" spans="2:20" s="1" customFormat="1" ht="15">
      <c r="B21" s="6" t="s">
        <v>122</v>
      </c>
      <c r="C21" s="6" t="s">
        <v>123</v>
      </c>
      <c r="D21" s="6" t="s">
        <v>124</v>
      </c>
      <c r="E21" s="7" t="s">
        <v>30</v>
      </c>
      <c r="F21" s="7" t="str">
        <f>VLOOKUP(N21,'[1]Revistas'!$B$2:$H$62913,2,FALSE)</f>
        <v>not indexed</v>
      </c>
      <c r="G21" s="7" t="str">
        <f>VLOOKUP(N21,'[1]Revistas'!$B$2:$H$62913,3,FALSE)</f>
        <v>not indexed</v>
      </c>
      <c r="H21" s="7" t="str">
        <f>VLOOKUP(N21,'[1]Revistas'!$B$2:$H$62913,4,FALSE)</f>
        <v>not indexed</v>
      </c>
      <c r="I21" s="7" t="str">
        <f>VLOOKUP(N21,'[1]Revistas'!$B$2:$H$62913,5,FALSE)</f>
        <v>not indexed</v>
      </c>
      <c r="J21" s="7" t="str">
        <f>VLOOKUP(N21,'[1]Revistas'!$B$2:$H$62913,6,FALSE)</f>
        <v>NO</v>
      </c>
      <c r="K21" s="7" t="s">
        <v>125</v>
      </c>
      <c r="L21" s="7" t="s">
        <v>126</v>
      </c>
      <c r="M21" s="7">
        <v>5</v>
      </c>
      <c r="N21" s="7" t="s">
        <v>127</v>
      </c>
      <c r="O21" s="7" t="s">
        <v>128</v>
      </c>
      <c r="P21" s="7">
        <v>2021</v>
      </c>
      <c r="Q21" s="7">
        <v>14</v>
      </c>
      <c r="R21" s="7">
        <v>4</v>
      </c>
      <c r="S21" s="7" t="s">
        <v>65</v>
      </c>
      <c r="T21" s="7" t="s">
        <v>129</v>
      </c>
    </row>
    <row r="22" spans="2:20" s="1" customFormat="1" ht="15">
      <c r="B22" s="6" t="s">
        <v>130</v>
      </c>
      <c r="C22" s="6" t="s">
        <v>131</v>
      </c>
      <c r="D22" s="6" t="s">
        <v>124</v>
      </c>
      <c r="E22" s="7" t="s">
        <v>132</v>
      </c>
      <c r="F22" s="7" t="str">
        <f>VLOOKUP(N22,'[1]Revistas'!$B$2:$H$62913,2,FALSE)</f>
        <v>not indexed</v>
      </c>
      <c r="G22" s="7" t="str">
        <f>VLOOKUP(N22,'[1]Revistas'!$B$2:$H$62913,3,FALSE)</f>
        <v>not indexed</v>
      </c>
      <c r="H22" s="7" t="str">
        <f>VLOOKUP(N22,'[1]Revistas'!$B$2:$H$62913,4,FALSE)</f>
        <v>not indexed</v>
      </c>
      <c r="I22" s="7" t="str">
        <f>VLOOKUP(N22,'[1]Revistas'!$B$2:$H$62913,5,FALSE)</f>
        <v>not indexed</v>
      </c>
      <c r="J22" s="7" t="str">
        <f>VLOOKUP(N22,'[1]Revistas'!$B$2:$H$62913,6,FALSE)</f>
        <v>NO</v>
      </c>
      <c r="K22" s="7" t="s">
        <v>133</v>
      </c>
      <c r="L22" s="7" t="s">
        <v>134</v>
      </c>
      <c r="M22" s="7">
        <v>1</v>
      </c>
      <c r="N22" s="7" t="s">
        <v>127</v>
      </c>
      <c r="O22" s="7" t="s">
        <v>74</v>
      </c>
      <c r="P22" s="7">
        <v>2021</v>
      </c>
      <c r="Q22" s="7">
        <v>14</v>
      </c>
      <c r="R22" s="7">
        <v>11</v>
      </c>
      <c r="S22" s="7" t="s">
        <v>65</v>
      </c>
      <c r="T22" s="7" t="s">
        <v>135</v>
      </c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5:20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5:20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5:20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5:20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5:20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5:20" s="1" customFormat="1" ht="15" hidden="1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5:20" s="1" customFormat="1" ht="15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5:20" s="1" customFormat="1" ht="15" hidden="1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5:21" s="1" customFormat="1" ht="15" hidden="1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s="9" customFormat="1" ht="15" hidden="1">
      <c r="B1053" s="9" t="s">
        <v>4</v>
      </c>
      <c r="C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136</v>
      </c>
      <c r="I1053" s="10" t="s">
        <v>4</v>
      </c>
      <c r="J1053" s="10" t="s">
        <v>9</v>
      </c>
      <c r="K1053" s="10" t="s">
        <v>137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 ht="15" hidden="1">
      <c r="B1054" s="9" t="s">
        <v>30</v>
      </c>
      <c r="C1054" s="9">
        <f>DCOUNTA(A4:T1047,C1053,B1053:B1054)</f>
        <v>10</v>
      </c>
      <c r="D1054" s="9" t="s">
        <v>30</v>
      </c>
      <c r="E1054" s="10">
        <f>DSUM(A4:T1048,F4,D1053:D1054)</f>
        <v>40.944</v>
      </c>
      <c r="F1054" s="10" t="s">
        <v>30</v>
      </c>
      <c r="G1054" s="10" t="s">
        <v>138</v>
      </c>
      <c r="H1054" s="10">
        <f>DCOUNTA(A4:T1048,G4,F1053:G1054)</f>
        <v>6</v>
      </c>
      <c r="I1054" s="10" t="s">
        <v>30</v>
      </c>
      <c r="J1054" s="10" t="s">
        <v>139</v>
      </c>
      <c r="K1054" s="10">
        <f>DCOUNTA(A4:T1048,J4,I1053:J1054)</f>
        <v>1</v>
      </c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5:21" s="9" customFormat="1" ht="15" hidden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t="15" hidden="1">
      <c r="B1056" s="9" t="s">
        <v>4</v>
      </c>
      <c r="D1056" s="9" t="s">
        <v>4</v>
      </c>
      <c r="E1056" s="10" t="s">
        <v>5</v>
      </c>
      <c r="F1056" s="10" t="s">
        <v>4</v>
      </c>
      <c r="G1056" s="10" t="s">
        <v>6</v>
      </c>
      <c r="H1056" s="10" t="s">
        <v>136</v>
      </c>
      <c r="I1056" s="10" t="s">
        <v>4</v>
      </c>
      <c r="J1056" s="10" t="s">
        <v>9</v>
      </c>
      <c r="K1056" s="10" t="s">
        <v>137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21" s="9" customFormat="1" ht="15" hidden="1">
      <c r="B1057" s="9" t="s">
        <v>23</v>
      </c>
      <c r="C1057" s="9">
        <f>DCOUNTA(A4:T1048,E4,B1056:B1057)</f>
        <v>5</v>
      </c>
      <c r="D1057" s="9" t="s">
        <v>23</v>
      </c>
      <c r="E1057" s="10">
        <f>DSUM(A4:T1048,E1056,D1056:D1057)</f>
        <v>18.404</v>
      </c>
      <c r="F1057" s="10" t="s">
        <v>23</v>
      </c>
      <c r="G1057" s="10" t="s">
        <v>138</v>
      </c>
      <c r="H1057" s="10">
        <f>DCOUNTA(A4:T1048,G4,F1056:G1057)</f>
        <v>1</v>
      </c>
      <c r="I1057" s="10" t="s">
        <v>23</v>
      </c>
      <c r="J1057" s="10" t="s">
        <v>139</v>
      </c>
      <c r="K1057" s="10">
        <f>DCOUNTA(A4:T1048,J4,I1056:J1057)</f>
        <v>1</v>
      </c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5:21" s="9" customFormat="1" ht="15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 ht="15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136</v>
      </c>
      <c r="I1059" s="10" t="s">
        <v>4</v>
      </c>
      <c r="J1059" s="10" t="s">
        <v>9</v>
      </c>
      <c r="K1059" s="10" t="s">
        <v>137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 ht="15" hidden="1">
      <c r="B1060" s="9" t="s">
        <v>140</v>
      </c>
      <c r="C1060" s="9">
        <f>DCOUNTA(A4:T1048,E4,B1059:B1060)</f>
        <v>0</v>
      </c>
      <c r="D1060" s="9" t="s">
        <v>140</v>
      </c>
      <c r="E1060" s="10">
        <f>DSUM(A4:T1048,F4,D1059:D1060)</f>
        <v>0</v>
      </c>
      <c r="F1060" s="10" t="s">
        <v>140</v>
      </c>
      <c r="G1060" s="10" t="s">
        <v>138</v>
      </c>
      <c r="H1060" s="10">
        <f>DCOUNTA(A4:T1048,G4,F1059:G1060)</f>
        <v>0</v>
      </c>
      <c r="I1060" s="10" t="s">
        <v>140</v>
      </c>
      <c r="J1060" s="10" t="s">
        <v>139</v>
      </c>
      <c r="K1060" s="10">
        <f>DCOUNTA(A4:T1048,J4,I1059:J1060)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5:21" s="9" customFormat="1" ht="15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21" s="9" customFormat="1" ht="15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136</v>
      </c>
      <c r="I1062" s="10" t="s">
        <v>4</v>
      </c>
      <c r="J1062" s="10" t="s">
        <v>9</v>
      </c>
      <c r="K1062" s="10" t="s">
        <v>137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21" s="9" customFormat="1" ht="15" hidden="1">
      <c r="B1063" s="9" t="s">
        <v>132</v>
      </c>
      <c r="C1063" s="9">
        <f>DCOUNTA(C4:T1048,E4,B1062:B1063)</f>
        <v>1</v>
      </c>
      <c r="D1063" s="9" t="s">
        <v>132</v>
      </c>
      <c r="E1063" s="10">
        <f>DSUM(A4:T1048,F4,D1062:D1063)</f>
        <v>0</v>
      </c>
      <c r="F1063" s="10" t="s">
        <v>132</v>
      </c>
      <c r="G1063" s="10" t="s">
        <v>138</v>
      </c>
      <c r="H1063" s="10">
        <f>DCOUNTA(A4:T1048,G4,F1062:G1063)</f>
        <v>0</v>
      </c>
      <c r="I1063" s="10" t="s">
        <v>132</v>
      </c>
      <c r="J1063" s="10" t="s">
        <v>139</v>
      </c>
      <c r="K1063" s="10">
        <f>DCOUNTA(A4:T1048,J4,I1062:J1063)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5:21" s="9" customFormat="1" ht="15" hidden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5:21" s="9" customFormat="1" ht="15" hidden="1"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2:21" s="9" customFormat="1" ht="15" hidden="1">
      <c r="B1066" s="9" t="s">
        <v>4</v>
      </c>
      <c r="D1066" s="9" t="s">
        <v>4</v>
      </c>
      <c r="E1066" s="10" t="s">
        <v>5</v>
      </c>
      <c r="F1066" s="10" t="s">
        <v>4</v>
      </c>
      <c r="G1066" s="10" t="s">
        <v>6</v>
      </c>
      <c r="H1066" s="10" t="s">
        <v>136</v>
      </c>
      <c r="I1066" s="10" t="s">
        <v>4</v>
      </c>
      <c r="J1066" s="10" t="s">
        <v>9</v>
      </c>
      <c r="K1066" s="10" t="s">
        <v>137</v>
      </c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2:21" s="9" customFormat="1" ht="15" hidden="1">
      <c r="B1067" s="9" t="s">
        <v>141</v>
      </c>
      <c r="C1067" s="9">
        <f>DCOUNTA(A4:T1048,E4,B1066:B1067)</f>
        <v>0</v>
      </c>
      <c r="D1067" s="9" t="s">
        <v>141</v>
      </c>
      <c r="E1067" s="10">
        <f>DSUM(A4:T1048,F4,D1066:D1067)</f>
        <v>0</v>
      </c>
      <c r="F1067" s="10" t="s">
        <v>141</v>
      </c>
      <c r="G1067" s="10" t="s">
        <v>138</v>
      </c>
      <c r="H1067" s="10">
        <f>DCOUNTA(A4:T1048,G4,F1066:G1067)</f>
        <v>0</v>
      </c>
      <c r="I1067" s="10" t="s">
        <v>141</v>
      </c>
      <c r="J1067" s="10" t="s">
        <v>139</v>
      </c>
      <c r="K1067" s="10">
        <f>DCOUNTA(A4:T1048,J4,I1066:J1067)</f>
        <v>0</v>
      </c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5:21" s="9" customFormat="1" ht="15" hidden="1"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69" spans="2:21" s="9" customFormat="1" ht="15" hidden="1">
      <c r="B1069" s="9" t="s">
        <v>4</v>
      </c>
      <c r="D1069" s="9" t="s">
        <v>4</v>
      </c>
      <c r="E1069" s="10" t="s">
        <v>5</v>
      </c>
      <c r="F1069" s="10" t="s">
        <v>4</v>
      </c>
      <c r="G1069" s="10" t="s">
        <v>6</v>
      </c>
      <c r="H1069" s="10" t="s">
        <v>136</v>
      </c>
      <c r="I1069" s="10" t="s">
        <v>4</v>
      </c>
      <c r="J1069" s="10" t="s">
        <v>9</v>
      </c>
      <c r="K1069" s="10" t="s">
        <v>137</v>
      </c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2:21" s="9" customFormat="1" ht="15" hidden="1">
      <c r="B1070" s="9" t="s">
        <v>99</v>
      </c>
      <c r="C1070" s="9">
        <f>DCOUNTA(B4:T1048,B1069,B1069:B1070)</f>
        <v>1</v>
      </c>
      <c r="D1070" s="9" t="s">
        <v>99</v>
      </c>
      <c r="E1070" s="10">
        <f>DSUM(A4:T1048,F4,D1069:D1070)</f>
        <v>8.067</v>
      </c>
      <c r="F1070" s="10" t="s">
        <v>99</v>
      </c>
      <c r="G1070" s="10" t="s">
        <v>138</v>
      </c>
      <c r="H1070" s="10">
        <f>DCOUNTA(A4:T1048,G4,F1069:G1070)</f>
        <v>1</v>
      </c>
      <c r="I1070" s="10" t="s">
        <v>99</v>
      </c>
      <c r="J1070" s="10" t="s">
        <v>139</v>
      </c>
      <c r="K1070" s="10">
        <f>DCOUNTA(A4:T1048,J4,I1069:J1070)</f>
        <v>1</v>
      </c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5:21" s="9" customFormat="1" ht="15"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3:21" s="9" customFormat="1" ht="15.75">
      <c r="C1072" s="11" t="s">
        <v>142</v>
      </c>
      <c r="D1072" s="11" t="s">
        <v>143</v>
      </c>
      <c r="E1072" s="11" t="s">
        <v>144</v>
      </c>
      <c r="F1072" s="11" t="s">
        <v>145</v>
      </c>
      <c r="G1072" s="11" t="s">
        <v>146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3">
        <f>C1054</f>
        <v>10</v>
      </c>
      <c r="D1073" s="14" t="s">
        <v>147</v>
      </c>
      <c r="E1073" s="14">
        <f>E1054</f>
        <v>40.944</v>
      </c>
      <c r="F1073" s="13">
        <f>H1054</f>
        <v>6</v>
      </c>
      <c r="G1073" s="13">
        <f>K1054</f>
        <v>1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  <c r="U1073" s="10"/>
    </row>
    <row r="1074" spans="3:21" s="9" customFormat="1" ht="15.75">
      <c r="C1074" s="13">
        <f>C1057</f>
        <v>5</v>
      </c>
      <c r="D1074" s="14" t="s">
        <v>148</v>
      </c>
      <c r="E1074" s="14">
        <f>E1057</f>
        <v>18.404</v>
      </c>
      <c r="F1074" s="13">
        <f>H1057</f>
        <v>1</v>
      </c>
      <c r="G1074" s="13">
        <f>K1057</f>
        <v>1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  <c r="U1074" s="10"/>
    </row>
    <row r="1075" spans="3:21" s="9" customFormat="1" ht="15.75">
      <c r="C1075" s="13">
        <f>C1060</f>
        <v>0</v>
      </c>
      <c r="D1075" s="14" t="s">
        <v>149</v>
      </c>
      <c r="E1075" s="14">
        <f>E1060</f>
        <v>0</v>
      </c>
      <c r="F1075" s="13">
        <f>H1060</f>
        <v>0</v>
      </c>
      <c r="G1075" s="13">
        <f>K1060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0"/>
    </row>
    <row r="1076" spans="3:21" s="9" customFormat="1" ht="15.75">
      <c r="C1076" s="13">
        <f>C1063</f>
        <v>1</v>
      </c>
      <c r="D1076" s="14" t="s">
        <v>150</v>
      </c>
      <c r="E1076" s="14">
        <f>E1063</f>
        <v>0</v>
      </c>
      <c r="F1076" s="13">
        <f>H1063</f>
        <v>0</v>
      </c>
      <c r="G1076" s="13">
        <f>K1063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  <c r="U1076" s="10"/>
    </row>
    <row r="1077" spans="3:21" s="9" customFormat="1" ht="15.75">
      <c r="C1077" s="13">
        <f>C1067</f>
        <v>0</v>
      </c>
      <c r="D1077" s="14" t="s">
        <v>141</v>
      </c>
      <c r="E1077" s="14">
        <f>E1067</f>
        <v>0</v>
      </c>
      <c r="F1077" s="13">
        <f>H1067</f>
        <v>0</v>
      </c>
      <c r="G1077" s="13">
        <f>K1067</f>
        <v>0</v>
      </c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  <c r="U1077" s="10"/>
    </row>
    <row r="1078" spans="3:21" s="9" customFormat="1" ht="15.75">
      <c r="C1078" s="13">
        <f>C1070</f>
        <v>1</v>
      </c>
      <c r="D1078" s="14" t="s">
        <v>151</v>
      </c>
      <c r="E1078" s="14">
        <f>E1070</f>
        <v>8.067</v>
      </c>
      <c r="F1078" s="13">
        <f>H1070</f>
        <v>1</v>
      </c>
      <c r="G1078" s="13">
        <f>K1070</f>
        <v>1</v>
      </c>
      <c r="H1078" s="10"/>
      <c r="I1078" s="10"/>
      <c r="J1078" s="10"/>
      <c r="K1078" s="10"/>
      <c r="L1078" s="10"/>
      <c r="M1078" s="10"/>
      <c r="N1078" s="10"/>
      <c r="O1078" s="12"/>
      <c r="P1078" s="10"/>
      <c r="Q1078" s="10"/>
      <c r="R1078" s="10"/>
      <c r="S1078" s="10"/>
      <c r="T1078" s="10"/>
      <c r="U1078" s="10"/>
    </row>
    <row r="1079" spans="3:21" s="9" customFormat="1" ht="15.75">
      <c r="C1079" s="15"/>
      <c r="D1079" s="11" t="s">
        <v>152</v>
      </c>
      <c r="E1079" s="11">
        <f>E1073</f>
        <v>40.944</v>
      </c>
      <c r="F1079" s="15"/>
      <c r="G1079" s="10"/>
      <c r="H1079" s="10"/>
      <c r="I1079" s="10"/>
      <c r="J1079" s="10"/>
      <c r="K1079" s="10"/>
      <c r="L1079" s="10"/>
      <c r="M1079" s="10"/>
      <c r="N1079" s="10"/>
      <c r="O1079" s="12"/>
      <c r="P1079" s="10"/>
      <c r="Q1079" s="10"/>
      <c r="R1079" s="10"/>
      <c r="S1079" s="10"/>
      <c r="T1079" s="10"/>
      <c r="U1079" s="10"/>
    </row>
    <row r="1080" spans="3:21" s="9" customFormat="1" ht="15.75">
      <c r="C1080" s="15"/>
      <c r="D1080" s="11" t="s">
        <v>153</v>
      </c>
      <c r="E1080" s="11">
        <f>E1073+E1074+E1075+E1076+E1077+E1078</f>
        <v>67.41499999999999</v>
      </c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5:20" s="1" customFormat="1" ht="12.75" customHeigh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  <row r="2345" spans="5:20" s="1" customFormat="1" ht="1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</row>
    <row r="2346" spans="5:20" s="1" customFormat="1" ht="15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2022-04-28T14:31:28Z</dcterms:created>
  <dcterms:modified xsi:type="dcterms:W3CDTF">2022-04-28T14:31:49Z</dcterms:modified>
  <cp:category/>
  <cp:version/>
  <cp:contentType/>
  <cp:contentStatus/>
</cp:coreProperties>
</file>