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<sst xmlns="http://schemas.openxmlformats.org/spreadsheetml/2006/main" count="289" uniqueCount="165">
  <si>
    <t>MEDICINA MATERNO FETAL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</si>
  <si>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</si>
  <si>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</si>
  <si>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</si>
  <si>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</si>
  <si>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</si>
  <si>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</si>
  <si>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</si>
  <si>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</si>
  <si>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</si>
  <si>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</si>
  <si>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</si>
  <si>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</si>
  <si>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</si>
  <si>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</si>
  <si>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</si>
  <si>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</si>
  <si>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</si>
  <si>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</si>
  <si>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</si>
  <si>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de la Calle, M; Bartha, JL; Garcia, L; Cuerva, MJ; Ramiro-Cortijo, D</t>
  </si>
  <si>
    <t>Women Aged over 40 with Twin Pregnancies Have a Higher Risk of Adverse Obstetrical Outcomes</t>
  </si>
  <si>
    <t>INTERNATIONAL JOURNAL OF ENVIRONMENTAL RESEARCH AND PUBLIC HEALTH</t>
  </si>
  <si>
    <t>Article</t>
  </si>
  <si>
    <t>[de la Calle, Maria; Bartha, Jose L.; Cuerva, Marcos J.] Hosp Univ La Paz, Dept Obstet &amp; Gynecol, Madrid 28046, Spain; [Garcia, Laura] Hosp Univ Gregorio Maranon, Dept Pediat, Madrid 28007, Spain; [Ramiro-Cortijo, David] Univ Autonoma Madrid, Fac Med, Dept Physiol, Madrid 28029, Spain</t>
  </si>
  <si>
    <t>Ramiro-Cortijo, D (corresponding author), Univ Autonoma Madrid, Fac Med, Dept Physiol, Madrid 28029, Spain.</t>
  </si>
  <si>
    <t>1660-4601</t>
  </si>
  <si>
    <t>DEC</t>
  </si>
  <si>
    <t/>
  </si>
  <si>
    <t>Avendano-Ortiz, J; Lozano-Rodriguez, R; Martin-Quiros, A; Terron, V; Maroun-Eid, C; Montalban-Hernandez, K; Valentin-Quiroga, J; Garcia-Garrido, MA; del Val, EM; del Balzo-Castillo, A; Peinado, M; Gomez, L; Herrero-Benito, C; Rubio, C; Casalvilla-Duenas, JC; Gomez-Campelo, P; Pascual-Iglesias, A; del Fresno, C; Aguirre, LA; Lopez-Collazo, E</t>
  </si>
  <si>
    <t>The immune checkpoints storm in COVID-19: Role as severity markers at emergency department admission</t>
  </si>
  <si>
    <t>CLINICAL AND TRANSLATIONAL MEDICINE</t>
  </si>
  <si>
    <t>Letter</t>
  </si>
  <si>
    <t>[Avendano-Ortiz, Jose; Lozano-Rodriguez, Roberto; Terron, Veronica; Maroun-Eid, Charbel; Montalban-Hernandez, Karla; Valentin-Quiroga, Jaime; del Val, Elena Munoz; del Balzo-Castillo, Alvaro; Rubio, Carolina; Casalvilla-Duenas, Jose Carlos; Gomez-Campelo, Paloma; Pascual-Iglesias, Alejandro; del Fresno, Carlos; Aguirre, Luis A.; Lopez-Collazo, Eduardo] La Paz Univ Hosp, IdiPAZ, Innate Immune Response Grp, Madrid, Spain; [Avendano-Ortiz, Jose; Lozano-Rodriguez, Roberto; Terron, Veronica; Maroun-Eid, Charbel; Montalban-Hernandez, Karla; Valentin-Quiroga, Jaime; Rubio, Carolina; Casalvilla-Duenas, Jose Carlos; Pascual-Iglesias, Alejandro; del Fresno, Carlos; Aguirre, Luis A.; Lopez-Collazo, Eduardo] La Paz Univ Hosp, IdiPAZ, Tumor Immunol Lab, Madrid, Spain; [Martin-Quiros, Alejandro; Garcia-Garrido, Miguel Angel; del Val, Elena Munoz; del Balzo-Castillo, Alvaro; Peinado, Maria; Gomez, Laura; Herrero-Benito, Carmen] La Paz Univ Hosp, IdiPAZ, Emergency Dept, Madrid, Spain; [Martin-Quiros, Alejandro; Garcia-Garrido, Miguel Angel; del Val, Elena Munoz; del Balzo-Castillo, Alvaro; Peinado, Maria; Gomez, Laura; Herrero-Benito, Carmen] La Paz Univ Hosp, IdiPAZ, Emergent Pathol Res Grp, Madrid, Spain; [Gomez-Campelo, Paloma] La Paz Univ Hosp, IdiPAZ, Biobank Platform, Madrid, Spain; [Lopez-Collazo, Eduardo] CIBER Resp Dis CIBERES, Madrid, Spain</t>
  </si>
  <si>
    <t>Lopez-Collazo, E (corresponding author), La Paz Univ Hosp, IdiPAZ, Paseo Castellana 261, Madrid 28046, Spain.</t>
  </si>
  <si>
    <t>2001-1326</t>
  </si>
  <si>
    <t>OCT</t>
  </si>
  <si>
    <t>e573</t>
  </si>
  <si>
    <t>de la Calle, M; Bartha, JL; Serrano, H; Ramiro-Cortijo, D</t>
  </si>
  <si>
    <t>Obstetric Outcomes in the Surviving Fetus after Intrauterine Fetal Death in Bichorionic Twin Gestations</t>
  </si>
  <si>
    <t>CHILDREN-BASEL</t>
  </si>
  <si>
    <t>[de la Calle, Maria; Bartha, Jose L.] Hosp Univ La Paz, Obstet &amp; Gynecol Serv, Paseo Castellana 261, Madrid 28046, Spain; [Serrano, Henar] Hosp Gen Univ Toledo, Anesthesiol &amp; Resuscitat Serv, Ave Rio Guadiana, Toledo 45007, Spain; [Ramiro-Cortijo, David] Univ Autonoma Madrid, Fac Med, Dept Physiol, C Arzobispo Morcillo 2, Madrid 28049, Spain</t>
  </si>
  <si>
    <t>Ramiro-Cortijo, D (corresponding author), Univ Autonoma Madrid, Fac Med, Dept Physiol, C Arzobispo Morcillo 2, Madrid 28049, Spain.</t>
  </si>
  <si>
    <t>2227-9067</t>
  </si>
  <si>
    <t>Cobo, T; Aldecoa, V; Bartha, JL; Bugatto, F; Carrillo-Badillo, MP; Comas, C; Diago-Almeda, V; Ferrero, S; Goya, M; Herraiz, I; Marti-Malgosa, L; Olivella, A; Paules, C; Vives, A; Figueras, F; Palacio, M; Gratacos, E</t>
  </si>
  <si>
    <t>Assessment of an intervention to optimise antenatal management of women admitted with preterm labour and intact membranes using amniocentesis-based predictive risk models: study protocol for a randomised controlled trial (OPTIM-PTL Study)</t>
  </si>
  <si>
    <t>BMJ OPEN</t>
  </si>
  <si>
    <t>[Cobo, Teresa; Aldecoa, Victoria; Figueras, Francesc; Palacio, Montse; Gratacos, Eduard] Hosp Clin Barcelona, Barcelona, Spain; [Cobo, Teresa; Figueras, Francesc; Palacio, Montse; Gratacos, Eduard] CIBERER, Valencia, Spain; [Bartha, Jose Luis] Hosp Univ La Paz, Madrid, Spain; [Bugatto, Fernando] Hosp Univ Puerta Mar, Cadiz, Spain; [Carrillo-Badillo, Maria Paz] Hosp Univ Virgen de las Nieves, Granada, Spain; [Comas, Carmina] Hosp Badalona Germans Trias &amp; Pujol, Badalona, Spain; [Diago-Almeda, Vicente] Hosp Univ &amp; Politecn La Fe, Valencia, Spain; [Ferrero, Silvia] Hosp St Joan de Deu, Barcelona, Spain; [Goya, Maria] Hosp Univ Vall dHebron, Barcelona, Spain; [Herraiz, Ignacio] Hosp 12 Octubre, Madrid, Spain; [Herraiz, Ignacio] Hosp 12 Octubre, Inst Invest, Madrid, Spain; [Marti-Malgosa, Laia] Consorcio Corp Sanitaria Parc Tauli, Sabadell, Spain; [Olivella, Anna] Hosp Santa Creu &amp; Sant Pau, Barcelona, Spain; [Paules, Cristina] Hosp Clin Univ Lozano Blesa, Zaragoza, Spain; [Vives, Angels] Consorci Sanitari Terrassa, Terrassa, Spain</t>
  </si>
  <si>
    <t>Palacio, M (corresponding author), Hosp Clin Barcelona, Barcelona, Spain.; Palacio, M (corresponding author), CIBERER, Valencia, Spain.</t>
  </si>
  <si>
    <t>2044-6055</t>
  </si>
  <si>
    <t>SEP</t>
  </si>
  <si>
    <t>e054711</t>
  </si>
  <si>
    <t>Dobert, M; Varouxaki, AN; Mu, AC; Syngelaki, A; Ciobanu, A; Akolekar, R; Matallana, CD; Cicero, S; Greco, E; Singh, M; Janga, D; Gil, MD; Jani, JC; Bartha, JL; Maclagan, K; Wright, D; Nicolaides, KH</t>
  </si>
  <si>
    <t>Pravastatin Versus Placebo in Pregnancies at High Risk of Term Preeclampsia</t>
  </si>
  <si>
    <t>CIRCULATION</t>
  </si>
  <si>
    <t>[Dobert, Moritz; Varouxaki, Anna Nektaria; Mu, An Chi; Syngelaki, Argyro; Ciobanu, Anca; Nicolaides, Kypros H.] Kings Coll Hosp London, Fetal Med Res Inst, 16-20 Windsor Walk,Denmark Hill, London SE5 8BB, England; [Akolekar, Ranjit] Medway Maritime Hosp, Gillingham, England; [De Paco Matallana, Catalina] Hosp Clin Univ Virgen De La Arrixaca, El Palmar, Spain; [De Paco Matallana, Catalina] Inst Biomed Res Murcia, IMIB Arrixaca, Murcia, Spain; [Cicero, Simona] Homerton Univ Hosp, London, England; [Greco, Elena] Royal London Hosp, London, England; [Singh, Mandeep] Southend Univ Hosp, Westcliff On Sea, England; [Janga, Deepa] North Middlesex Univ Hosp, London, England; [del Mar Gil, Maria] Univ Francisco Vitoria, Sch Hlth Sci, Madrid, Spain; [del Mar Gil, Maria] Hosp Univ Torrejon, Madrid, Spain; [Jani, Jacques C.] Univ Libre Bruxelles, Univ Hosp Brugmann, Brussels, Belgium; [Bartha, Jose Luis] Hosp Univ La Paz, Madrid, Spain; [Maclagan, Kate] Fetal Med Fdn, London, England; [Wright, David] Univ Exeter, Exeter, Devon, England</t>
  </si>
  <si>
    <t>Nicolaides, KH (corresponding author), Kings Coll Hosp London, Fetal Med Res Inst, 16-20 Windsor Walk,Denmark Hill, London SE5 8BB, England.</t>
  </si>
  <si>
    <t>0009-7322</t>
  </si>
  <si>
    <t>AUG 31</t>
  </si>
  <si>
    <t>Calvo, VE; Melguizo, SC; Abascal-Sai, A; Acebal, LF; Sanchez-Migallon, A; Recarte, PP; Marin, CC; Puig, BM; Fernandez, PGD; Velasco, ON; Conty, MLD; Martinez-Perez, O</t>
  </si>
  <si>
    <t>Perinatal outcomes of pregnancies resulting from assisted reproduction technology in SARS-CoV-2-infected women: a prospective observational study</t>
  </si>
  <si>
    <t>FERTILITY AND STERILITY</t>
  </si>
  <si>
    <t>[Calvo, Virginia Engels] Puerta Hierro Univ Hosp Majadahonda, Fertil Unit, Madrid, Spain; [Conty, Maria Luisa de la Cruz] Puerta Hierro Univ Hosp Majadahonda, Fdn Invest Biomed, Madrid, Spain; [Melguizo, Sara Cruz; Martinez-Perez, Oscar] Hosp Univ Puerta Hierro Majadahonda, Dept Obstet &amp; Gynecol, Maternal Fetal Med Unit, Madrid, Spain; [Abascal-Sai, Alejandra] La Paz Univ Hosp, Dept Gynecol &amp; Obstet, Madrid, Spain; [Acebal, Laura Foren] Univ Hosp 12 Octubre, Dept Gynecol &amp; Obstet, Madrid, Spain; [Sanchez-Migallon, Amalia] QuironSalud Dexeus Univ Hosp, Dept Gynecol &amp; Obstet, Maternal Fetal Med Unit, Barcelona, Spain; [Recarte, Pilar Pintado] Gregorio Maranon Univ Hosp, Dept Gynecol &amp; Obstet, Madrid, Spain; [Marin, Celia Cuenca] Reg Hosp Malaga, Dept Gynecol &amp; Obstet, Maternal Fetal Med Unit, Malaga, Spain; [Puig, Beatriz Marcos] La Fe Univ &amp; Polytech Hosp, Dept Gynecol &amp; Obstet, Maternal Fetal Med Unit, Valencia, Spain; [Fernandez, Pablo G. Del Barrio] Univ Hosp Getafe, Dept Gynecol &amp; Obstet, Maternal Fetal Med Unit, Madrid, Spain; [Velasco, Olga Nieto] QuironSalud Madrid Univ Hosp, Dept Gynecol &amp; Obstet, Maternal Fetal Med Unit, Madrid, Spain</t>
  </si>
  <si>
    <t>Martinez-Perez, O (corresponding author), Hosp Univ Puerta Hierro Majadahonda, Dept Obstet &amp; Gynecol, Calle Joaquin Rodrigo 1, Madrid 28222, Spain.</t>
  </si>
  <si>
    <t>0015-0282</t>
  </si>
  <si>
    <t>AUG</t>
  </si>
  <si>
    <t>de la Calle, M; Bartha, JL; Lopez, CM; Turiel, M; Martinez, N; Arribas, SM; Ramiro-Cortijo, D</t>
  </si>
  <si>
    <t>Younger Age in Adolescent Pregnancies Is Associated with Higher Risk of Adverse Outcomes</t>
  </si>
  <si>
    <t>[de la Calle, Maria; Bartha, Jose L.; Turiel, Miriam; Martinez, Nuria] Hosp Univ La Paz, Obstet &amp; Gynecol Serv, Paseo Castellana 261, Madrid 28046, Spain; [Lopez, Cristina M.] Hosp Univ La Paz, Pediat Serv, Paseo Castellana 261, Madrid 28046, Spain; [Arribas, Silvia M.] Univ Autonoma Madrid, Fac Med, Dept Physiol, C Arzobispo Morcillo 2, Madrid 28049, Spain; [Ramiro-Cortijo, David] Harvard Med Sch, Dept Med, Beth Israel Deaconess Med Ctr, 330 Brookline Ave, Boston, MA 02215 USA</t>
  </si>
  <si>
    <t>Ramiro-Cortijo, D (corresponding author), Harvard Med Sch, Dept Med, Beth Israel Deaconess Med Ctr, 330 Brookline Ave, Boston, MA 02215 USA.</t>
  </si>
  <si>
    <t>Cristobal, I; Boado, EM; Magdaleno, F; Antolin, E; Bartha, JL; De la Calle, M</t>
  </si>
  <si>
    <t>Brain astrocytomas and pregnancy: an obstetric challenge</t>
  </si>
  <si>
    <t>CLINICA E INVESTIGACION EN GINECOLOGIA Y OBSTETRICIA</t>
  </si>
  <si>
    <t>[Cristobal, I.; Boado, E. M.; Magdaleno, F.; Antolin, E.; Bartha, J. L.; De la Calle, M.] Hosp Univ La Paz, Serv Obstetr, Madrid, Spain</t>
  </si>
  <si>
    <t>De la Calle, M (corresponding author), Hosp Univ La Paz, Serv Obstetr, Madrid, Spain.</t>
  </si>
  <si>
    <t>0210-573X</t>
  </si>
  <si>
    <t>JUL-SEP</t>
  </si>
  <si>
    <t>Martinez-Sanchez, N; Fernandez-Miranda, MD; Bartha, JL</t>
  </si>
  <si>
    <t>Safety profile of treatments administered in COVID 19 infection in pregnant women</t>
  </si>
  <si>
    <t>Review</t>
  </si>
  <si>
    <t>[Martinez-Sanchez, N.; Fernandez-Miranda, M. De la Calle; Bartha, J. L.] Univ Hosp Paz, Dept Obstet &amp; Gynecol, Madrid, Spain</t>
  </si>
  <si>
    <t>Martinez-Sanchez, N (corresponding author), Univ Hosp Paz, Dept Obstet &amp; Gynecol, Madrid, Spain.</t>
  </si>
  <si>
    <t>Velacoracho, JJ; de la Calle, M; Taboas, A; Rodriguez, R; Herrero, B; Elorza, MD; Antolin, E; Bartha, JL</t>
  </si>
  <si>
    <t>Congenital diaphragmatic hernia in twin gestation</t>
  </si>
  <si>
    <t>[Elorza, M. D.] Hosp Univ La Paz, Serv Neonatol, Madrid, Spain; [Velacoracho, J. J.; de la Calle, M.; Taboas, A.; Rodriguez, R.; Herrero, B.; Antolin, E.; Bartha, J. L.] Hosp Univ La Paz, Serv Obstet, Madrid, Spain</t>
  </si>
  <si>
    <t>de la Calle, M (corresponding author), Hosp Univ La Paz, Serv Obstet, Madrid, Spain.</t>
  </si>
  <si>
    <t>OCT-DEC</t>
  </si>
  <si>
    <t>Engels, V; Medina, M; Antolin, E; Ros, C; Amaro, A; De-Guirior, C; Manzour, N; Sotillo, L; De la Cuesta, R; Rodriguez, R; San-Frutos, L; Peralta, S; Martin-Martinez, A; Alcazar, JL</t>
  </si>
  <si>
    <t>Feasibility, tolerability, and safety of hysterosalpingo-foam sonography (hyfosy). multicenter, prospective Spanish study</t>
  </si>
  <si>
    <t>JOURNAL OF GYNECOLOGY OBSTETRICS AND HUMAN REPRODUCTION</t>
  </si>
  <si>
    <t>[Engels, V; De la Cuesta, R.; San-Frutos, L.] Hosp Univ Puerta de Hierro Majadahonda, Madrid, Spain; [Medina, M.; Amaro, A.; Peralta, S.; Martin-Martinez, A.] Hosp Materno Infantil Las Palmas de Gran Canaria, Las Palmas Gran Canaria, Spain; [Antolin, E.; De-Guirior, C.; Sotillo, L.; Rodriguez, R.] Hosp Materno Infantil La Paz, Madrid, Spain; [Ros, C.; De-Guirior, C.] Hosp Clin Barcelona, Barcelona, Spain; [Manzour, N.; Alcazar, J. L.] Clin Univ Navarra, Navarra, Spain</t>
  </si>
  <si>
    <t>Engels, V (corresponding author), Hosp Univ Puerta de Hierro Majadahonda, Madrid, Spain.</t>
  </si>
  <si>
    <t>2468-7847</t>
  </si>
  <si>
    <t>MAY</t>
  </si>
  <si>
    <t>Santana, LB; Wong, EM; Alvarez-Troncoso, J; Garcia, LS; Bartha, JL; Regojo-Zapata, RM</t>
  </si>
  <si>
    <t>Maternal and perinatal outcomes and placental pathologic examination of 29 SARS-CoV-2 infected patients in the third trimester of gestation</t>
  </si>
  <si>
    <t>JOURNAL OF OBSTETRICS AND GYNAECOLOGY RESEARCH</t>
  </si>
  <si>
    <t>[Blasco Santana, Luis; Miraval Wong, Eduardo; Regojo-Zapata, Rita M.] Univ Hosp La Paz, Dept Pathol, Paseo Castellana 261, Madrid 28046, Spain; [alvarez-Troncoso, Jorge] Univ Hosp La Paz, Dept Internal Med, Madrid, Spain; [Sanchez Garcia, Laura] Univ Hosp La Paz, Dept Neonatol, Madrid, Spain; [Bartha, Jose L.] Univ Hosp La Paz, Dept Obstet &amp; Gynecol, Madrid, Spain</t>
  </si>
  <si>
    <t>Santana, LB (corresponding author), Univ Hosp La Paz, Dept Pathol, Paseo Castellana 261, Madrid 28046, Spain.</t>
  </si>
  <si>
    <t>1341-8076</t>
  </si>
  <si>
    <t>JUN</t>
  </si>
  <si>
    <t>De La Calle, M; Delgado, JL; Verlohren, S; Escudero, AI; Bartha, JL; Campillos, JM; De La Cruz, AA; Chantraine, F; Hernandez, JAG; Herraiz, I; Llurba, E; Kurka, H; Guo, G; Sillman, J; Hund, M; Marin, AP</t>
  </si>
  <si>
    <t>Gestational Age-Specific Reference Ranges for the sFlt-1/PlGF Immunoassay Ratio in Twin Pregnancies</t>
  </si>
  <si>
    <t>FETAL DIAGNOSIS AND THERAPY</t>
  </si>
  <si>
    <t>[De La Calle, Maria; Bartha, Jose L.] Hosp Univ La Paz, Div Obstet &amp; Maternal &amp; Fetal Med, Madrid, Spain; [Delgado, Juan L.] Univ Murcia, Dept Gynecol &amp; Obstet, Murcia, Spain; [Delgado, Juan L.] IMIB Arrixaca, Murcia, Spain; [Verlohren, Stefan] Charite, Dept Obstet, Berlin, Germany; [Escudero, Ana Isabel] Hosp Univ Cent Asturias, Dept Obstet &amp; Gynaecol, Oviedo, Spain; [Campillos, Jose M.] Hosp Univ Miguel Servet, Dept Obstet, Zaragoza, Spain; [Aguaron De La Cruz, Angel] Hosp Gen Univ Gregorio Maranon, Dept Gynecol &amp; Obstet, Madrid, Spain; [Chantraine, Frederic] Ctr Hosp Univ Liege, Dept Obstet &amp; Gynecol, Site CHR Citadelle, Liege, Belgium; [Garcia Hernandez, Jose angel] Hosp Univ Materno Infantil Canarias, Dept Obstet &amp; Gynecol, Gran Canaria, Spain; [Herraiz, Ignacio] Univ Complutense Madrid, Hosp Univ Octubre 12, Inst Invest Hosp Octubre Imas12 12, Dept Obstet &amp; Gynaecol,Fetal Med Unit SAMID, Madrid, Spain; [Llurba, Elisa] St Pau Univ Hosp, Obstet &amp; Gynaecol Dept, High Risk Unit, Barcelona, Spain; [Llurba, Elisa] St Pau Univ Hosp, Biomed Res Inst St Pau IIB St Pau, Barcelona, Spain; [Llurba, Elisa] Univ Autonoma Barcelona, Sch Med, Barcelona, Spain; [Llurba, Elisa] Inst Hlth Carlos III, Maternal &amp; Child Hlth &amp; Dev Network SAMID RD12 00, Madrid, Spain; [Kurka, Hedwig] Roche Diagnost GmbH, Biostat &amp; Data Management CPS, Penzberg, Germany; [Guo, Ge] Roche Diagnost Operat Inc, Biostat &amp; Data Management CPS, Indianapolis, IN USA; [Sillman, Johanna; Hund, Martin] Roche Diagnost Int Ltd, Centralised &amp; Point Care Solut, Rotkreuz, Switzerland; [Perales Marin, Alfredo] Hosp Univ &amp; Politecn La Fe, Dept Obstet &amp; Gynecol, Avda F Abril Martorell 106 Torre F,3A Planta, ES-46026 Valencia, Spain</t>
  </si>
  <si>
    <t>Marin, AP (corresponding author), Hosp Univ &amp; Politecn La Fe, Dept Obstet &amp; Gynecol, Avda F Abril Martorell 106 Torre F,3A Planta, ES-46026 Valencia, Spain.</t>
  </si>
  <si>
    <t>1015-3837</t>
  </si>
  <si>
    <t>APR</t>
  </si>
  <si>
    <t>Delgado, P; Robles, A; Lopez, JAM; Saez-Comet, L; Almaraz, ER; Martinez-Sanchez, N; Ugarte, A; Vela-Casasempere, P; Marco, B; Espinosa, G; Galindo, M; Casellas, M; Ruiz-Irastorza, G; Martinez-Taboada, V; Bartha, JL</t>
  </si>
  <si>
    <t>Pregnancy control in Patients with Systemic Lupus Erythematosus/Antiphospholipid Syndrome. Part 3: Childbirth. Puerperium. Breastfeeding Contraception. Newborn</t>
  </si>
  <si>
    <t>REUMATOLOGIA CLINICA</t>
  </si>
  <si>
    <t>[Delgado, Paloma] Hosp Univ Cruces, Biocruces Bizkaia Hlth Res Inst, Serv Obstet &amp; Ginecol, Baracaldo, Bizkaia, Spain; [Robles, Angel] Hosp Univ La Paz, Serv Med Interna, Madrid, Spain; [Martinez Lopez, Juan Antonio] Hosp Univ Fdn Jimenez Diaz, Serv Reumatol, Madrid, Spain; [Saez-Comet, Luis] Hosp Univ Miguel Servet, Serv Med Interna, Unidad Enfermedades Autoinmunes Sistem UEAS, Zaragoza, Spain; [Rodriguez Almaraz, Esther; Galindo, Maria] Hosp 12 Octubre, Serv Reumatol, Madrid, Spain; [Martinez-Sanchez, Nuria; Luis Bartha, Jose] Hosp Univ La Paz, Serv Obstet &amp; Ginecol, Madrid, Spain; [Ugarte, Amaia; Ruiz-Irastorza, Guillermo] Univ Basque Country, Hosp Univ Cruces, BioCruces Bizkaia Hlth Res Inst, Unidad Enfermedades Autoinmunes,Serv Med Interna, Baracaldo, Bizkaia, Spain; [Vela-Casasempere, Paloma] Univ Miguel Hernandez, Dept Med Clin, Inst Invest Sanitaria &amp; Biomed ISABIAL FISABIO, Secc Reumatol,Hosp Univ Alicante, Alicante, Spain; [Marco, Beatriz] HUP La Fe, Serv Ginecol &amp; Obstet, Valencia, Spain; [Espinosa, Gerard] Univ Barcelona, IDIBAPS, Hosp Clin, Dept Autoimmune Dis,Biol Aggres &amp; Response Mech, Barcelona, Spain; [Casellas, Manel] Unitat Alt Risc Obstet, Vall dHebron Hosp Campus, Barcelona, Spain; [Martinez-Taboada, Victor] Univ Cantabria, Fac Med, IDIVAL, Serv Reumatol,Hosp Univ Marques de Valdecilla, Santander, Spain</t>
  </si>
  <si>
    <t>Ruiz-Irastorza, G (corresponding author), Univ Basque Country, Hosp Univ Cruces, BioCruces Bizkaia Hlth Res Inst, Unidad Enfermedades Autoinmunes,Serv Med Interna, Baracaldo, Bizkaia, Spain.</t>
  </si>
  <si>
    <t>1699-258X</t>
  </si>
  <si>
    <t>Martinez-Sanchez, N; Marhuenda, AR; Fernandez-Miranda, MD; Bartha, JL</t>
  </si>
  <si>
    <t>First trimester combined screening test for aneuploidies in anti-Ro carriers pregnant women</t>
  </si>
  <si>
    <t>CLINICAL RHEUMATOLOGY</t>
  </si>
  <si>
    <t>[Martinez-Sanchez, N.; De la Calle Fernandez-Miranda, M.; Bartha, J. L.] Univ Hosp La Paz, Obstet &amp; Gynecol Dept, Madrid, Spain; [Robles Marhuenda, A.] Univ Hosp La Paz, Internal Med Dept, Madrid, Spain</t>
  </si>
  <si>
    <t>Martinez-Sanchez, N (corresponding author), Univ Hosp La Paz, Obstet &amp; Gynecol Dept, Madrid, Spain.</t>
  </si>
  <si>
    <t>0770-3198</t>
  </si>
  <si>
    <t>JUL</t>
  </si>
  <si>
    <t>Espinosa, G; Galindo-Izquierdo, M; Puig, BM; Caro, MC; Beltran, PD; Lopez, JAM; Sanchez, NM; Robles-Marhuenda, A; Almaraz, ER; Saez-Comet, L; Ugarte, A; Vela-Casasempere, P; Bartha, JL; Ruiz-Irastorza, G; Martinez-Taboada, VM</t>
  </si>
  <si>
    <t>Pregnancy control in patients with systemic lupus erythematosus and antiphospholipid syndrome. Part 1: Infertility, ovarian preservation and preconception assessment. Consensus Document of the Spanish Society of Gynaecology and Obstetrics (SEGO), the Spanish Society of Internal Medicine (SEMI) and the Spanish Society of Rheumatology (SER)</t>
  </si>
  <si>
    <t>[Espinosa, Gerard] Univ Barcelona, Hosp Clin, Dept Autoimmune Dis, IDIBAPS,Biol Aggress &amp; Response Mech, Barcelona, Spain; [Galindo-Izquierdo, Maria; Rodriguez Almaraz, Esther] Hosp Univ 12 Octubre, Serv Reumatol, Madrid, Spain; [Marcos Puig, Beatriz] Hosp Univ &amp; Politecn La Fe, Serv Ginecol &amp; Obstet, Valencia, Spain; [Casellas Caro, Manel] Vall dHebron Hosp Campus, Unitat Alt Risc Obstet, Barcelona, Spain; [Delgado Beltran, Paloma] Hosp Univ Cruces, Biocruces Bizkaia Hlth Res Inst, Serv Obstet &amp; Ginecol, Baracaldo, Bizkaia, Spain; [Martinez Lopez, Juan Antonio] Hosp Univ Fdn Jimenez Diaz, Serv Reumatol, Madrid, Spain; [Martinez Sanchez, Nuria; Luis Bartha, Jose] Hosp Univ La Paz, Serv Obstet &amp; Ginecol, Madrid, Spain; [Robles-Marhuenda, Angel] Hosp Univ La Paz, Serv Med Interna, Madrid, Spain; [Saez-Comet, Luis] Hosp Univ Miguel Servet, Serv Med Interna, Unidad Enfermedades Autoinmunes Sistem UEAS, Zaragoza, Spain; [Ugarte, Amaia; Ruiz-Irastorza, Guillermo] Univ Basque Country, BioCruces Bizkaia Hlth Res Inst, Serv Med Interna, Hosp Univ Cruces,Unidad Enfermedades Autoinmunes, Baracaldo, Bizkaia, Spain; [Vela-Casasempere, Paloma] Univ Miguel Hernandez, Hosp Gen Univ Alicante, Inst Invest Sanitaria &amp; Biomed ISABIAL FISABIO, Dept Med Clin,Secc Reumatol, Alicante, Spain; [Manuel Martinez-Taboada, Victor] Univ Cantabria, Hosp Univ Marques Valdecilla, Fac Med, Serv Reumatol,IDIVAL, Santander, Spain</t>
  </si>
  <si>
    <t>Martinez-Taboada, VM (corresponding author), Univ Cantabria, Hosp Univ Marques Valdecilla, Fac Med, Serv Reumatol,IDIVAL, Santander, Spain.</t>
  </si>
  <si>
    <t>FEB</t>
  </si>
  <si>
    <t>Antolin, E; Herrero, B; Rodriguez, R; Illescas, T; Duyos, I; Gimeno, A; Sotillo, L; Abascal, A; Orensanz, I; Hernandez, A; Bartha, JL</t>
  </si>
  <si>
    <t>How to organize a Fetal Medicine Unit in the context of COVID-19 pandemic. Safe measures for obstetric scans and equipment cleaning</t>
  </si>
  <si>
    <t>[Antolin, E.; Herrero, B.; Rodriguez, R.; Illescas, T.; Duyos, I.; Gimeno, A.; Sotillo, L.; Abascal, A.; Orensanz, I.; Hernandez, A.; Bartha, J. L.] Univ Autonoma Madrid, Hosp Univ La Paz, Serv Obstet &amp; Ginecol, Secc Ecog &amp; Med Fetal, Madrid, Spain; [Antolin, E.; Herrero, B.; Rodriguez, R.; Illescas, T.; Duyos, I.; Sotillo, L.; Abascal, A.; Orensanz, I.; Hernandez, A.; Bartha, J. L.] Inst Invest Hosp Univ La Paz IdiPAZ, Madrid, Spain; [Antolin, E.; Bartha, J. L.] Red Salud Materno Infantil &amp; Desarrollo SAMID, Baracaldo, Spain</t>
  </si>
  <si>
    <t>Antolin, E (corresponding author), Univ Autonoma Madrid, Hosp Univ La Paz, Serv Obstet &amp; Ginecol, Secc Ecog &amp; Med Fetal, Madrid, Spain.; Antolin, E (corresponding author), Inst Invest Hosp Univ La Paz IdiPAZ, Madrid, Spain.; Antolin, E (corresponding author), Red Salud Materno Infantil &amp; Desarrollo SAMID, Baracaldo, Spain.</t>
  </si>
  <si>
    <t>JAN-MAR</t>
  </si>
  <si>
    <t>Lopez-Cavanillas, B; Benitez, CG; Serrano, M; Sendagorta, E; Hernandez, A; Bartha, JL</t>
  </si>
  <si>
    <t>Analysis of the prevalence of human papillomavirus and abnormal anal cytology in women at risk</t>
  </si>
  <si>
    <t>JOURNAL OF OBSTETRICS AND GYNAECOLOGY</t>
  </si>
  <si>
    <t>[Lopez-Cavanillas, Belen; Benitez, Cristina G.; Serrano, Maria] La Paz Univ Hosp, Gynaecol Serv, Cerv Pathol &amp; Lower Genital Tract Unit, Madrid, Spain; [Sendagorta, Elena] La Paz Univ Hosp, Dermatol Serv, Unit Anoscopy, Madrid, Spain; [Hernandez, Alicia] La Paz Univ Hosp, Gynaecol Oncol Unit, Madrid, Spain; [Bartha, Jose L.] La Paz Univ Hosp, Obstet &amp; Gynaecol Serv, Madrid, Spain</t>
  </si>
  <si>
    <t>Lopez-Cavanillas, B (corresponding author), Paseo Castellana 261 Madrid, Madrid 28046, Spain.</t>
  </si>
  <si>
    <t>0144-3615</t>
  </si>
  <si>
    <t>OCT 3</t>
  </si>
  <si>
    <t>Escudero, A; Ruz-Caracuel, B; Bueno, D; Martinez, M; Rubio, P; Regojo, RM; Antolin, E; Ybarra, M; Martinez, L; Pozo-Kreilinger, JJ; Elorza, MD; Pellicer, A; Omenaca, F; Perez-Martinez, A</t>
  </si>
  <si>
    <t>Genetic predisposition to fetal and neonatal cancer</t>
  </si>
  <si>
    <t>CLINICAL &amp; TRANSLATIONAL ONCOLOGY</t>
  </si>
  <si>
    <t>[Escudero, A.; Ruz-Caracuel, B.; Perez-Martinez, A.] Hosp La Paz, Inst Hlth Res, Inst Med &amp; Mol Genet INGEMM, Madrid, Spain; [Escudero, A.; Ruz-Caracuel, B.; Bueno, D.; Rubio, P.; Perez-Martinez, A.] IdiPAZ, Translat Res Pediat Oncol Hematopoiet Transplanta, Madrid, Spain; [Bueno, D.; Rubio, P.; Perez-Martinez, A.] Hosp Infantil Univ La Paz, Dept Pediat Hematol &amp; Oncol, Madrid, Spain; [Martinez, M.; Ybarra, M.; Elorza, M. D.; Pellicer, A.; Omenaca, F.] Hosp Infantil Univ La Paz, Dept Neonatol, Madrid, Spain; [Regojo, R. M.; Pozo-Kreilinger, J. J.] Hosp Infantil Univ La Paz, Dept Pathol, Madrid, Spain; [Antolin, E.] Hosp Maternal Univ La Paz, Dept Obstet &amp; Gynecol, Madrid, Spain; [Martinez, L.] Hosp Infantil Univ La Paz, Dept Pediat Surg, Madrid, Spain</t>
  </si>
  <si>
    <t>Perez-Martinez, A (corresponding author), Hosp La Paz, Inst Hlth Res, Inst Med &amp; Mol Genet INGEMM, Madrid, Spain.; Perez-Martinez, A (corresponding author), IdiPAZ, Translat Res Pediat Oncol Hematopoiet Transplanta, Madrid, Spain.; Perez-Martinez, A (corresponding author), Hosp Infantil Univ La Paz, Dept Pediat Hematol &amp; Oncol, Madrid, Spain.</t>
  </si>
  <si>
    <t>1699-048X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</si>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</sst>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9"/>
  <sheetViews>
    <sheetView tabSelected="1" zoomScalePageLayoutView="0" workbookViewId="0" topLeftCell="A1">
      <selection activeCell="A1" sqref="A1:IV16384"/>
    </sheetView>
  </sheetViews>
  <sheetFormatPr defaultColWidth="13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3.57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3.57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3.39</v>
      </c>
      <c r="G5" s="7" t="str">
        <f>VLOOKUP(N5,'[1]Revistas'!$B$2:$H$62913,3,FALSE)</f>
        <v>Q1</v>
      </c>
      <c r="H5" s="7" t="str">
        <f>VLOOKUP(N5,'[1]Revistas'!$B$2:$H$62913,4,FALSE)</f>
        <v>PUBLIC, ENVIRONMENTAL &amp; OCCUPATIONAL HEALTH</v>
      </c>
      <c r="I5" s="7" t="str">
        <f>VLOOKUP(N5,'[1]Revistas'!$B$2:$H$62913,5,FALSE)</f>
        <v>41/176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18</v>
      </c>
      <c r="R5" s="7">
        <v>24</v>
      </c>
      <c r="S5" s="7" t="s">
        <v>28</v>
      </c>
      <c r="T5" s="7">
        <v>13117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11.492</v>
      </c>
      <c r="G6" s="7" t="str">
        <f>VLOOKUP(N6,'[1]Revistas'!$B$2:$H$62913,3,FALSE)</f>
        <v>Q1</v>
      </c>
      <c r="H6" s="7" t="str">
        <f>VLOOKUP(N6,'[1]Revistas'!$B$2:$H$62913,4,FALSE)</f>
        <v>MEDICINE, RESEARCH &amp; EXPERIMENTAL</v>
      </c>
      <c r="I6" s="7" t="str">
        <f>VLOOKUP(N6,'[1]Revistas'!$B$2:$H$62913,5,FALSE)</f>
        <v>10/140</v>
      </c>
      <c r="J6" s="7" t="str">
        <f>VLOOKUP(N6,'[1]Revistas'!$B$2:$H$62913,6,FALSE)</f>
        <v>SI</v>
      </c>
      <c r="K6" s="7" t="s">
        <v>33</v>
      </c>
      <c r="L6" s="7" t="s">
        <v>34</v>
      </c>
      <c r="M6" s="7">
        <v>3</v>
      </c>
      <c r="N6" s="7" t="s">
        <v>35</v>
      </c>
      <c r="O6" s="7" t="s">
        <v>36</v>
      </c>
      <c r="P6" s="7">
        <v>2021</v>
      </c>
      <c r="Q6" s="7">
        <v>11</v>
      </c>
      <c r="R6" s="7">
        <v>10</v>
      </c>
      <c r="S6" s="7" t="s">
        <v>28</v>
      </c>
      <c r="T6" s="7" t="s">
        <v>37</v>
      </c>
    </row>
    <row r="7" spans="2:20" s="1" customFormat="1" ht="15">
      <c r="B7" s="6" t="s">
        <v>38</v>
      </c>
      <c r="C7" s="6" t="s">
        <v>39</v>
      </c>
      <c r="D7" s="6" t="s">
        <v>40</v>
      </c>
      <c r="E7" s="7" t="s">
        <v>23</v>
      </c>
      <c r="F7" s="7">
        <f>VLOOKUP(N7,'[1]Revistas'!$B$2:$H$62913,2,FALSE)</f>
        <v>2.863</v>
      </c>
      <c r="G7" s="7" t="str">
        <f>VLOOKUP(N7,'[1]Revistas'!$B$2:$H$62913,3,FALSE)</f>
        <v>Q2</v>
      </c>
      <c r="H7" s="7" t="str">
        <f>VLOOKUP(N7,'[1]Revistas'!$B$2:$H$62913,4,FALSE)</f>
        <v>PEDIATRICS</v>
      </c>
      <c r="I7" s="7" t="str">
        <f>VLOOKUP(N7,'[1]Revistas'!$B$2:$H$62913,5,FALSE)</f>
        <v>40/129</v>
      </c>
      <c r="J7" s="7" t="str">
        <f>VLOOKUP(N7,'[1]Revistas'!$B$2:$H$62913,6,FALSE)</f>
        <v>NO</v>
      </c>
      <c r="K7" s="7" t="s">
        <v>41</v>
      </c>
      <c r="L7" s="7" t="s">
        <v>42</v>
      </c>
      <c r="M7" s="7">
        <v>0</v>
      </c>
      <c r="N7" s="7" t="s">
        <v>43</v>
      </c>
      <c r="O7" s="7" t="s">
        <v>36</v>
      </c>
      <c r="P7" s="7">
        <v>2021</v>
      </c>
      <c r="Q7" s="7">
        <v>8</v>
      </c>
      <c r="R7" s="7">
        <v>10</v>
      </c>
      <c r="S7" s="7" t="s">
        <v>28</v>
      </c>
      <c r="T7" s="7">
        <v>927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23</v>
      </c>
      <c r="F8" s="7">
        <f>VLOOKUP(N8,'[1]Revistas'!$B$2:$H$62913,2,FALSE)</f>
        <v>2.692</v>
      </c>
      <c r="G8" s="7" t="str">
        <f>VLOOKUP(N8,'[1]Revistas'!$B$2:$H$62913,3,FALSE)</f>
        <v>Q2</v>
      </c>
      <c r="H8" s="7" t="str">
        <f>VLOOKUP(N8,'[1]Revistas'!$B$2:$H$62913,4,FALSE)</f>
        <v>MEDICINE, GENERAL &amp; INTERNAL</v>
      </c>
      <c r="I8" s="7" t="str">
        <f>VLOOKUP(N8,'[1]Revistas'!$B$2:$H$62913,5,FALSE)</f>
        <v>64/169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50</v>
      </c>
      <c r="P8" s="7">
        <v>2021</v>
      </c>
      <c r="Q8" s="7">
        <v>11</v>
      </c>
      <c r="R8" s="7">
        <v>9</v>
      </c>
      <c r="S8" s="7" t="s">
        <v>28</v>
      </c>
      <c r="T8" s="7" t="s">
        <v>51</v>
      </c>
    </row>
    <row r="9" spans="2:20" s="1" customFormat="1" ht="15">
      <c r="B9" s="6" t="s">
        <v>52</v>
      </c>
      <c r="C9" s="6" t="s">
        <v>53</v>
      </c>
      <c r="D9" s="6" t="s">
        <v>54</v>
      </c>
      <c r="E9" s="7" t="s">
        <v>23</v>
      </c>
      <c r="F9" s="7">
        <f>VLOOKUP(N9,'[1]Revistas'!$B$2:$H$62913,2,FALSE)</f>
        <v>29.69</v>
      </c>
      <c r="G9" s="7" t="str">
        <f>VLOOKUP(N9,'[1]Revistas'!$B$2:$H$62913,3,FALSE)</f>
        <v>Q1</v>
      </c>
      <c r="H9" s="7" t="str">
        <f>VLOOKUP(N9,'[1]Revistas'!$B$2:$H$62913,4,FALSE)</f>
        <v>CARDIAC &amp; CARDIOVASCULAR SYSTEMS</v>
      </c>
      <c r="I9" s="7" t="str">
        <f>VLOOKUP(N9,'[1]Revistas'!$B$2:$H$62913,5,FALSE)</f>
        <v>3/142</v>
      </c>
      <c r="J9" s="7" t="str">
        <f>VLOOKUP(N9,'[1]Revistas'!$B$2:$H$62913,6,FALSE)</f>
        <v>SI</v>
      </c>
      <c r="K9" s="7" t="s">
        <v>55</v>
      </c>
      <c r="L9" s="7" t="s">
        <v>56</v>
      </c>
      <c r="M9" s="7">
        <v>4</v>
      </c>
      <c r="N9" s="7" t="s">
        <v>57</v>
      </c>
      <c r="O9" s="7" t="s">
        <v>58</v>
      </c>
      <c r="P9" s="7">
        <v>2021</v>
      </c>
      <c r="Q9" s="7">
        <v>144</v>
      </c>
      <c r="R9" s="7">
        <v>9</v>
      </c>
      <c r="S9" s="7">
        <v>670</v>
      </c>
      <c r="T9" s="7">
        <v>679</v>
      </c>
    </row>
    <row r="10" spans="2:20" s="1" customFormat="1" ht="15">
      <c r="B10" s="6" t="s">
        <v>59</v>
      </c>
      <c r="C10" s="6" t="s">
        <v>60</v>
      </c>
      <c r="D10" s="6" t="s">
        <v>61</v>
      </c>
      <c r="E10" s="7" t="s">
        <v>23</v>
      </c>
      <c r="F10" s="7">
        <f>VLOOKUP(N10,'[1]Revistas'!$B$2:$H$62913,2,FALSE)</f>
        <v>7.329</v>
      </c>
      <c r="G10" s="7" t="str">
        <f>VLOOKUP(N10,'[1]Revistas'!$B$2:$H$62913,3,FALSE)</f>
        <v>Q1</v>
      </c>
      <c r="H10" s="7" t="str">
        <f>VLOOKUP(N10,'[1]Revistas'!$B$2:$H$62913,4,FALSE)</f>
        <v>REPRODUCTIVE BIOLOGY</v>
      </c>
      <c r="I10" s="7" t="str">
        <f>VLOOKUP(N10,'[1]Revistas'!$B$2:$H$62913,5,FALSE)</f>
        <v>2 DE 30</v>
      </c>
      <c r="J10" s="7" t="str">
        <f>VLOOKUP(N10,'[1]Revistas'!$B$2:$H$62913,6,FALSE)</f>
        <v>SI</v>
      </c>
      <c r="K10" s="7" t="s">
        <v>62</v>
      </c>
      <c r="L10" s="7" t="s">
        <v>63</v>
      </c>
      <c r="M10" s="7">
        <v>3</v>
      </c>
      <c r="N10" s="7" t="s">
        <v>64</v>
      </c>
      <c r="O10" s="7" t="s">
        <v>65</v>
      </c>
      <c r="P10" s="7">
        <v>2021</v>
      </c>
      <c r="Q10" s="7">
        <v>116</v>
      </c>
      <c r="R10" s="7">
        <v>3</v>
      </c>
      <c r="S10" s="7">
        <v>731</v>
      </c>
      <c r="T10" s="7">
        <v>740</v>
      </c>
    </row>
    <row r="11" spans="2:20" s="1" customFormat="1" ht="15">
      <c r="B11" s="6" t="s">
        <v>66</v>
      </c>
      <c r="C11" s="6" t="s">
        <v>67</v>
      </c>
      <c r="D11" s="6" t="s">
        <v>22</v>
      </c>
      <c r="E11" s="7" t="s">
        <v>23</v>
      </c>
      <c r="F11" s="7">
        <f>VLOOKUP(N11,'[1]Revistas'!$B$2:$H$62913,2,FALSE)</f>
        <v>3.39</v>
      </c>
      <c r="G11" s="7" t="str">
        <f>VLOOKUP(N11,'[1]Revistas'!$B$2:$H$62913,3,FALSE)</f>
        <v>Q1</v>
      </c>
      <c r="H11" s="7" t="str">
        <f>VLOOKUP(N11,'[1]Revistas'!$B$2:$H$62913,4,FALSE)</f>
        <v>PUBLIC, ENVIRONMENTAL &amp; OCCUPATIONAL HEALTH</v>
      </c>
      <c r="I11" s="7" t="str">
        <f>VLOOKUP(N11,'[1]Revistas'!$B$2:$H$62913,5,FALSE)</f>
        <v>41/176</v>
      </c>
      <c r="J11" s="7" t="str">
        <f>VLOOKUP(N11,'[1]Revistas'!$B$2:$H$62913,6,FALSE)</f>
        <v>NO</v>
      </c>
      <c r="K11" s="7" t="s">
        <v>68</v>
      </c>
      <c r="L11" s="7" t="s">
        <v>69</v>
      </c>
      <c r="M11" s="7">
        <v>1</v>
      </c>
      <c r="N11" s="7" t="s">
        <v>26</v>
      </c>
      <c r="O11" s="7" t="s">
        <v>65</v>
      </c>
      <c r="P11" s="7">
        <v>2021</v>
      </c>
      <c r="Q11" s="7">
        <v>18</v>
      </c>
      <c r="R11" s="7">
        <v>16</v>
      </c>
      <c r="S11" s="7" t="s">
        <v>28</v>
      </c>
      <c r="T11" s="7">
        <v>8514</v>
      </c>
    </row>
    <row r="12" spans="2:20" s="1" customFormat="1" ht="15">
      <c r="B12" s="6" t="s">
        <v>70</v>
      </c>
      <c r="C12" s="6" t="s">
        <v>71</v>
      </c>
      <c r="D12" s="6" t="s">
        <v>72</v>
      </c>
      <c r="E12" s="7" t="s">
        <v>23</v>
      </c>
      <c r="F12" s="7" t="str">
        <f>VLOOKUP(N12,'[1]Revistas'!$B$2:$H$62913,2,FALSE)</f>
        <v>not indexed</v>
      </c>
      <c r="G12" s="7" t="str">
        <f>VLOOKUP(N12,'[1]Revistas'!$B$2:$H$62913,3,FALSE)</f>
        <v>not indexed</v>
      </c>
      <c r="H12" s="7" t="str">
        <f>VLOOKUP(N12,'[1]Revistas'!$B$2:$H$62913,4,FALSE)</f>
        <v>not indexed</v>
      </c>
      <c r="I12" s="7" t="str">
        <f>VLOOKUP(N12,'[1]Revistas'!$B$2:$H$62913,5,FALSE)</f>
        <v>not indexed</v>
      </c>
      <c r="J12" s="7" t="str">
        <f>VLOOKUP(N12,'[1]Revistas'!$B$2:$H$62913,6,FALSE)</f>
        <v>NO</v>
      </c>
      <c r="K12" s="7" t="s">
        <v>73</v>
      </c>
      <c r="L12" s="7" t="s">
        <v>74</v>
      </c>
      <c r="M12" s="7">
        <v>0</v>
      </c>
      <c r="N12" s="7" t="s">
        <v>75</v>
      </c>
      <c r="O12" s="7" t="s">
        <v>76</v>
      </c>
      <c r="P12" s="7">
        <v>2021</v>
      </c>
      <c r="Q12" s="7">
        <v>48</v>
      </c>
      <c r="R12" s="7">
        <v>3</v>
      </c>
      <c r="S12" s="7" t="s">
        <v>28</v>
      </c>
      <c r="T12" s="7">
        <v>100664</v>
      </c>
    </row>
    <row r="13" spans="2:20" s="1" customFormat="1" ht="15">
      <c r="B13" s="6" t="s">
        <v>77</v>
      </c>
      <c r="C13" s="6" t="s">
        <v>78</v>
      </c>
      <c r="D13" s="6" t="s">
        <v>72</v>
      </c>
      <c r="E13" s="7" t="s">
        <v>79</v>
      </c>
      <c r="F13" s="7" t="str">
        <f>VLOOKUP(N13,'[1]Revistas'!$B$2:$H$62913,2,FALSE)</f>
        <v>not indexed</v>
      </c>
      <c r="G13" s="7" t="str">
        <f>VLOOKUP(N13,'[1]Revistas'!$B$2:$H$62913,3,FALSE)</f>
        <v>not indexed</v>
      </c>
      <c r="H13" s="7" t="str">
        <f>VLOOKUP(N13,'[1]Revistas'!$B$2:$H$62913,4,FALSE)</f>
        <v>not indexed</v>
      </c>
      <c r="I13" s="7" t="str">
        <f>VLOOKUP(N13,'[1]Revistas'!$B$2:$H$62913,5,FALSE)</f>
        <v>not indexed</v>
      </c>
      <c r="J13" s="7" t="str">
        <f>VLOOKUP(N13,'[1]Revistas'!$B$2:$H$62913,6,FALSE)</f>
        <v>NO</v>
      </c>
      <c r="K13" s="7" t="s">
        <v>80</v>
      </c>
      <c r="L13" s="7" t="s">
        <v>81</v>
      </c>
      <c r="M13" s="7">
        <v>1</v>
      </c>
      <c r="N13" s="7" t="s">
        <v>75</v>
      </c>
      <c r="O13" s="7" t="s">
        <v>76</v>
      </c>
      <c r="P13" s="7">
        <v>2021</v>
      </c>
      <c r="Q13" s="7">
        <v>48</v>
      </c>
      <c r="R13" s="7">
        <v>3</v>
      </c>
      <c r="S13" s="7" t="s">
        <v>28</v>
      </c>
      <c r="T13" s="7">
        <v>100663</v>
      </c>
    </row>
    <row r="14" spans="2:20" s="1" customFormat="1" ht="15">
      <c r="B14" s="6" t="s">
        <v>82</v>
      </c>
      <c r="C14" s="6" t="s">
        <v>83</v>
      </c>
      <c r="D14" s="6" t="s">
        <v>72</v>
      </c>
      <c r="E14" s="7" t="s">
        <v>23</v>
      </c>
      <c r="F14" s="7" t="str">
        <f>VLOOKUP(N14,'[1]Revistas'!$B$2:$H$62913,2,FALSE)</f>
        <v>not indexed</v>
      </c>
      <c r="G14" s="7" t="str">
        <f>VLOOKUP(N14,'[1]Revistas'!$B$2:$H$62913,3,FALSE)</f>
        <v>not indexed</v>
      </c>
      <c r="H14" s="7" t="str">
        <f>VLOOKUP(N14,'[1]Revistas'!$B$2:$H$62913,4,FALSE)</f>
        <v>not indexed</v>
      </c>
      <c r="I14" s="7" t="str">
        <f>VLOOKUP(N14,'[1]Revistas'!$B$2:$H$62913,5,FALSE)</f>
        <v>not indexed</v>
      </c>
      <c r="J14" s="7" t="str">
        <f>VLOOKUP(N14,'[1]Revistas'!$B$2:$H$62913,6,FALSE)</f>
        <v>NO</v>
      </c>
      <c r="K14" s="7" t="s">
        <v>84</v>
      </c>
      <c r="L14" s="7" t="s">
        <v>85</v>
      </c>
      <c r="M14" s="7">
        <v>0</v>
      </c>
      <c r="N14" s="7" t="s">
        <v>75</v>
      </c>
      <c r="O14" s="7" t="s">
        <v>86</v>
      </c>
      <c r="P14" s="7">
        <v>2021</v>
      </c>
      <c r="Q14" s="7">
        <v>48</v>
      </c>
      <c r="R14" s="7">
        <v>4</v>
      </c>
      <c r="S14" s="7" t="s">
        <v>28</v>
      </c>
      <c r="T14" s="7">
        <v>100670</v>
      </c>
    </row>
    <row r="15" spans="2:20" s="1" customFormat="1" ht="15">
      <c r="B15" s="6" t="s">
        <v>87</v>
      </c>
      <c r="C15" s="6" t="s">
        <v>88</v>
      </c>
      <c r="D15" s="6" t="s">
        <v>89</v>
      </c>
      <c r="E15" s="7" t="s">
        <v>23</v>
      </c>
      <c r="F15" s="7">
        <f>VLOOKUP(N15,'[1]Revistas'!$B$2:$H$62913,2,FALSE)</f>
        <v>1.691</v>
      </c>
      <c r="G15" s="7" t="str">
        <f>VLOOKUP(N15,'[1]Revistas'!$B$2:$H$62913,3,FALSE)</f>
        <v>Q4</v>
      </c>
      <c r="H15" s="7" t="str">
        <f>VLOOKUP(N15,'[1]Revistas'!$B$2:$H$62913,4,FALSE)</f>
        <v>OBSTETRICS &amp; GYNECOLOGY</v>
      </c>
      <c r="I15" s="7" t="str">
        <f>VLOOKUP(N15,'[1]Revistas'!$B$2:$H$62913,5,FALSE)</f>
        <v>73/83</v>
      </c>
      <c r="J15" s="7" t="str">
        <f>VLOOKUP(N15,'[1]Revistas'!$B$2:$H$62913,6,FALSE)</f>
        <v>NO</v>
      </c>
      <c r="K15" s="7" t="s">
        <v>90</v>
      </c>
      <c r="L15" s="7" t="s">
        <v>91</v>
      </c>
      <c r="M15" s="7">
        <v>4</v>
      </c>
      <c r="N15" s="7" t="s">
        <v>92</v>
      </c>
      <c r="O15" s="7" t="s">
        <v>93</v>
      </c>
      <c r="P15" s="7">
        <v>2021</v>
      </c>
      <c r="Q15" s="7">
        <v>50</v>
      </c>
      <c r="R15" s="7">
        <v>5</v>
      </c>
      <c r="S15" s="7" t="s">
        <v>28</v>
      </c>
      <c r="T15" s="7">
        <v>102004</v>
      </c>
    </row>
    <row r="16" spans="2:20" s="1" customFormat="1" ht="15">
      <c r="B16" s="6" t="s">
        <v>94</v>
      </c>
      <c r="C16" s="6" t="s">
        <v>95</v>
      </c>
      <c r="D16" s="6" t="s">
        <v>96</v>
      </c>
      <c r="E16" s="7" t="s">
        <v>23</v>
      </c>
      <c r="F16" s="7">
        <f>VLOOKUP(N16,'[1]Revistas'!$B$2:$H$62913,2,FALSE)</f>
        <v>1.73</v>
      </c>
      <c r="G16" s="7" t="str">
        <f>VLOOKUP(N16,'[1]Revistas'!$B$2:$H$62913,3,FALSE)</f>
        <v>Q4</v>
      </c>
      <c r="H16" s="7" t="str">
        <f>VLOOKUP(N16,'[1]Revistas'!$B$2:$H$62913,4,FALSE)</f>
        <v>OBSTETRICS &amp; GYNECOLOGY</v>
      </c>
      <c r="I16" s="7" t="str">
        <f>VLOOKUP(N16,'[1]Revistas'!$B$2:$H$62913,5,FALSE)</f>
        <v>70/83</v>
      </c>
      <c r="J16" s="7" t="str">
        <f>VLOOKUP(N16,'[1]Revistas'!$B$2:$H$62913,6,FALSE)</f>
        <v>NO</v>
      </c>
      <c r="K16" s="7" t="s">
        <v>97</v>
      </c>
      <c r="L16" s="7" t="s">
        <v>98</v>
      </c>
      <c r="M16" s="7">
        <v>4</v>
      </c>
      <c r="N16" s="7" t="s">
        <v>99</v>
      </c>
      <c r="O16" s="7" t="s">
        <v>100</v>
      </c>
      <c r="P16" s="7">
        <v>2021</v>
      </c>
      <c r="Q16" s="7">
        <v>47</v>
      </c>
      <c r="R16" s="7">
        <v>6</v>
      </c>
      <c r="S16" s="7">
        <v>2131</v>
      </c>
      <c r="T16" s="7">
        <v>2139</v>
      </c>
    </row>
    <row r="17" spans="2:20" s="1" customFormat="1" ht="15">
      <c r="B17" s="6" t="s">
        <v>101</v>
      </c>
      <c r="C17" s="6" t="s">
        <v>102</v>
      </c>
      <c r="D17" s="6" t="s">
        <v>103</v>
      </c>
      <c r="E17" s="7" t="s">
        <v>23</v>
      </c>
      <c r="F17" s="7">
        <f>VLOOKUP(N17,'[1]Revistas'!$B$2:$H$62913,2,FALSE)</f>
        <v>2.587</v>
      </c>
      <c r="G17" s="7" t="str">
        <f>VLOOKUP(N17,'[1]Revistas'!$B$2:$H$62913,3,FALSE)</f>
        <v>Q3</v>
      </c>
      <c r="H17" s="7" t="str">
        <f>VLOOKUP(N17,'[1]Revistas'!$B$2:$H$62913,4,FALSE)</f>
        <v>OBSTETRICS &amp; GYNECOLOGY</v>
      </c>
      <c r="I17" s="7" t="str">
        <f>VLOOKUP(N17,'[1]Revistas'!$B$2:$H$62913,5,FALSE)</f>
        <v>47/83</v>
      </c>
      <c r="J17" s="7" t="str">
        <f>VLOOKUP(N17,'[1]Revistas'!$B$2:$H$62913,6,FALSE)</f>
        <v>NO</v>
      </c>
      <c r="K17" s="7" t="s">
        <v>104</v>
      </c>
      <c r="L17" s="7" t="s">
        <v>105</v>
      </c>
      <c r="M17" s="7">
        <v>2</v>
      </c>
      <c r="N17" s="7" t="s">
        <v>106</v>
      </c>
      <c r="O17" s="7" t="s">
        <v>107</v>
      </c>
      <c r="P17" s="7">
        <v>2021</v>
      </c>
      <c r="Q17" s="7">
        <v>48</v>
      </c>
      <c r="R17" s="7">
        <v>4</v>
      </c>
      <c r="S17" s="7">
        <v>288</v>
      </c>
      <c r="T17" s="7">
        <v>296</v>
      </c>
    </row>
    <row r="18" spans="2:20" s="1" customFormat="1" ht="15">
      <c r="B18" s="6" t="s">
        <v>108</v>
      </c>
      <c r="C18" s="6" t="s">
        <v>109</v>
      </c>
      <c r="D18" s="6" t="s">
        <v>110</v>
      </c>
      <c r="E18" s="7" t="s">
        <v>23</v>
      </c>
      <c r="F18" s="7" t="str">
        <f>VLOOKUP(N18,'[1]Revistas'!$B$2:$H$62913,2,FALSE)</f>
        <v>not indexed</v>
      </c>
      <c r="G18" s="7" t="str">
        <f>VLOOKUP(N18,'[1]Revistas'!$B$2:$H$62913,3,FALSE)</f>
        <v>not indexed</v>
      </c>
      <c r="H18" s="7" t="str">
        <f>VLOOKUP(N18,'[1]Revistas'!$B$2:$H$62913,4,FALSE)</f>
        <v>not indexed</v>
      </c>
      <c r="I18" s="7" t="str">
        <f>VLOOKUP(N18,'[1]Revistas'!$B$2:$H$62913,5,FALSE)</f>
        <v>not indexed</v>
      </c>
      <c r="J18" s="7" t="str">
        <f>VLOOKUP(N18,'[1]Revistas'!$B$2:$H$62913,6,FALSE)</f>
        <v>NO</v>
      </c>
      <c r="K18" s="7" t="s">
        <v>111</v>
      </c>
      <c r="L18" s="7" t="s">
        <v>112</v>
      </c>
      <c r="M18" s="7">
        <v>2</v>
      </c>
      <c r="N18" s="7" t="s">
        <v>113</v>
      </c>
      <c r="O18" s="7" t="s">
        <v>107</v>
      </c>
      <c r="P18" s="7">
        <v>2021</v>
      </c>
      <c r="Q18" s="7">
        <v>17</v>
      </c>
      <c r="R18" s="7">
        <v>4</v>
      </c>
      <c r="S18" s="7">
        <v>183</v>
      </c>
      <c r="T18" s="7">
        <v>186</v>
      </c>
    </row>
    <row r="19" spans="2:20" s="1" customFormat="1" ht="15">
      <c r="B19" s="6" t="s">
        <v>114</v>
      </c>
      <c r="C19" s="6" t="s">
        <v>115</v>
      </c>
      <c r="D19" s="6" t="s">
        <v>116</v>
      </c>
      <c r="E19" s="7" t="s">
        <v>23</v>
      </c>
      <c r="F19" s="7">
        <f>VLOOKUP(N19,'[1]Revistas'!$B$2:$H$62913,2,FALSE)</f>
        <v>2.98</v>
      </c>
      <c r="G19" s="7" t="str">
        <f>VLOOKUP(N19,'[1]Revistas'!$B$2:$H$62913,3,FALSE)</f>
        <v>Q3</v>
      </c>
      <c r="H19" s="7" t="str">
        <f>VLOOKUP(N19,'[1]Revistas'!$B$2:$H$62913,4,FALSE)</f>
        <v>RHEUMATOLOGY</v>
      </c>
      <c r="I19" s="7" t="str">
        <f>VLOOKUP(N19,'[1]Revistas'!$B$2:$H$62913,5,FALSE)</f>
        <v>24/34</v>
      </c>
      <c r="J19" s="7" t="str">
        <f>VLOOKUP(N19,'[1]Revistas'!$B$2:$H$62913,6,FALSE)</f>
        <v>NO</v>
      </c>
      <c r="K19" s="7" t="s">
        <v>117</v>
      </c>
      <c r="L19" s="7" t="s">
        <v>118</v>
      </c>
      <c r="M19" s="7">
        <v>0</v>
      </c>
      <c r="N19" s="7" t="s">
        <v>119</v>
      </c>
      <c r="O19" s="7" t="s">
        <v>120</v>
      </c>
      <c r="P19" s="7">
        <v>2021</v>
      </c>
      <c r="Q19" s="7">
        <v>40</v>
      </c>
      <c r="R19" s="7">
        <v>7</v>
      </c>
      <c r="S19" s="7">
        <v>2699</v>
      </c>
      <c r="T19" s="7">
        <v>2705</v>
      </c>
    </row>
    <row r="20" spans="2:20" s="1" customFormat="1" ht="15">
      <c r="B20" s="6" t="s">
        <v>121</v>
      </c>
      <c r="C20" s="6" t="s">
        <v>122</v>
      </c>
      <c r="D20" s="6" t="s">
        <v>110</v>
      </c>
      <c r="E20" s="7" t="s">
        <v>23</v>
      </c>
      <c r="F20" s="7" t="str">
        <f>VLOOKUP(N20,'[1]Revistas'!$B$2:$H$62913,2,FALSE)</f>
        <v>not indexed</v>
      </c>
      <c r="G20" s="7" t="str">
        <f>VLOOKUP(N20,'[1]Revistas'!$B$2:$H$62913,3,FALSE)</f>
        <v>not indexed</v>
      </c>
      <c r="H20" s="7" t="str">
        <f>VLOOKUP(N20,'[1]Revistas'!$B$2:$H$62913,4,FALSE)</f>
        <v>not indexed</v>
      </c>
      <c r="I20" s="7" t="str">
        <f>VLOOKUP(N20,'[1]Revistas'!$B$2:$H$62913,5,FALSE)</f>
        <v>not indexed</v>
      </c>
      <c r="J20" s="7" t="str">
        <f>VLOOKUP(N20,'[1]Revistas'!$B$2:$H$62913,6,FALSE)</f>
        <v>NO</v>
      </c>
      <c r="K20" s="7" t="s">
        <v>123</v>
      </c>
      <c r="L20" s="7" t="s">
        <v>124</v>
      </c>
      <c r="M20" s="7">
        <v>2</v>
      </c>
      <c r="N20" s="7" t="s">
        <v>113</v>
      </c>
      <c r="O20" s="7" t="s">
        <v>125</v>
      </c>
      <c r="P20" s="7">
        <v>2021</v>
      </c>
      <c r="Q20" s="7">
        <v>17</v>
      </c>
      <c r="R20" s="7">
        <v>2</v>
      </c>
      <c r="S20" s="7">
        <v>61</v>
      </c>
      <c r="T20" s="7">
        <v>66</v>
      </c>
    </row>
    <row r="21" spans="2:20" s="1" customFormat="1" ht="15">
      <c r="B21" s="6" t="s">
        <v>126</v>
      </c>
      <c r="C21" s="6" t="s">
        <v>127</v>
      </c>
      <c r="D21" s="6" t="s">
        <v>72</v>
      </c>
      <c r="E21" s="7" t="s">
        <v>23</v>
      </c>
      <c r="F21" s="7" t="str">
        <f>VLOOKUP(N21,'[1]Revistas'!$B$2:$H$62913,2,FALSE)</f>
        <v>not indexed</v>
      </c>
      <c r="G21" s="7" t="str">
        <f>VLOOKUP(N21,'[1]Revistas'!$B$2:$H$62913,3,FALSE)</f>
        <v>not indexed</v>
      </c>
      <c r="H21" s="7" t="str">
        <f>VLOOKUP(N21,'[1]Revistas'!$B$2:$H$62913,4,FALSE)</f>
        <v>not indexed</v>
      </c>
      <c r="I21" s="7" t="str">
        <f>VLOOKUP(N21,'[1]Revistas'!$B$2:$H$62913,5,FALSE)</f>
        <v>not indexed</v>
      </c>
      <c r="J21" s="7" t="str">
        <f>VLOOKUP(N21,'[1]Revistas'!$B$2:$H$62913,6,FALSE)</f>
        <v>NO</v>
      </c>
      <c r="K21" s="7" t="s">
        <v>128</v>
      </c>
      <c r="L21" s="7" t="s">
        <v>129</v>
      </c>
      <c r="M21" s="7">
        <v>0</v>
      </c>
      <c r="N21" s="7" t="s">
        <v>75</v>
      </c>
      <c r="O21" s="7" t="s">
        <v>130</v>
      </c>
      <c r="P21" s="7">
        <v>2021</v>
      </c>
      <c r="Q21" s="7">
        <v>48</v>
      </c>
      <c r="R21" s="7">
        <v>1</v>
      </c>
      <c r="S21" s="7">
        <v>3</v>
      </c>
      <c r="T21" s="7">
        <v>13</v>
      </c>
    </row>
    <row r="22" spans="2:20" s="1" customFormat="1" ht="15">
      <c r="B22" s="6" t="s">
        <v>131</v>
      </c>
      <c r="C22" s="6" t="s">
        <v>132</v>
      </c>
      <c r="D22" s="6" t="s">
        <v>133</v>
      </c>
      <c r="E22" s="7" t="s">
        <v>23</v>
      </c>
      <c r="F22" s="7">
        <f>VLOOKUP(N22,'[1]Revistas'!$B$2:$H$62913,2,FALSE)</f>
        <v>1.246</v>
      </c>
      <c r="G22" s="7" t="str">
        <f>VLOOKUP(N22,'[1]Revistas'!$B$2:$H$62913,3,FALSE)</f>
        <v>Q4</v>
      </c>
      <c r="H22" s="7" t="str">
        <f>VLOOKUP(N22,'[1]Revistas'!$B$2:$H$62913,4,FALSE)</f>
        <v>OBSTETRICS &amp; GYNECOLOGY</v>
      </c>
      <c r="I22" s="7" t="str">
        <f>VLOOKUP(N22,'[1]Revistas'!$B$2:$H$62913,5,FALSE)</f>
        <v>77/83</v>
      </c>
      <c r="J22" s="7" t="str">
        <f>VLOOKUP(N22,'[1]Revistas'!$B$2:$H$62913,6,FALSE)</f>
        <v>NO</v>
      </c>
      <c r="K22" s="7" t="s">
        <v>134</v>
      </c>
      <c r="L22" s="7" t="s">
        <v>135</v>
      </c>
      <c r="M22" s="7">
        <v>0</v>
      </c>
      <c r="N22" s="7" t="s">
        <v>136</v>
      </c>
      <c r="O22" s="7" t="s">
        <v>137</v>
      </c>
      <c r="P22" s="7">
        <v>2021</v>
      </c>
      <c r="Q22" s="7">
        <v>41</v>
      </c>
      <c r="R22" s="7">
        <v>7</v>
      </c>
      <c r="S22" s="7">
        <v>1139</v>
      </c>
      <c r="T22" s="7">
        <v>1144</v>
      </c>
    </row>
    <row r="23" spans="2:20" s="1" customFormat="1" ht="15">
      <c r="B23" s="6" t="s">
        <v>138</v>
      </c>
      <c r="C23" s="6" t="s">
        <v>139</v>
      </c>
      <c r="D23" s="6" t="s">
        <v>140</v>
      </c>
      <c r="E23" s="7" t="s">
        <v>23</v>
      </c>
      <c r="F23" s="7">
        <f>VLOOKUP(N23,'[1]Revistas'!$B$2:$H$62913,2,FALSE)</f>
        <v>3.405</v>
      </c>
      <c r="G23" s="7" t="str">
        <f>VLOOKUP(N23,'[1]Revistas'!$B$2:$H$62913,3,FALSE)</f>
        <v>Q3</v>
      </c>
      <c r="H23" s="7" t="str">
        <f>VLOOKUP(N23,'[1]Revistas'!$B$2:$H$62913,4,FALSE)</f>
        <v>ONCOLOGY</v>
      </c>
      <c r="I23" s="7" t="str">
        <f>VLOOKUP(N23,'[1]Revistas'!$B$2:$H$62913,5,FALSE)</f>
        <v>159/242</v>
      </c>
      <c r="J23" s="7" t="str">
        <f>VLOOKUP(N23,'[1]Revistas'!$B$2:$H$62913,6,FALSE)</f>
        <v>NO</v>
      </c>
      <c r="K23" s="7" t="s">
        <v>141</v>
      </c>
      <c r="L23" s="7" t="s">
        <v>142</v>
      </c>
      <c r="M23" s="7">
        <v>1</v>
      </c>
      <c r="N23" s="7" t="s">
        <v>143</v>
      </c>
      <c r="O23" s="7" t="s">
        <v>100</v>
      </c>
      <c r="P23" s="7">
        <v>2021</v>
      </c>
      <c r="Q23" s="7">
        <v>23</v>
      </c>
      <c r="R23" s="7">
        <v>6</v>
      </c>
      <c r="S23" s="7">
        <v>1179</v>
      </c>
      <c r="T23" s="7">
        <v>1184</v>
      </c>
    </row>
    <row r="24" spans="5:12" s="1" customFormat="1" ht="15">
      <c r="E24" s="2"/>
      <c r="F24" s="2"/>
      <c r="G24" s="2"/>
      <c r="H24" s="2"/>
      <c r="I24" s="2"/>
      <c r="J24" s="2"/>
      <c r="K24" s="2"/>
      <c r="L24" s="2"/>
    </row>
    <row r="25" spans="5:17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ht="15" hidden="1"/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s="9" customFormat="1" ht="15" hidden="1">
      <c r="B1046" s="9" t="s">
        <v>4</v>
      </c>
      <c r="C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144</v>
      </c>
      <c r="I1046" s="10" t="s">
        <v>4</v>
      </c>
      <c r="J1046" s="10" t="s">
        <v>9</v>
      </c>
      <c r="K1046" s="10" t="s">
        <v>145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t="15" hidden="1">
      <c r="B1047" s="9" t="s">
        <v>23</v>
      </c>
      <c r="C1047" s="9">
        <f>DCOUNTA(A4:T1040,C1046,B1046:B1047)</f>
        <v>17</v>
      </c>
      <c r="D1047" s="9" t="s">
        <v>23</v>
      </c>
      <c r="E1047" s="10">
        <f>DSUM(A4:T1041,F4,D1046:D1047)</f>
        <v>62.99300000000001</v>
      </c>
      <c r="F1047" s="10" t="s">
        <v>23</v>
      </c>
      <c r="G1047" s="10" t="s">
        <v>146</v>
      </c>
      <c r="H1047" s="10">
        <f>DCOUNTA(A4:T1041,G4,F1046:G1047)</f>
        <v>4</v>
      </c>
      <c r="I1047" s="10" t="s">
        <v>23</v>
      </c>
      <c r="J1047" s="10" t="s">
        <v>147</v>
      </c>
      <c r="K1047" s="10">
        <f>DCOUNTA(A4:T1041,J4,I1046:J1047)</f>
        <v>2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5:20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 ht="15" hidden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144</v>
      </c>
      <c r="I1049" s="10" t="s">
        <v>4</v>
      </c>
      <c r="J1049" s="10" t="s">
        <v>9</v>
      </c>
      <c r="K1049" s="10" t="s">
        <v>145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32</v>
      </c>
      <c r="C1050" s="9">
        <f>DCOUNTA(A4:T1041,E4,B1049:B1050)</f>
        <v>1</v>
      </c>
      <c r="D1050" s="9" t="s">
        <v>32</v>
      </c>
      <c r="E1050" s="10">
        <f>DSUM(A4:T1041,E1049,D1049:D1050)</f>
        <v>11.492</v>
      </c>
      <c r="F1050" s="10" t="s">
        <v>32</v>
      </c>
      <c r="G1050" s="10" t="s">
        <v>146</v>
      </c>
      <c r="H1050" s="10">
        <f>DCOUNTA(A4:T1041,G4,F1049:G1050)</f>
        <v>1</v>
      </c>
      <c r="I1050" s="10" t="s">
        <v>32</v>
      </c>
      <c r="J1050" s="10" t="s">
        <v>147</v>
      </c>
      <c r="K1050" s="10">
        <f>DCOUNTA(A4:T1041,J4,I1049:J1050)</f>
        <v>1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5:20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t="15" hidden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144</v>
      </c>
      <c r="I1052" s="10" t="s">
        <v>4</v>
      </c>
      <c r="J1052" s="10" t="s">
        <v>9</v>
      </c>
      <c r="K1052" s="10" t="s">
        <v>145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148</v>
      </c>
      <c r="C1053" s="9">
        <f>DCOUNTA(A4:T1041,E4,B1052:B1053)</f>
        <v>0</v>
      </c>
      <c r="D1053" s="9" t="s">
        <v>148</v>
      </c>
      <c r="E1053" s="10">
        <f>DSUM(A4:T1041,F4,D1052:D1053)</f>
        <v>0</v>
      </c>
      <c r="F1053" s="10" t="s">
        <v>148</v>
      </c>
      <c r="G1053" s="10" t="s">
        <v>146</v>
      </c>
      <c r="H1053" s="10">
        <f>DCOUNTA(A4:T1041,G4,F1052:G1053)</f>
        <v>0</v>
      </c>
      <c r="I1053" s="10" t="s">
        <v>148</v>
      </c>
      <c r="J1053" s="10" t="s">
        <v>147</v>
      </c>
      <c r="K1053" s="10">
        <f>DCOUNTA(A4:T1041,J4,I1052:J1053)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5:20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t="15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144</v>
      </c>
      <c r="I1055" s="10" t="s">
        <v>4</v>
      </c>
      <c r="J1055" s="10" t="s">
        <v>9</v>
      </c>
      <c r="K1055" s="10" t="s">
        <v>145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t="15" hidden="1">
      <c r="B1056" s="9" t="s">
        <v>149</v>
      </c>
      <c r="C1056" s="9">
        <f>DCOUNTA(C4:T1041,E4,B1055:B1056)</f>
        <v>0</v>
      </c>
      <c r="D1056" s="9" t="s">
        <v>149</v>
      </c>
      <c r="E1056" s="10">
        <f>DSUM(A4:T1041,F4,D1055:D1056)</f>
        <v>0</v>
      </c>
      <c r="F1056" s="10" t="s">
        <v>149</v>
      </c>
      <c r="G1056" s="10" t="s">
        <v>146</v>
      </c>
      <c r="H1056" s="10">
        <f>DCOUNTA(A4:T1041,G4,F1055:G1056)</f>
        <v>0</v>
      </c>
      <c r="I1056" s="10" t="s">
        <v>149</v>
      </c>
      <c r="J1056" s="10" t="s">
        <v>147</v>
      </c>
      <c r="K1056" s="10">
        <f>DCOUNTA(A4:T1041,J4,I1055:J1056)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5:20" s="9" customFormat="1" ht="15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5:20" s="9" customFormat="1" ht="15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 ht="15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144</v>
      </c>
      <c r="I1059" s="10" t="s">
        <v>4</v>
      </c>
      <c r="J1059" s="10" t="s">
        <v>9</v>
      </c>
      <c r="K1059" s="10" t="s">
        <v>145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t="15" hidden="1">
      <c r="B1060" s="9" t="s">
        <v>150</v>
      </c>
      <c r="C1060" s="9">
        <f>DCOUNTA(A4:T1041,E4,B1059:B1060)</f>
        <v>0</v>
      </c>
      <c r="D1060" s="9" t="s">
        <v>150</v>
      </c>
      <c r="E1060" s="10">
        <f>DSUM(A4:T1041,F4,D1059:D1060)</f>
        <v>0</v>
      </c>
      <c r="F1060" s="10" t="s">
        <v>150</v>
      </c>
      <c r="G1060" s="10" t="s">
        <v>146</v>
      </c>
      <c r="H1060" s="10">
        <f>DCOUNTA(A4:T1041,G4,F1059:G1060)</f>
        <v>0</v>
      </c>
      <c r="I1060" s="10" t="s">
        <v>150</v>
      </c>
      <c r="J1060" s="10" t="s">
        <v>147</v>
      </c>
      <c r="K1060" s="10">
        <f>DCOUNTA(A4:T1041,J4,I1059:J1060)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5:20" s="9" customFormat="1" ht="15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0" s="9" customFormat="1" ht="15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144</v>
      </c>
      <c r="I1062" s="10" t="s">
        <v>4</v>
      </c>
      <c r="J1062" s="10" t="s">
        <v>9</v>
      </c>
      <c r="K1062" s="10" t="s">
        <v>145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0" s="9" customFormat="1" ht="15" hidden="1">
      <c r="B1063" s="9" t="s">
        <v>79</v>
      </c>
      <c r="C1063" s="9">
        <f>DCOUNTA(B4:T1041,B1062,B1062:B1063)</f>
        <v>1</v>
      </c>
      <c r="D1063" s="9" t="s">
        <v>79</v>
      </c>
      <c r="E1063" s="10">
        <f>DSUM(A4:T1041,F4,D1062:D1063)</f>
        <v>0</v>
      </c>
      <c r="F1063" s="10" t="s">
        <v>79</v>
      </c>
      <c r="G1063" s="10" t="s">
        <v>146</v>
      </c>
      <c r="H1063" s="10">
        <f>DCOUNTA(A4:T1041,G4,F1062:G1063)</f>
        <v>0</v>
      </c>
      <c r="I1063" s="10" t="s">
        <v>79</v>
      </c>
      <c r="J1063" s="10" t="s">
        <v>147</v>
      </c>
      <c r="K1063" s="10">
        <f>DCOUNTA(A4:T1041,J4,I1062:J1063)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5:20" s="9" customFormat="1" ht="15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3:51" s="9" customFormat="1" ht="15.75">
      <c r="C1065" s="11" t="s">
        <v>151</v>
      </c>
      <c r="D1065" s="11" t="s">
        <v>152</v>
      </c>
      <c r="E1065" s="11" t="s">
        <v>153</v>
      </c>
      <c r="F1065" s="11" t="s">
        <v>154</v>
      </c>
      <c r="G1065" s="11" t="s">
        <v>155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AX1065" s="9" t="s">
        <v>156</v>
      </c>
      <c r="AY1065" s="9" t="s">
        <v>157</v>
      </c>
    </row>
    <row r="1066" spans="3:20" s="9" customFormat="1" ht="15.75">
      <c r="C1066" s="13">
        <f>C1047</f>
        <v>17</v>
      </c>
      <c r="D1066" s="14" t="s">
        <v>158</v>
      </c>
      <c r="E1066" s="14">
        <f>E1047</f>
        <v>62.99300000000001</v>
      </c>
      <c r="F1066" s="13">
        <f>H1047</f>
        <v>4</v>
      </c>
      <c r="G1066" s="13">
        <f>K1047</f>
        <v>2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</row>
    <row r="1067" spans="3:20" s="9" customFormat="1" ht="15.75">
      <c r="C1067" s="13">
        <f>C1050</f>
        <v>1</v>
      </c>
      <c r="D1067" s="14" t="s">
        <v>159</v>
      </c>
      <c r="E1067" s="14">
        <f>E1050</f>
        <v>11.492</v>
      </c>
      <c r="F1067" s="13">
        <f>H1050</f>
        <v>1</v>
      </c>
      <c r="G1067" s="13">
        <f>K1050</f>
        <v>1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3:20" s="9" customFormat="1" ht="15.75">
      <c r="C1068" s="13">
        <f>C1053</f>
        <v>0</v>
      </c>
      <c r="D1068" s="14" t="s">
        <v>160</v>
      </c>
      <c r="E1068" s="14">
        <f>E1053</f>
        <v>0</v>
      </c>
      <c r="F1068" s="13">
        <f>H1053</f>
        <v>0</v>
      </c>
      <c r="G1068" s="13">
        <f>K1053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3:20" s="9" customFormat="1" ht="15.75">
      <c r="C1069" s="13">
        <f>C1056</f>
        <v>0</v>
      </c>
      <c r="D1069" s="14" t="s">
        <v>161</v>
      </c>
      <c r="E1069" s="14">
        <f>E1056</f>
        <v>0</v>
      </c>
      <c r="F1069" s="13">
        <f>H1056</f>
        <v>0</v>
      </c>
      <c r="G1069" s="13">
        <f>K1056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3:20" s="9" customFormat="1" ht="15.75">
      <c r="C1070" s="13">
        <f>C1060</f>
        <v>0</v>
      </c>
      <c r="D1070" s="14" t="s">
        <v>150</v>
      </c>
      <c r="E1070" s="14">
        <f>E1060</f>
        <v>0</v>
      </c>
      <c r="F1070" s="13">
        <f>H1060</f>
        <v>0</v>
      </c>
      <c r="G1070" s="13">
        <f>K1060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3:20" s="9" customFormat="1" ht="15.75">
      <c r="C1071" s="13">
        <f>C1063</f>
        <v>1</v>
      </c>
      <c r="D1071" s="14" t="s">
        <v>162</v>
      </c>
      <c r="E1071" s="14">
        <f>E1063</f>
        <v>0</v>
      </c>
      <c r="F1071" s="13">
        <f>H1063</f>
        <v>0</v>
      </c>
      <c r="G1071" s="13">
        <f>K1063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3:20" s="9" customFormat="1" ht="15.75">
      <c r="C1072" s="15"/>
      <c r="D1072" s="11" t="s">
        <v>163</v>
      </c>
      <c r="E1072" s="11">
        <f>E1066</f>
        <v>62.99300000000001</v>
      </c>
      <c r="F1072" s="15"/>
      <c r="G1072" s="10"/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5"/>
      <c r="D1073" s="11" t="s">
        <v>164</v>
      </c>
      <c r="E1073" s="11">
        <f>E1066+E1067+E1068+E1069+E1070+E1071</f>
        <v>74.48500000000001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</row>
    <row r="1074" spans="5:20" s="1" customFormat="1" ht="12.75" customHeigh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2022-04-28T14:31:06Z</dcterms:created>
  <dcterms:modified xsi:type="dcterms:W3CDTF">2022-04-28T14:31:18Z</dcterms:modified>
  <cp:category/>
  <cp:version/>
  <cp:contentType/>
  <cp:contentStatus/>
</cp:coreProperties>
</file>