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<sst xmlns="http://schemas.openxmlformats.org/spreadsheetml/2006/main" count="254" uniqueCount="138">
  <si>
    <t>NEFROLOGÍA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</si>
  <si>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</si>
  <si>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</si>
  <si>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</si>
  <si>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</si>
  <si>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</si>
  <si>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</si>
  <si>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</si>
  <si>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</si>
  <si>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</si>
  <si>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</si>
  <si>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</si>
  <si>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</si>
  <si>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</si>
  <si>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</si>
  <si>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</si>
  <si>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</si>
  <si>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</si>
  <si>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</si>
  <si>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</si>
  <si>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Morelle, J; Marechal, C; Yu, ZZ; Debaix, H; Corre, T; Lambie, M; Verduijn, M; Dekker, F; Bovy, P; Evenepoel, P; Bammens, B; Selgas, R; Bajo, MA; Coester, AM; Sow, A; Hautem, N; Struijk, DG; Krediet, RT; Balligand, JL; Goffin, E; Crott, R; Ripoche, P; Davies, S; Devuyst, O</t>
  </si>
  <si>
    <t>AQP1 Promoter Variant, Water Transport, and Outcomes in Peritoneal Dialysis</t>
  </si>
  <si>
    <t>NEW ENGLAND JOURNAL OF MEDICINE</t>
  </si>
  <si>
    <t>Article</t>
  </si>
  <si>
    <t>[Morelle, Johann; Goffin, Eric; Devuyst, Olivier] UCLouvain, Clin Univ St Luc, Div Nephrol, Brussels, Belgium; [Morelle, Johann; Marechal, Celine; Debaix, Huguette; Sow, Amadou; Hautem, Nicolas; Balligand, Jean-Luc; Goffin, Eric; Devuyst, Olivier] UCLouvain, Inst Rech Expt &amp; Clin, Brussels, Belgium; [Crott, Ralph] UCLouvain, Fac Publ Hlth, Inst Rech Sante &amp; Soc, Brussels, Belgium; [Bovy, Philippe] Katholieke Univ Leuven, Clin St Joseph, Div Nephrol, Leuven, Belgium; [Evenepoel, Pieter; Bammens, Bert] Katholieke Univ Leuven, Dept Microbiol Immunol &amp; Transplantat, Nephrol &amp; Renal Transplantat Res Grp, Leuven, Belgium; [Evenepoel, Pieter; Bammens, Bert] Univ Hosp Leuven, Dept Nephrol Dialysis &amp; Renal Transplantat, Leuven, Belgium; [Yu, Zanzhe] Shanghai Jiao Tong Univ, Sch Med, Dept Nephrol, Shanghai, Peoples R China; [Yu, Zanzhe] Renji Hosp, Shanghai, Peoples R China; [Yu, Zanzhe; Lambie, Mark; Davies, Simon] Keele Univ, Fac Med &amp; Hlth Sci, Keele, Staffs, England; [Debaix, Huguette; Devuyst, Olivier] Univ Zurich, Inst Physiol, Zurich, Switzerland; [Corre, Tanguy] Univ Lausanne, Ctr Primary Care &amp; Publ Hlth Unisante, Lausanne, Switzerland; [Verduijn, Marion; Dekker, Friedo] Leiden Univ, Med Ctr, Dept Clin Epidemiol, Leiden, Netherlands; [Coester, Annemieke M.; Struijk, Dirk G.; Krediet, Raymond T.] Univ Amsterdam, Med Ctr, Dept Med, Div Nephrol, Amsterdam, Netherlands; [Coester, Annemieke M.] Univ Med Ctr Groningen, Dept Surg, Groningen, Netherlands; [Selgas, Rafael; Bajo, Maria A.] Univ Autonoma, Hosp Univ La Paz, Div Nephrol, Madrid, Spain; [Selgas, Rafael; Bajo, Maria A.] Univ Autonoma, Inst Invest Sanit La Paz, Red Invest Renal, Madrid, Spain; [Ripoche, Pierre] Inst Natl Transfus Sanguine, Paris, France</t>
  </si>
  <si>
    <t>Morelle, J; Davies, S; Devuyst, O (corresponding author), Univ Zurich, Inst Physiol, Mech Inherited Kidney Disorders, Winterthurerstr 190, CH-8057 Zurich, Switzerland.</t>
  </si>
  <si>
    <t>0028-4793</t>
  </si>
  <si>
    <t>OCT 21</t>
  </si>
  <si>
    <t>Portoles, J; Vega, A; Lacoba, E; Lopez-Sanchez, P; Botella, M; Yuste, C; Cleary, CM; Ballesteros, SS; Sanchidrian, SG; Garcia, LS; Carreno, A; Bajo, MA; Janeiro, D; Tato, A; Molano, B; Cleary, CM; Escribano, A; Vian, J; Ballesteros, SS; Vega, A; Martinez, A; Campos, J; Bajo, MA; Del Peso, G; Palomares, JRR; Carreno, A; Felipe, C; Perpen, A; Hernandez, MJ; Moreno, F; Garcia, LS; Gorrin, MR; Burguera, A; Fernandez-Reyes, MJ; Rodriguez, A; Hevia, C; Lorenzo, M; Paraiso, V; Sanchidrian, SG; Tornero, F; Hernandez, E; Ortega, M; Gutierrez, BC; Benito, J; Ortega, O; Herrero, JC; Pizarro, MS</t>
  </si>
  <si>
    <t>Is peritoneal dialysis suitable technique CKD patients over 65 years? A prospective multicenter study</t>
  </si>
  <si>
    <t>NEFROLOGIA</t>
  </si>
  <si>
    <t>[Portoles, Jose; Lacoba, Enrique; Lopez-Sanchez, Paula; Botella, Mario; Janeiro, Dario] Hosp Univ Puerta de Hierro, Serv Nefrol, Madrid, Spain; [Portoles, Jose; Vega, Almudena; Lacoba, Enrique; Yuste, Claudia; Martin Cleary, Catalina; Auxiliadora Bajo, M.; Janeiro, Dario] REDInREN RETIC ISCIII 016 009, Madrid, Spain; [Vega, Almudena] Hosp Univ Gregorio Maranon, Serv Nefrol, Madrid, Spain; [Yuste, Claudia] Hosp Univ Doce Octubre, Serv Nefrol, Madrid, Spain; [Martin Cleary, Catalina] Fdn Jimenez Diaz, Serv Nefrol, Madrid, Spain; [Sanz Ballesteros, Sandra] Hosp Univ Clin, Serv Nefrol, Valladolid, Spain; [Gonzalez Sanchidrian, Silvia] Hosp Univ San Pedro de Alcantara, Serv Nefrol, Caceres, Spain; [Sanchez Garcia, Luisa] Hosp Univ Rio Hortega, Serv Nefrol, Valladolid, Spain; [Carreno, Agustin] Hosp Univ Ciudad Real, Serv Nefrol, Ciudad Real, Spain; [Auxiliadora Bajo, M.] Hosp Univ La Paz, Serv Nefrol, Madrid, Spain; [Tato, A.; Molano, Bernal] HUF Alcorcon, Alcorcon, Spain; [Martin Cleary, C.; Escribano, A.] Fdn Jimenez Diaz, Madrid, Spain; [Vian, J.] Hosp Clin San Carlos, Madrid, Spain; [Sanz Ballesteros, S.] Hosp Clin Valladolid, Valladolid, Spain; [Vega, A.] HGU Gregorio Maranon, Madrid, Spain; [Martinez, A.; Campos, J.] HU Puerta Hierro, Madrid, Spain; [Bajo, M. A.; Del Peso, G.] HU La Paz, La Paz, Spain; [Rodriguez Palomares, J. R.] HGU Guadalajara, Guadalajara, Spain; [Carreno, A.] HG Ciudad Real, Ciudad Real, Spain; [Felipe, C.] HNS Sonsoles, Avila, Spain; [Perpen, A.; Hernandez, M. J.] HU De La Princesa, Madrid, Spain; [Moreno, F.] HU Principe Asturias, Madrid, Spain; [Sanchez Garcia, L.] HU Rio Hortega Valladolid, Valladolid, Spain; [Rivera Gorrin, M.; Burguera, A.] HU Ramon y Cajal, Madrid, Spain; [Fernandez-Reyes, M. J.; Rodriguez, A.] HG Segovia, San Rafael, Segovia, Spain; [Hevia, C.; Lorenzo, M.] Hosp Infanta Sofia, Madrid, Spain; [Paraiso, V] Hosp Henares, Madrid, Spain; [Gonzalez Sanchidrian, S.] Hosp San Pedro de Alcantara, Caceres, Spain; [Tornero, F.] Hosp Sureste, Madrid, Spain; [Hernandez, E.] Hosp Rio Carrion Palencia, Palencia, Spain; [Ortega, M.] Hosp Infanta Leonor, Madrid, Spain; [Campos Gutierrez, B.] Hosp Miguel Servet, Zaragoza, Spain; [Benito, J.] HU Infanta Cristina, Madrid, Spain; [Ortega, O.; Herrero, J. C.] Hosp Severo Ochoa Leganes, Madrid, Spain; [Pizarro, M. S.] Hosp Rey Juan Carlos, Madrid, Spain</t>
  </si>
  <si>
    <t>Portoles, J (corresponding author), Hosp Univ Puerta de Hierro, Serv Nefrol, Madrid, Spain.; Portoles, J (corresponding author), REDInREN RETIC ISCIII 016 009, Madrid, Spain.</t>
  </si>
  <si>
    <t>0211-6995</t>
  </si>
  <si>
    <t>SEP-OCT</t>
  </si>
  <si>
    <t>Tejera-Munoz, A; Rodrigues-Diez, RR; Esteban, V; Steffensen, LB; Rodrigues-Diez, R; Orejudo, M; Rayego-Mateos, S; Falke, LL; Cannata-Ortiz, P; Ortiz, A; Egido, J; Mallat, Z; Briones, AM; Selgas, R; Goldschmeding, R; Ruiz-Ortega, M</t>
  </si>
  <si>
    <t>CTGF DEFICIENCY PREDISPOSES TO ANEURYSM GENERATION AND RUPTURE. MINERALOCORTICOID ANTAGONIST AS POTENTIAL THERAPEUTIC TREATMENT.</t>
  </si>
  <si>
    <t>ATHEROSCLEROSIS</t>
  </si>
  <si>
    <t>Meeting Abstract</t>
  </si>
  <si>
    <t>[Tejera-Munoz, A.; Rodrigues-Diez, R. R.; Rayego-Mateos, S.; Ruiz-Ortega, M.] Univ Autonoma Madrid, IIS Fdn Jimenez Diaz, Mol &amp; Cellular Biol Renal &amp; Vasc Pathol, Madrid, Spain; [Rodrigues-Diez, R. R.; Orejudo, M.; Rayego-Mateos, S.; Cannata-Ortiz, P.; Ortiz, A.; Selgas, R.; Ruiz-Ortega, M.] Red Invest Renal, Redinren, Madrid, Spain; [Esteban, V.] UAM, IIS Fdn Jimenez Diaz, Immunol Dept, Madrid, Spain; [Steffensen, L. B.] Odense Univ Hosp, Ctr Individualized Med Arterial Dis, Odense C, Denmark; [Rodrigues-Diez, R.; Briones, A. M.] Univ Autonoma Madrid, Farmacol, Madrid, Spain; [Falke, L. L.; Goldschmeding, R.] Univ Med Ctr Utrecht, Pathol, Utrecht, Netherlands; [Cannata-Ortiz, P.] Univ Autonoma Madrid, IIS Fdn Jimenez Diaz, Anat Patol, Madrid, Spain; [Ortiz, A.; Egido, J.] Univ Autonoma Madrid, IIS Fdn Jimenez Diaz, Nephrol, Madrid, Spain; [Egido, J.] Ciberdem, Madrid, Spain; [Mallat, Z.] Univ Cambridge, Med, Cambridge, England</t>
  </si>
  <si>
    <t/>
  </si>
  <si>
    <t>0021-9150</t>
  </si>
  <si>
    <t>AUG</t>
  </si>
  <si>
    <t>E246</t>
  </si>
  <si>
    <t>E247</t>
  </si>
  <si>
    <t>van Gelder, MK; Vollenbroek, JC; Lentferink, BH; Hazenbrink, DHM; Besseling, PJ; Simonis, F; Giovanella, S; Ligabue, G; Rubio, MBA; Cappelli, G; Joles, JA; Verhaar, MC; Gerritsen, KGF</t>
  </si>
  <si>
    <t>Safety of electrooxidation for urea removal in a wearable artificial kidney is compromised by formation of glucose degradation products</t>
  </si>
  <si>
    <t>ARTIFICIAL ORGANS</t>
  </si>
  <si>
    <t>[van Gelder, Maaike K.; Vollenbroek, Jeroen C.; Lentferink, Babette H.; Hazenbrink, Dienty H. M.; Besseling, Paul J.; Joles, Jaap A.; Verhaar, Marianne C.; Gerritsen, Karin G. F.] Univ Med Ctr Utrecht, Dept Nephrol &amp; Hypertens, Heidelberglaan 100, NL-3584 CX Utrecht, Netherlands; [Simonis, Frank] Nanodialysis BV, Oirschot, Netherlands; [Giovanella, Silvia] Univ Modena &amp; Reggio Emilia, Clin &amp; Expt Med PhD Program, Modena, Italy; [Ligabue, Giulia; Cappelli, Gianni] Univ Modena &amp; Reggio Emilia, Sect Nephrol, Surg Med &amp; Dent Dept Morphol Sci, Modena, Italy; [Bajo Rubio, Maria A.] La Paz Univ Hosp, Hosp La Paz, Nephrol Serv, Inst Hlth Res IdiPAZ, Madrid, Spain; [Bajo Rubio, Maria A.] IRSIN, Madrid, Spain</t>
  </si>
  <si>
    <t>Gerritsen, KGF (corresponding author), Univ Med Ctr Utrecht, Dept Nephrol &amp; Hypertens, Heidelberglaan 100, NL-3584 CX Utrecht, Netherlands.</t>
  </si>
  <si>
    <t>0160-564X</t>
  </si>
  <si>
    <t>NOV</t>
  </si>
  <si>
    <t>Troncoso, JA; Mancheno, JCS; Vidal, AD; Ramos, SA; Mozo, AN; Tejero, TO; Rios, JJ; Rivas, B; Marhuenda, AR; Cabrera, MCV; Robles, EM; Abanades, CS; Fernandez, FA</t>
  </si>
  <si>
    <t>RENAL INVOLVEMENT AND NEED OF RENAL REPLACEMENT THERAPY IN ANCA ASSOCIATED VASCULITIS IN A SPANISH SINGLE-CENTER STUDY</t>
  </si>
  <si>
    <t>ANNALS OF THE RHEUMATIC DISEASES</t>
  </si>
  <si>
    <t>[Alvarez Troncoso, J.; Diez Vidal, A.; Noblejas Mozo, A.; Rios, J. J.; Robles Marhuenda, A.; Martinez Robles, E.; Soto Abanades, C.; Arnalich Fernandez, F.] Hosp Univ La Paz, Internal Med, Madrid, Spain; [Santacruz Mancheno, J. C.] Clin Rinones Menydial, Nephrol, Quito, Ecuador; [Afonso Ramos, S.; Olea Tejero, T.; Rivas, B.; Vega Cabrera, M. C.] Hosp Univ La Paz, Nephrol, Madrid, Spain</t>
  </si>
  <si>
    <t>0003-4967</t>
  </si>
  <si>
    <t>JUN</t>
  </si>
  <si>
    <t>Maldonado, M; Ossorio, M; Del Peso, G; Santos, C; Alvarez, L; Sanchez-Villanueva, R; Rivas, B; Vega, C; Selgas, R; Bajo, MA</t>
  </si>
  <si>
    <t>COVID-19 incidence and outcomes in a home dialysis unit in Madrid (Spain) at the height of the pandemic</t>
  </si>
  <si>
    <t>[Maldonado, Maria; Ossorio, Marta; Del Peso, Gloria; Santos, Carlos; Alvarez, Laura; Sanchez-Villanueva, Rafael; Rivas, Begona; Vega, Cristina; Selgas, Rafael; Bajo, Maria A.] Hosp Univ La Paz, Dept Nefrol, Madrid, Spain; [Ossorio, Marta; Del Peso, Gloria; Alvarez, Laura; Sanchez-Villanueva, Rafael; Rivas, Begona; Vega, Cristina; Selgas, Rafael; Bajo, Maria A.] Inst Invest La Paz IdiPAZ, Madrid, Spain; [Del Peso, Gloria; Selgas, Rafael; Bajo, Maria A.] Inst Salud Carlos III, Red Invest Renal REDINREN, Madrid, Spain; [Rivas, Begona; Vega, Cristina; Selgas, Rafael; Bajo, Maria A.] Univ Autonoma Madrid, Dept Nefrol, Madrid, Spain</t>
  </si>
  <si>
    <t>Maldonado, M (corresponding author), Hosp Univ La Paz, Dept Nefrol, Madrid, Spain.</t>
  </si>
  <si>
    <t>MAY-JUN</t>
  </si>
  <si>
    <t>Rodrigues-Diez, RR; Tejera-Munoz, A; Orejudo, M; Marquez-Exposito, L; Santos, L; Rayego-Mateos, S; Cantero-Navarro, E; Tejedor-Santamaria, L; Marchant, V; Ortiz, A; Egido, J; Mezzano, S; Selgas, R; Navarro-Gonzalez, JF; Valdivielso, JM; Lavoz, C; Ruiz-Ortega, M</t>
  </si>
  <si>
    <t>Interleukin-17A: Potential mediator and therapeutic target in hypertension</t>
  </si>
  <si>
    <t>Review</t>
  </si>
  <si>
    <t>[Rodrigues-Diez, Raul R.; Tejera-Munoz, Antonio; Marquez-Exposito, Laura; Santos, Laura; Cantero-Navarro, Elena; Tejedor-Santamaria, Lucia; Marchant, Vanessa; Ruiz-Ortega, Marta] Univ Autonoma Madrid, Fdn Jimenez Diaz, Fdn Inst Invest Sanitaria, Lab Patol Renal &amp; Vasc, Madrid, Spain; [Rodrigues-Diez, Raul R.; Tejera-Munoz, Antonio; Marquez-Exposito, Laura; Santos, Laura; Rayego-Mateos, Sandra; Cantero-Navarro, Elena; Tejedor-Santamaria, Lucia; Marchant, Vanessa; Ortiz, Alberto; Selgas, Rafael; Navarro-Gonzalez, Juan F.; Valdivielso, Jose M.; Ruiz-Ortega, Marta] Inst Salud Carlos III, Red Invest Renal REDINREN, Madrid, Spain; [Orejudo, Macarena; Egido, Jesus] Univ Autonoma Madrid, Fdn Jimenez Diaz, Fdn Inst Invest Sanitaria, Renal Vasc &amp; Diabet Res Lab, Madrid, Spain; [Orejudo, Macarena; Egido, Jesus] Inst Salud Carlos III, Spanish Biomed Res Ctr Diabet &amp; Associated Metab, Madrid, Spain; [Rayego-Mateos, Sandra; Valdivielso, Jose M.] Inst Recerca Biomed Lleida IRBLleida, Vasc &amp; Renal Translat Res Grp, Lleida, Spain; [Ortiz, Alberto] Univ Autonoma Madrid, Fdn Jimenez Diaz, Fdn Inst Invest Sanitaria, Nephrol &amp; Hypertens, Madrid, Spain; [Mezzano, Sergio; Lavoz, Carolina] Univ Austral Chile, Fac Med, Lab Nefrol, Valdivia, Chile; [Selgas, Rafael] Univ Autonoma, Hosp Univ La Paz, IRSIN, Inst Invest La Paz IdiPAZ, Madrid, Spain; [Navarro-Gonzalez, Juan F.] Hosp Univ Nuestra Senora de Candelaria, Unidad Invest &amp; Seruicio Nefrol, Santa Cruz De Tenerife, Spain; [Navarro-Gonzalez, Juan F.] Univ La Laguna, Fac Ciencias Salud, Inst Tecnol Biomed, Tenerife, Spain</t>
  </si>
  <si>
    <t>Ruiz-Ortega, M (corresponding author), Univ Autonoma Madrid, Fdn Jimenez Diaz, Fdn Inst Invest Sanitaria, Lab Patol Renal &amp; Vasc, Madrid, Spain.; Ruiz-Ortega, M (corresponding author), Inst Salud Carlos III, Red Invest Renal REDINREN, Madrid, Spain.</t>
  </si>
  <si>
    <t>Ruiz-Ruigomez, M; Fernandez-Ruiz, M; Silva, JT; Vidal, E; Origuen, J; Calvo-Cano, A; Luna-Huerta, E; Merino, E; Hernandez, D; Jironda-Gallegos, C; Escudero-Sanchez, R; Gioia, F; Moreno, A; Roca, C; Cordero, E; Janeiro, D; Sanchez-Sobrino, B; Montero, MM; Redondo, D; Candel, FJ; Perez-Flores, I; Arminanzas, C; Gonzalez-Rico, C; Farinas, MC; Rodrigo, E; Loeches, B; Lopez-Oliva, MO; Montejo, M; Lauzurica, R; Horcajada, JP; Pascual, J; Andres, A; Aguado, JM; Lopez-Medrano, F</t>
  </si>
  <si>
    <t>Efficacy and Safety of Oral Fosfomycin for Asymptomatic Bacteriuria in Kidney Transplant Recipients: Results from a Spanish Multicenter Cohort</t>
  </si>
  <si>
    <t>ANTIMICROBIAL AGENTS AND CHEMOTHERAPY</t>
  </si>
  <si>
    <t>[Ruiz-Ruigomez, Maria; Fernandez-Ruiz, Mario; Silva, Jose Tiago; Aguado, Jose Maria; Lopez-Medrano, Francisco] Univ Hosp 12 Octubre, Hosp 12 Octubre Imas12, Unit Infect Dis, Inst Invest Biomed, Madrid, Spain; [Vidal, Elisa] Univ Cordoba, Univ Hosp Reina Sofia, Inst Maimonides Invest Biomed Cordoba IMIBIC, Unit Infect Dis, Cordoba, Spain; [Origuen, Julia] Univ Hosp 12 Octubre, Hosp 12 Octubre Imas12, Dept Emergency Med, Inst Invest Biomed, Madrid, Spain; [Calvo-Cano, Antonia] Univ Hosp Badajoz, Dept Infect Dis, Badajoz, Spain; [Luna-Huerta, Enrique] Univ Hosp Badajoz, Dept Nephrol, Badajoz, Spain; [Merino, Esperanza] Gen Univ Hosp Alicante, Inst Invest Sanitaria &amp; Biomed Alicante ISABIAL, Unit Infect Dis, Alicante, Spain; [Hernandez, Domingo; Jironda-Gallegos, Cristina] Univ Malaga, Reg Univ Hosp Carlos Haya, Inst Invest Biomed Malaga IBIMA, Dept Nephrol,Red Invest Renal REDinREN, RD16-0009-0006, Malaga, Spain; [Escudero-Sanchez, Rosa; Gioia, Francesca] Univ Hosp Ramon y Cajal, Inst Ramon y Cajal Invest Sanitaria IRYCIS, Dept Infect Dis, Madrid, Spain; [Moreno, Antonio; Roca, Cristina; Cordero, Elisa] Univ Seville, Clin Unit Infect Dis Microbiol &amp; Prevent Med, Inst Biomed Seville IBIS, CSIC,Univ Hosp Virgen Rocio,Infect Dis Res Grp, Seville, Spain; [Cordero, Elisa] Univ Seville, Dept Med, Seville, Spain; [Janeiro, Dario; Sanchez-Sobrino, Beatriz] Univ Hosp Puerta Hierro Majadahonda, Inst Invest Sanitaria Puerta Hierro Segovia Arana, Dept Nephrol, Majadahonda, Spain; [Montero, Maria Milagro; Horcajada, Juan Pablo] Hosp del Mar, Inst Hosp Mar Invest Med IMIM, Dept Infect Dis, Barcelona, Spain; [Redondo, Dolores; Pascual, Julio] Hosp del Mar, Inst Hosp Mar Invest Med IMIM, Dept Nephrol, Barcelona, Spain; [Candel, Francisco Javier] Univ Complutense, Inst Invest Sanitaria San Carlos IdISSC, Dept Clin Microbiol &amp; Infect Dis, Hosp Clin Univ San Carlos,Sch Med,Transplant Coor, Madrid, Spain; [Perez-Flores, Isabel] Univ Complutense, Sch Med, Inst Invest Sanitaria San Carlos IdISSC, Hosp Clin Univ San Carlos,Dept Nephrol, Madrid, Spain; [Arminanzas, Carlos; Gonzalez-Rico, Claudia; Farinas, Maria Carmen] Univ Cantabria, Univ Hosp Marques Valdecilla, Inst Invest Marques Valdecilla IDIVAL, Dept Infect Dis, Santander, Spain; [Rodrigo, Emilio] Univ Cantabria, Univ Hosp Marques Valdecilla, Inst Invest Marques Valdecilla IDIVAL, Dept Nephrol, Santander, Spain; [Loeches, Belen] Hosp Univ La Paz IdiPAZ, Univ Hosp La Paz, Dept Microbiol, Inst Invest, Madrid, Spain; [Lopez-Oliva, Maria O.] Hosp Univ La Paz IdiPAZ, Univ Hosp La Paz, Dept Nephrol, Inst Invest, Madrid, Spain; [Montejo, Miguel] Univ Basque Country, Univ Hosp Cruces, Unit Infect Dis, Baracaldo, Spain; [Lauzurica, Ricardo] Univ Hosp Germans Trias &amp; Pujol, Dept Nephrol, Barcelona, Spain; [Andres, Amado] Univ Hosp 12 Octubre, Hosp 12 Octubre Imas12, Dept Nephrol, Inst Invest Biomed, Madrid, Spain; [Andres, Amado; Aguado, Jose Maria; Lopez-Medrano, Francisco] Univ Complutense, Sch Med, Dept Med, Madrid, Spain</t>
  </si>
  <si>
    <t>Lopez-Medrano, F (corresponding author), Univ Hosp 12 Octubre, Hosp 12 Octubre Imas12, Unit Infect Dis, Inst Invest Biomed, Madrid, Spain.; Lopez-Medrano, F (corresponding author), Univ Complutense, Sch Med, Dept Med, Madrid, Spain.</t>
  </si>
  <si>
    <t>0066-4804</t>
  </si>
  <si>
    <t>MAY</t>
  </si>
  <si>
    <t>e02267-20</t>
  </si>
  <si>
    <t>Peces, R; Mena, R; Peces, C; Barruz, P; Trujillo, H; Carreno, A; Espinosa, L; Selgas, R; Lapunzina, P; Nevado, J</t>
  </si>
  <si>
    <t>Historical and geographical distribution of the founder mutation c.610G &gt; A; p.Ala204Thr in the CLCNKB gene linked to Bartter syndrome type III in Spain</t>
  </si>
  <si>
    <t>CLINICAL KIDNEY JOURNAL</t>
  </si>
  <si>
    <t>Letter</t>
  </si>
  <si>
    <t>[Peces, Ramon; Selgas, Rafael] Univ Autonoma, Hosp Univ La Paz, Serv Nefrol Adultos, IdiPAZ, Madrid, Spain; [Mena, Rocio; Barruz, Pilar; Lapunzina, Pablo; Nevado, Julian] Univ Autonoma, Hosp Univ La Paz, Inst Genet Med &amp; Mol INGEMM, IdiPAZ, Madrid, Spain; [Peces, Carlos] SESCAM, Area Tecnol Informac, Toledo, Spain; [Trujillo, Hernando] Hosp Univ 12 Octubre, Serv Nefrol Adultos, Madrid, Spain; [Carreno, Agustin] Hosp Gen Univ Ciudad Real, Serv Nefrol, Ciudad Real, Spain; [Espinosa, Laura] Univ Autonoma, Hosp Univ La Paz, Serv Nefrol Infantil, Madrid, Spain; [Lapunzina, Pablo; Nevado, Julian] CIBERER, ITHACA, European Reference Network, Madrid, Spain</t>
  </si>
  <si>
    <t>Peces, R (corresponding author), Univ Autonoma, Hosp Univ La Paz, Serv Nefrol Adultos, IdiPAZ, Madrid, Spain.</t>
  </si>
  <si>
    <t>2048-8505</t>
  </si>
  <si>
    <t>Peces, R; Mena, R; Peces, C; Cuesta, E; Lapunzina, P; Selgas, R; Nevado, J</t>
  </si>
  <si>
    <t>Birth of two healthy girls following preimplantation genetic diagnosis and gestational surrogacy in a rapidly progressive autosomal dominant polycystic kidney disease case using tolvaptan</t>
  </si>
  <si>
    <t>[Peces, Ramon; Selgas, Rafael] Univ Autonoma, Hosp Univ La Paz, Serv Nefrol, IdiPAZ, Madrid, Spain; [Mena, Rocio; Lapunzina, Pablo; Nevado, Julian] Univ Autonoma, Hosp Univ La Paz, Inst Genet Med &amp; Mol, IdiPAZ, Madrid, Spain; [Peces, Carlos] SESCAM, Area Tecnol Informac, Toledo, Spain; [Cuesta, Emilio] Univ Autonoma, Hosp Univ La Paz, Serv Radiol, IdiPAZ, Madrid, Spain; [Lapunzina, Pablo; Nevado, Julian] Ctr Invest Biomed Red Enfermedades Raras, ISCIII, Madrid, Spain; [Lapunzina, Pablo; Nevado, Julian] ITHACA European Reference Network, Madrid, Spain</t>
  </si>
  <si>
    <t>Peces, R (corresponding author), Univ Autonoma, Hosp Univ La Paz, Serv Nefrol, IdiPAZ, Madrid, Spain.</t>
  </si>
  <si>
    <t>Caravaca-Fontan, F; Trujillo, H; Alonso, M; Diaz-Encarnacion, M; Cabello, V; Ariceta, G; Quintana, LF; Marco, H; Barros, X; Ramos, N; Rodriguez-Mendiola, N; Cruz, S; Fernandez-Juarez, G; Rodriguez, E; de la Cerda, F; de Jose, AP; Lopez, I; Fernandez, L; Gomez, VP; Avila, A; Bravo, L; Lumbreras, J; Allende, N; de la Nieta, MDS; Olea, T; Melgosa, M; Huerta, A; Miquel, R; Mon, C; Fraga, G; de Lorenzo, A; Draibe, J; Gonzalez, F; Shabaka, A; Illescas, ML; Calvo, C; Oviedo, V; Da Silva, I; de Jorge, EG; Caravaca, F; Praga, M</t>
  </si>
  <si>
    <t>Validation of a Histologic Scoring Index for C3 Glomerulopathy</t>
  </si>
  <si>
    <t>AMERICAN JOURNAL OF KIDNEY DISEASES</t>
  </si>
  <si>
    <t>[Caravaca-Fontan, Fernando; Praga, Manuel] Inst Invest Hosp 12 Octubre I 12, Madrid, Spain; [Caravaca-Fontan, Fernando; Praga, Manuel] Univ Complutense Madrid, Dept Med, Madrid, Spain; [Trujillo, Hernando; Praga, Manuel] Hosp Univ 12 Octubre, Dept Nephrol, Avda Corrdoba S-N, Madrid 28041, Spain; [Alonso, Marina] Hosp Univ 12 Octubre, Dept Pathol, Madrid, Spain; [Diaz-Encarnacion, Montserrat; Da Silva, Iara] Fdn Puigvert, Dept Nephrol, Barcelona, Spain; [Cabello, Virginia] Hosp Univ Virgen del Rocio, Dept Nephrol, Seville, Spain; [Ariceta, Gema] Univ Autonoma Barcelona, Hosp Univ Vall dHebron, Dept Pediat Nephrol, Barcelona, Spain; [Quintana, Luis F.] Hosp Clin Barcelona, Dept Nephrol, Barcelona, Spain; [Quintana, Luis F.] Univ Barcelona, IDIBAPS, Dept Med, Barcelona, Spain; [Marco, Helena] Hosp Badalona Germans Trias &amp; Pujol, Dept Nephrol, Barcelona, Spain; [Barros, Xoana] Hosp Univ Doctor Josep Trueta, Dept Nephrol, Girona, Spain; [Ramos, Natalia] Hosp Univ Vall dHebron, Dept Nephrol, Barcelona, Spain; [Rodriguez-Mendiola, Nuria] Hosp Univ Ramon y Cajal, Dept Nephrol, Madrid, Spain; [Cruz, Sonia] Hosp Univ Juan Ramon Jimenez, Dept Nephrol, Huelva, Spain; [Fernandez-Juarez, Gema] Hosp Univ Fdn Alcorcon, Dept Nephrol, Madrid, Spain; [Rodriguez, Eva] Hosp del Mar, Dept Nephrol, Barcelona, Spain; [de la Cerda, Francisco] Hosp Univ Virgen del Rocio, Dept Pediat Nephrol, Seville, Spain; [Perez de Jose, Ana] Hosp Univ Gregorio Maranon, Dept Nephrol, Madrid, Spain; [Lopez, Inmaculada] Hosp Univ Virgen de la Arrixaca, Dept Nephrol, Murcia, Spain; [Fernandez, Loreto] Complejo Hosp Navarra, Dept Nephrol, Navarra, Spain; [Perez Gomez, Vanessa] Hosp Univ Fdn Jimenez Diaz, Dept Nephrol, Madrid, Spain; [Avila, Ana] Hosp Univ Doctor Peset, Dept Nephrol, Valencia, Spain; [Bravo, Luis] Hosp Univ A Coruna, Dept Nephrol, La Coruna, Spain; [Lumbreras, Javier] Hosp Univ Son Espases, Balearic Isl Hlth Res Inst IdISBa, Pediat Nephrol Unit, Palma De Mallorca, Spain; [Allende, Natalia] Hosp Univ Son Espases, Dept Nephrol, Palma De Mallorca, Spain; [Sanchez de la Nieta, Maria Dolores] Hosp Gen Univ Ciudad Real, Dept Nephrol, Ciudad Real, Spain; [Olea, Teresa] Hosp Univ La Paz, Dept Nephrol, Madrid, Spain; [Melgosa, Marta] Hosp Univ La Paz, Dept Pediat Nephrol, Madrid, Spain; [Huerta, Ana] Hosp Univ Puerta Hierro, Dept Nephrol, Madrid, Spain; [Miquel, Rosa] Hosp Univ Canarias, Dept Nephrol, Tenerife, Spain; [Mon, Carmen] Hosp Univ Severo Ochoa, Dept Nephrol, Madrid, Spain; [Fraga, Gloria] Univ Autonoma Barcelona, Dept Pediat Nephrol, Hosp Santa Creu &amp; St Pau, Barcelona, Spain; [de Lorenzo, Alberto] Hosp Univ Getafe, Dept Nephrol, Madrid, Spain; [Draibe, Juliana] Hosp Univ Bellvitge, Dept Nephrol, Barcelona, Spain; [Gonzalez, Fayna] Hosp Doctor Negrin, Dept Nephrol, Gran Canaria, Spain; [Shabaka, Amir] Hosp Univ Clin San Carlos, Dept Nephrol, Madrid, Spain; [Luisa Illescas, Maria] Complejo Hosp Univ Albacete, Dept Nephrol, Albacete, Spain; [Calvo, Consuelo] Hosp Gen Univ Castellon, Dept Nephrol, Castellon de La Plana, Spain; [Oviedo, Victoria] Hosp Univ Marques de Valdecilla, Dept Nephrol, Santander, Spain; [Goicoechea de Jorge, Elena] Univ Complutense Madrid, Dept Immunl, Madrid, Spain; [Goicoechea de Jorge, Elena] CSIC, Ctr Invest Biol, Madrid, Spain; [Goicoechea de Jorge, Elena] Ctr Invest Biomed Red Enfermedades Raras, Madrid, Spain; [Caravaca, Francisco] Hosp Univ Badajoz, Dept Nephrol, Badajoz, Spain</t>
  </si>
  <si>
    <t>Praga, M (corresponding author), Hosp Univ 12 Octubre, Dept Nephrol, Avda Corrdoba S-N, Madrid 28041, Spain.</t>
  </si>
  <si>
    <t>0272-6386</t>
  </si>
  <si>
    <t>+</t>
  </si>
  <si>
    <t>Paez-Vega, A; Cantisan, S; Aguera, ML; Suner, M; Facundo, C; Yuste, JR; Fernandez-Ruiz, M; Montejo, M; Redondo-Pachon, D; Lopez-Oliva, MO; Fernandez-Rodriguez, A; Farinas, MC; Hernandez, D; Len, O; Munoz, P; Valle-Arroyo, J; Rodelo-Haad, C; Cordero, E; Torre-Cisneros, J</t>
  </si>
  <si>
    <t>Pretransplant CMV-Specific T-Cell Immunity But Not Dose of Antithymocyte Globulin Is Associated With Recovery of Specific Immunity After Kidney Transplantation</t>
  </si>
  <si>
    <t>JOURNAL OF INFECTIOUS DISEASES</t>
  </si>
  <si>
    <t>[Paez-Vega, Aurora; Cantisan, Sara; Aguera, Maria L.; Valle-Arroyo, Jorge; Rodelo-Haad, Cristian; Torre-Cisneros, Julian] Univ Cordoba, Reina Sofia Univ Hosp, Maimonides Inst Biomed Res Cordoba IMIBIC, Cordoba, Spain; [Paez-Vega, Aurora; Cantisan, Sara; Yuste, Jose R.; Fernandez-Ruiz, Mario; Montejo, Miguel; Farinas, Maria C.; Len, Oscar; Valle-Arroyo, Jorge; Cordero, Elisa; Torre-Cisneros, Julian] Inst Salud Carlos III, Spanish Network Res Infect Dis, Madrid, Spain; [Cantisan, Sara; Torre-Cisneros, Julian] Reina Sofia Univ Hosp, Infect Dis Serv, Cordoba, Spain; [Aguera, Maria L.; Rodelo-Haad, Cristian] Reina Sofia Univ Hosp, Nephrol Serv, Cordoba, Spain; [Suner, Marta] Virgen del Rocio Univ Hosp, Nephrol Serv, Seville, Spain; [Facundo, Carmen] Puigvert Fundacio, Nephrol Serv, Barcelona, Spain; [Yuste, Jose R.] Univ Clin Navarra, Infect Dis Unit, Pamplona, Spain; [Fernandez-Ruiz, Mario] Res Inst Hosp 12 Octubre, Unit Infect Dis, Madrid, Spain; [Montejo, Miguel] Cruces Univ Hosp, Infect Dis Serv, Bilbao, Spain; [Redondo-Pachon, Dolores] Hosp del Mar, Nephrol Serv, Barcelona, Spain; [Lopez-Oliva, Maria O.] La Paz Univ Hosp, Nephrol Serv, Madrid, Spain; [Fernandez-Rodriguez, Ana] Ramon y Cajal Univ Hosp, Nephrol Serv, Madrid, Spain; [Farinas, Maria C.] Univ Cantabria, Marques de Valdecilla Hosp, Inst Invest Marques de Valdecilla, Infect Dis Serv, Santander, Spain; [Hernandez, Domingo] Univ Malaga, Reg Univ Hosp Carlos Haya, Inst Biomed Res Malaga IBIMA, Nephrol Serv, Malaga, Spain; [Len, Oscar] Hosp Univ Vall dHebron, Infect Dis Serv, Barcelona, Spain; [Munoz, Patricia] Gregorio Maranon Univ Hosp, Dept Clin Microbiol &amp; Infect Dis, Madrid, Spain; [Munoz, Patricia] Inst Invest Biomed Gregorio Maranon, Madrid, Spain; [Munoz, Patricia] Univ Complutense Madrid, Madrid, Spain; [Munoz, Patricia] CIBERES CB06 06 0058, Madrid, Spain; [Munoz, Patricia] Univ Complutense Madrid, Dept Med, Madrid, Spain; [Cordero, Elisa] Virgen del Rocio Univ Hosp, Infect Dis Unit, Seville, Spain</t>
  </si>
  <si>
    <t>Cantisan, S (corresponding author), Univ Cordoba, Reina Sofia Univ Hosp, Maimonides Inst Biomed Res Cordoba IMIBIC, Infect Dis Unit, Avda Menendez Pidal S-N, Cordoba 14004, Spain.</t>
  </si>
  <si>
    <t>0022-1899</t>
  </si>
  <si>
    <t>APR 1</t>
  </si>
  <si>
    <t>Perez-Torres, A; Garcia, MEG; Ossorio-Gonzalez, M; Garcia, LA; Bajo, MA; del Peso, G; Plaza, AC; Selgas, R</t>
  </si>
  <si>
    <t>The Effect of Nutritional Interventions on Long-Term Patient Survival in Advanced Chronic Kidney Disease</t>
  </si>
  <si>
    <t>NUTRIENTS</t>
  </si>
  <si>
    <t>[Perez-Torres, Almudena] Hosp Univ Santa Cristina, Nutr Dept, Madrid 28009, Spain; [Perez-Torres, Almudena; Gonzalez Garcia, M. Elena; Ossorio-Gonzalez, Marta; Alvarez Garcia, Laura; Bajo, M. Auxiliadora; del Peso, Gloria; Castillo Plaza, Ana; Selgas, Rafael] Hosp Univ La Paz, Dept Nephrol, Madrid 28046, Spain</t>
  </si>
  <si>
    <t>Garcia, MEG (corresponding author), Hosp Univ La Paz, Dept Nephrol, Madrid 28046, Spain.</t>
  </si>
  <si>
    <t>2072-6643</t>
  </si>
  <si>
    <t>FEB</t>
  </si>
  <si>
    <t>Portoles, JM; Jimenez, C; Janeiro, D; Lopez-Oliva, MO; Ortega-Carrion, A; Blanquez, D; Arribas, L; Gomez, C; Diez, T; Pascual, J; Portero, I</t>
  </si>
  <si>
    <t>The Immunobiogram, a Novel In Vitro Assay to Evaluate Treatment Resistance in Patients Receiving Immunosuppressive Therapy</t>
  </si>
  <si>
    <t>FRONTIERS IN IMMUNOLOGY</t>
  </si>
  <si>
    <t>[Portoles, Jose Maria; Janeiro, Dario] Hosp Univ Puerta Hierro, Dept Nephrol, Madrid, Spain; [Portoles, Jose Maria; Jimenez, Carlos; Janeiro, Dario; Lopez-Oliva, Maria O.; Pascual, Julio] Inst Salud Carlos III, Res Net REDInREN 016 0009, Madrid, Spain; [Jimenez, Carlos; Lopez-Oliva, Maria O.] Hosp La Paz, Dept Nephrol, Madrid, Spain; [Ortega-Carrion, Alvaro; Gomez, Carlos; Diez, Teresa; Portero, Isabel] BIOHOPE Sci SL, Dept R D, Madrid, Spain; [Blanquez, Daniel; Arribas, Luis] Adamas Engn Consulting, Madrid, Spain; [Pascual, Julio] Hosp Mar, Inst Mar Med Res, Dept Nephrol, Barcelona, Spain</t>
  </si>
  <si>
    <t>Portoles, JM (corresponding author), Hosp Univ Puerta Hierro, Dept Nephrol, Madrid, Spain.; Portoles, JM (corresponding author), Inst Salud Carlos III, Res Net REDInREN 016 0009, Madrid, Spain.; Portero, I (corresponding author), BIOHOPE Sci SL, Dept R D, Madrid, Spain.</t>
  </si>
  <si>
    <t>1664-3224</t>
  </si>
  <si>
    <t>JAN 25</t>
  </si>
  <si>
    <t>Gonzalez-Parra, E; Bover, J; Herrero, J; Sanchez, E; Molina, P; Martin-Malo, A; Rubio, MAB; Lloret, S; Navarro, J; Arenas, MD</t>
  </si>
  <si>
    <t>Control of phosphorus and prevention of fractures in the kidney patient</t>
  </si>
  <si>
    <t>[Gonzalez-Parra, Emilio] Hosp Univ Fdn Jimenez Diaz, Madrid, Spain; [Bover, Jordi; Lloret, Susa] Fdn Puigvert, Barcelona, Spain; [Herrero, Jose] Hosp Clin Madrid, Madrid, Spain; [Sanchez, Emilio] Hosp Univ Cabuenes, Gijon, Spain; [Molina, Pablo] Hosp Peset, Valencia, Spain; [Martin-Malo, Alejandro] Hosp Reina Sofia, Cordoba, Spain; [Bajo Rubio, Maria Auxiladora] Hosp La Paz, Madrid, Spain; [Navarro, Juan] Hosp Univ Nuestra Senora Candelaria, Santa Cruz De Tenerife, Spain; [Dolores Arenas, Maria] Hosp Mar, Barcelona, Spain</t>
  </si>
  <si>
    <t>Gonzalez-Parra, E (corresponding author), Hosp Univ Fdn Jimenez Diaz, Madrid, Spain.</t>
  </si>
  <si>
    <t>JAN-FEB</t>
  </si>
  <si>
    <t>1º CUARTIL</t>
  </si>
  <si>
    <t>1º DECIL</t>
  </si>
  <si>
    <t>Q1</t>
  </si>
  <si>
    <t>SI</t>
  </si>
  <si>
    <t>Correction</t>
  </si>
  <si>
    <t>Editorial Material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</si>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</sst>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2325"/>
  <sheetViews>
    <sheetView tabSelected="1" zoomScalePageLayoutView="0" workbookViewId="0" topLeftCell="A1">
      <selection activeCell="A1" sqref="A1:IV16384"/>
    </sheetView>
  </sheetViews>
  <sheetFormatPr defaultColWidth="12.5742187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9" customWidth="1"/>
    <col min="6" max="6" width="12.57421875" style="9" customWidth="1"/>
    <col min="7" max="7" width="12.00390625" style="9" customWidth="1"/>
    <col min="8" max="9" width="0" style="9" hidden="1" customWidth="1"/>
    <col min="10" max="10" width="8.7109375" style="9" customWidth="1"/>
    <col min="11" max="14" width="0" style="9" hidden="1" customWidth="1"/>
    <col min="15" max="15" width="9.28125" style="9" customWidth="1"/>
    <col min="16" max="17" width="8.140625" style="9" customWidth="1"/>
    <col min="18" max="18" width="9.57421875" style="9" customWidth="1"/>
    <col min="19" max="19" width="12.57421875" style="9" customWidth="1"/>
    <col min="20" max="20" width="9.7109375" style="9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4" customFormat="1" ht="39.75" customHeight="1"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</row>
    <row r="5" spans="1:79" s="8" customFormat="1" ht="15">
      <c r="A5" s="1"/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91.245</v>
      </c>
      <c r="G5" s="7" t="str">
        <f>VLOOKUP(N5,'[1]Revistas'!$B$2:$H$62913,3,FALSE)</f>
        <v>Q1</v>
      </c>
      <c r="H5" s="7" t="str">
        <f>VLOOKUP(N5,'[1]Revistas'!$B$2:$H$62913,4,FALSE)</f>
        <v>MEDICINE, GENERAL &amp; INTERNAL</v>
      </c>
      <c r="I5" s="7" t="str">
        <f>VLOOKUP(N5,'[1]Revistas'!$B$2:$H$62913,5,FALSE)</f>
        <v>1/169</v>
      </c>
      <c r="J5" s="7" t="str">
        <f>VLOOKUP(N5,'[1]Revistas'!$B$2:$H$62913,6,FALSE)</f>
        <v>SI</v>
      </c>
      <c r="K5" s="7" t="s">
        <v>24</v>
      </c>
      <c r="L5" s="7" t="s">
        <v>25</v>
      </c>
      <c r="M5" s="7">
        <v>6</v>
      </c>
      <c r="N5" s="7" t="s">
        <v>26</v>
      </c>
      <c r="O5" s="7" t="s">
        <v>27</v>
      </c>
      <c r="P5" s="7">
        <v>2021</v>
      </c>
      <c r="Q5" s="7">
        <v>385</v>
      </c>
      <c r="R5" s="7">
        <v>17</v>
      </c>
      <c r="S5" s="7">
        <v>1570</v>
      </c>
      <c r="T5" s="7">
        <v>1580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s="8" customFormat="1" ht="15">
      <c r="A6" s="1"/>
      <c r="B6" s="6" t="s">
        <v>28</v>
      </c>
      <c r="C6" s="6" t="s">
        <v>29</v>
      </c>
      <c r="D6" s="6" t="s">
        <v>30</v>
      </c>
      <c r="E6" s="7" t="s">
        <v>23</v>
      </c>
      <c r="F6" s="7">
        <f>VLOOKUP(N6,'[1]Revistas'!$B$2:$H$62913,2,FALSE)</f>
        <v>2.033</v>
      </c>
      <c r="G6" s="7" t="str">
        <f>VLOOKUP(N6,'[1]Revistas'!$B$2:$H$62913,3,FALSE)</f>
        <v>Q3</v>
      </c>
      <c r="H6" s="7" t="str">
        <f>VLOOKUP(N6,'[1]Revistas'!$B$2:$H$62913,4,FALSE)</f>
        <v>UROLOGY &amp; NEPHROLOGY</v>
      </c>
      <c r="I6" s="7" t="str">
        <f>VLOOKUP(N6,'[1]Revistas'!$B$2:$H$62913,5,FALSE)</f>
        <v>67/90</v>
      </c>
      <c r="J6" s="7" t="str">
        <f>VLOOKUP(N6,'[1]Revistas'!$B$2:$H$62913,6,FALSE)</f>
        <v>NO</v>
      </c>
      <c r="K6" s="7" t="s">
        <v>31</v>
      </c>
      <c r="L6" s="7" t="s">
        <v>32</v>
      </c>
      <c r="M6" s="7">
        <v>0</v>
      </c>
      <c r="N6" s="7" t="s">
        <v>33</v>
      </c>
      <c r="O6" s="7" t="s">
        <v>34</v>
      </c>
      <c r="P6" s="7">
        <v>2021</v>
      </c>
      <c r="Q6" s="7">
        <v>41</v>
      </c>
      <c r="R6" s="7">
        <v>5</v>
      </c>
      <c r="S6" s="7">
        <v>529</v>
      </c>
      <c r="T6" s="7">
        <v>538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s="8" customFormat="1" ht="15">
      <c r="A7" s="1"/>
      <c r="B7" s="6" t="s">
        <v>35</v>
      </c>
      <c r="C7" s="6" t="s">
        <v>36</v>
      </c>
      <c r="D7" s="6" t="s">
        <v>37</v>
      </c>
      <c r="E7" s="7" t="s">
        <v>38</v>
      </c>
      <c r="F7" s="7">
        <f>VLOOKUP(N7,'[1]Revistas'!$B$2:$H$62913,2,FALSE)</f>
        <v>5.162</v>
      </c>
      <c r="G7" s="7" t="str">
        <f>VLOOKUP(N7,'[1]Revistas'!$B$2:$H$62913,3,FALSE)</f>
        <v>Q2</v>
      </c>
      <c r="H7" s="7" t="str">
        <f>VLOOKUP(N7,'[1]Revistas'!$B$2:$H$62913,4,FALSE)</f>
        <v>CARDIAC &amp; CARDIOVASCULAR SYSTEMS</v>
      </c>
      <c r="I7" s="7" t="str">
        <f>VLOOKUP(N7,'[1]Revistas'!$B$2:$H$62913,5,FALSE)</f>
        <v>43/142</v>
      </c>
      <c r="J7" s="7" t="str">
        <f>VLOOKUP(N7,'[1]Revistas'!$B$2:$H$62913,6,FALSE)</f>
        <v>NO</v>
      </c>
      <c r="K7" s="7" t="s">
        <v>39</v>
      </c>
      <c r="L7" s="7" t="s">
        <v>40</v>
      </c>
      <c r="M7" s="7">
        <v>0</v>
      </c>
      <c r="N7" s="7" t="s">
        <v>41</v>
      </c>
      <c r="O7" s="7" t="s">
        <v>42</v>
      </c>
      <c r="P7" s="7">
        <v>2021</v>
      </c>
      <c r="Q7" s="7">
        <v>331</v>
      </c>
      <c r="R7" s="7" t="s">
        <v>40</v>
      </c>
      <c r="S7" s="7" t="s">
        <v>43</v>
      </c>
      <c r="T7" s="7" t="s">
        <v>44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s="8" customFormat="1" ht="15">
      <c r="A8" s="1"/>
      <c r="B8" s="6" t="s">
        <v>45</v>
      </c>
      <c r="C8" s="6" t="s">
        <v>46</v>
      </c>
      <c r="D8" s="6" t="s">
        <v>47</v>
      </c>
      <c r="E8" s="7" t="s">
        <v>23</v>
      </c>
      <c r="F8" s="7">
        <f>VLOOKUP(N8,'[1]Revistas'!$B$2:$H$62913,2,FALSE)</f>
        <v>3.094</v>
      </c>
      <c r="G8" s="7" t="str">
        <f>VLOOKUP(N8,'[1]Revistas'!$B$2:$H$62913,3,FALSE)</f>
        <v>Q3</v>
      </c>
      <c r="H8" s="7" t="str">
        <f>VLOOKUP(N8,'[1]Revistas'!$B$2:$H$62913,4,FALSE)</f>
        <v>TRANSPLANTATION</v>
      </c>
      <c r="I8" s="7" t="str">
        <f>VLOOKUP(N8,'[1]Revistas'!$B$2:$H$62913,5,FALSE)</f>
        <v>13/25</v>
      </c>
      <c r="J8" s="7" t="str">
        <f>VLOOKUP(N8,'[1]Revistas'!$B$2:$H$62913,6,FALSE)</f>
        <v>NO</v>
      </c>
      <c r="K8" s="7" t="s">
        <v>48</v>
      </c>
      <c r="L8" s="7" t="s">
        <v>49</v>
      </c>
      <c r="M8" s="7">
        <v>0</v>
      </c>
      <c r="N8" s="7" t="s">
        <v>50</v>
      </c>
      <c r="O8" s="7" t="s">
        <v>51</v>
      </c>
      <c r="P8" s="7">
        <v>2021</v>
      </c>
      <c r="Q8" s="7">
        <v>45</v>
      </c>
      <c r="R8" s="7">
        <v>11</v>
      </c>
      <c r="S8" s="7">
        <v>1422</v>
      </c>
      <c r="T8" s="7">
        <v>1428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s="8" customFormat="1" ht="15">
      <c r="A9" s="1"/>
      <c r="B9" s="6" t="s">
        <v>52</v>
      </c>
      <c r="C9" s="6" t="s">
        <v>53</v>
      </c>
      <c r="D9" s="6" t="s">
        <v>54</v>
      </c>
      <c r="E9" s="7" t="s">
        <v>38</v>
      </c>
      <c r="F9" s="7">
        <f>VLOOKUP(N9,'[1]Revistas'!$B$2:$H$62913,2,FALSE)</f>
        <v>19.103</v>
      </c>
      <c r="G9" s="7" t="str">
        <f>VLOOKUP(N9,'[1]Revistas'!$B$2:$H$62913,3,FALSE)</f>
        <v>Q1</v>
      </c>
      <c r="H9" s="7" t="str">
        <f>VLOOKUP(N9,'[1]Revistas'!$B$2:$H$62913,4,FALSE)</f>
        <v>RHEUMATOLOGY</v>
      </c>
      <c r="I9" s="7" t="str">
        <f>VLOOKUP(N9,'[1]Revistas'!$B$2:$H$62913,5,FALSE)</f>
        <v>2 DE 34</v>
      </c>
      <c r="J9" s="7" t="str">
        <f>VLOOKUP(N9,'[1]Revistas'!$B$2:$H$62913,6,FALSE)</f>
        <v>SI</v>
      </c>
      <c r="K9" s="7" t="s">
        <v>55</v>
      </c>
      <c r="L9" s="7" t="s">
        <v>40</v>
      </c>
      <c r="M9" s="7">
        <v>0</v>
      </c>
      <c r="N9" s="7" t="s">
        <v>56</v>
      </c>
      <c r="O9" s="7" t="s">
        <v>57</v>
      </c>
      <c r="P9" s="7">
        <v>2021</v>
      </c>
      <c r="Q9" s="7">
        <v>80</v>
      </c>
      <c r="R9" s="7" t="s">
        <v>40</v>
      </c>
      <c r="S9" s="7">
        <v>270</v>
      </c>
      <c r="T9" s="7">
        <v>271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s="8" customFormat="1" ht="15">
      <c r="A10" s="1"/>
      <c r="B10" s="6" t="s">
        <v>58</v>
      </c>
      <c r="C10" s="6" t="s">
        <v>59</v>
      </c>
      <c r="D10" s="6" t="s">
        <v>30</v>
      </c>
      <c r="E10" s="7" t="s">
        <v>23</v>
      </c>
      <c r="F10" s="7">
        <f>VLOOKUP(N10,'[1]Revistas'!$B$2:$H$62913,2,FALSE)</f>
        <v>2.033</v>
      </c>
      <c r="G10" s="7" t="str">
        <f>VLOOKUP(N10,'[1]Revistas'!$B$2:$H$62913,3,FALSE)</f>
        <v>Q3</v>
      </c>
      <c r="H10" s="7" t="str">
        <f>VLOOKUP(N10,'[1]Revistas'!$B$2:$H$62913,4,FALSE)</f>
        <v>UROLOGY &amp; NEPHROLOGY</v>
      </c>
      <c r="I10" s="7" t="str">
        <f>VLOOKUP(N10,'[1]Revistas'!$B$2:$H$62913,5,FALSE)</f>
        <v>67/90</v>
      </c>
      <c r="J10" s="7" t="str">
        <f>VLOOKUP(N10,'[1]Revistas'!$B$2:$H$62913,6,FALSE)</f>
        <v>NO</v>
      </c>
      <c r="K10" s="7" t="s">
        <v>60</v>
      </c>
      <c r="L10" s="7" t="s">
        <v>61</v>
      </c>
      <c r="M10" s="7">
        <v>6</v>
      </c>
      <c r="N10" s="7" t="s">
        <v>33</v>
      </c>
      <c r="O10" s="7" t="s">
        <v>62</v>
      </c>
      <c r="P10" s="7">
        <v>2021</v>
      </c>
      <c r="Q10" s="7">
        <v>41</v>
      </c>
      <c r="R10" s="7">
        <v>3</v>
      </c>
      <c r="S10" s="7">
        <v>329</v>
      </c>
      <c r="T10" s="7">
        <v>336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s="8" customFormat="1" ht="15">
      <c r="A11" s="1"/>
      <c r="B11" s="6" t="s">
        <v>63</v>
      </c>
      <c r="C11" s="6" t="s">
        <v>64</v>
      </c>
      <c r="D11" s="6" t="s">
        <v>30</v>
      </c>
      <c r="E11" s="7" t="s">
        <v>65</v>
      </c>
      <c r="F11" s="7">
        <f>VLOOKUP(N11,'[1]Revistas'!$B$2:$H$62913,2,FALSE)</f>
        <v>2.033</v>
      </c>
      <c r="G11" s="7" t="str">
        <f>VLOOKUP(N11,'[1]Revistas'!$B$2:$H$62913,3,FALSE)</f>
        <v>Q3</v>
      </c>
      <c r="H11" s="7" t="str">
        <f>VLOOKUP(N11,'[1]Revistas'!$B$2:$H$62913,4,FALSE)</f>
        <v>UROLOGY &amp; NEPHROLOGY</v>
      </c>
      <c r="I11" s="7" t="str">
        <f>VLOOKUP(N11,'[1]Revistas'!$B$2:$H$62913,5,FALSE)</f>
        <v>67/90</v>
      </c>
      <c r="J11" s="7" t="str">
        <f>VLOOKUP(N11,'[1]Revistas'!$B$2:$H$62913,6,FALSE)</f>
        <v>NO</v>
      </c>
      <c r="K11" s="7" t="s">
        <v>66</v>
      </c>
      <c r="L11" s="7" t="s">
        <v>67</v>
      </c>
      <c r="M11" s="7">
        <v>0</v>
      </c>
      <c r="N11" s="7" t="s">
        <v>33</v>
      </c>
      <c r="O11" s="7" t="s">
        <v>62</v>
      </c>
      <c r="P11" s="7">
        <v>2021</v>
      </c>
      <c r="Q11" s="7">
        <v>41</v>
      </c>
      <c r="R11" s="7">
        <v>3</v>
      </c>
      <c r="S11" s="7">
        <v>244</v>
      </c>
      <c r="T11" s="7">
        <v>257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s="8" customFormat="1" ht="15">
      <c r="A12" s="1"/>
      <c r="B12" s="6" t="s">
        <v>68</v>
      </c>
      <c r="C12" s="6" t="s">
        <v>69</v>
      </c>
      <c r="D12" s="6" t="s">
        <v>70</v>
      </c>
      <c r="E12" s="7" t="s">
        <v>23</v>
      </c>
      <c r="F12" s="7">
        <f>VLOOKUP(N12,'[1]Revistas'!$B$2:$H$62913,2,FALSE)</f>
        <v>5.191</v>
      </c>
      <c r="G12" s="7" t="str">
        <f>VLOOKUP(N12,'[1]Revistas'!$B$2:$H$62913,3,FALSE)</f>
        <v>Q1</v>
      </c>
      <c r="H12" s="7" t="str">
        <f>VLOOKUP(N12,'[1]Revistas'!$B$2:$H$62913,4,FALSE)</f>
        <v>PHARMACOLOGY &amp; PHARMACY</v>
      </c>
      <c r="I12" s="7" t="str">
        <f>VLOOKUP(N12,'[1]Revistas'!$B$2:$H$62913,5,FALSE)</f>
        <v>57/275</v>
      </c>
      <c r="J12" s="7" t="str">
        <f>VLOOKUP(N12,'[1]Revistas'!$B$2:$H$62913,6,FALSE)</f>
        <v>NO</v>
      </c>
      <c r="K12" s="7" t="s">
        <v>71</v>
      </c>
      <c r="L12" s="7" t="s">
        <v>72</v>
      </c>
      <c r="M12" s="7">
        <v>0</v>
      </c>
      <c r="N12" s="7" t="s">
        <v>73</v>
      </c>
      <c r="O12" s="7" t="s">
        <v>74</v>
      </c>
      <c r="P12" s="7">
        <v>2021</v>
      </c>
      <c r="Q12" s="7">
        <v>65</v>
      </c>
      <c r="R12" s="7">
        <v>5</v>
      </c>
      <c r="S12" s="7" t="s">
        <v>40</v>
      </c>
      <c r="T12" s="7" t="s">
        <v>75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s="8" customFormat="1" ht="15">
      <c r="A13" s="1"/>
      <c r="B13" s="6" t="s">
        <v>76</v>
      </c>
      <c r="C13" s="6" t="s">
        <v>77</v>
      </c>
      <c r="D13" s="6" t="s">
        <v>78</v>
      </c>
      <c r="E13" s="7" t="s">
        <v>79</v>
      </c>
      <c r="F13" s="7">
        <f>VLOOKUP(N13,'[1]Revistas'!$B$2:$H$62913,2,FALSE)</f>
        <v>4.452</v>
      </c>
      <c r="G13" s="7" t="str">
        <f>VLOOKUP(N13,'[1]Revistas'!$B$2:$H$62913,3,FALSE)</f>
        <v>Q1</v>
      </c>
      <c r="H13" s="7" t="str">
        <f>VLOOKUP(N13,'[1]Revistas'!$B$2:$H$62913,4,FALSE)</f>
        <v>UROLOGY &amp; NEPHROLOGY</v>
      </c>
      <c r="I13" s="7" t="str">
        <f>VLOOKUP(N13,'[1]Revistas'!$B$2:$H$62913,5,FALSE)</f>
        <v>20/90</v>
      </c>
      <c r="J13" s="7" t="str">
        <f>VLOOKUP(N13,'[1]Revistas'!$B$2:$H$62913,6,FALSE)</f>
        <v>NO</v>
      </c>
      <c r="K13" s="7" t="s">
        <v>80</v>
      </c>
      <c r="L13" s="7" t="s">
        <v>81</v>
      </c>
      <c r="M13" s="7">
        <v>0</v>
      </c>
      <c r="N13" s="7" t="s">
        <v>82</v>
      </c>
      <c r="O13" s="7" t="s">
        <v>42</v>
      </c>
      <c r="P13" s="7">
        <v>2021</v>
      </c>
      <c r="Q13" s="7">
        <v>14</v>
      </c>
      <c r="R13" s="7">
        <v>8</v>
      </c>
      <c r="S13" s="7">
        <v>1990</v>
      </c>
      <c r="T13" s="7">
        <v>1993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s="8" customFormat="1" ht="15">
      <c r="A14" s="1"/>
      <c r="B14" s="6" t="s">
        <v>83</v>
      </c>
      <c r="C14" s="6" t="s">
        <v>84</v>
      </c>
      <c r="D14" s="6" t="s">
        <v>78</v>
      </c>
      <c r="E14" s="7" t="s">
        <v>79</v>
      </c>
      <c r="F14" s="7">
        <f>VLOOKUP(N14,'[1]Revistas'!$B$2:$H$62913,2,FALSE)</f>
        <v>4.452</v>
      </c>
      <c r="G14" s="7" t="str">
        <f>VLOOKUP(N14,'[1]Revistas'!$B$2:$H$62913,3,FALSE)</f>
        <v>Q1</v>
      </c>
      <c r="H14" s="7" t="str">
        <f>VLOOKUP(N14,'[1]Revistas'!$B$2:$H$62913,4,FALSE)</f>
        <v>UROLOGY &amp; NEPHROLOGY</v>
      </c>
      <c r="I14" s="7" t="str">
        <f>VLOOKUP(N14,'[1]Revistas'!$B$2:$H$62913,5,FALSE)</f>
        <v>20/90</v>
      </c>
      <c r="J14" s="7" t="str">
        <f>VLOOKUP(N14,'[1]Revistas'!$B$2:$H$62913,6,FALSE)</f>
        <v>NO</v>
      </c>
      <c r="K14" s="7" t="s">
        <v>85</v>
      </c>
      <c r="L14" s="7" t="s">
        <v>86</v>
      </c>
      <c r="M14" s="7">
        <v>0</v>
      </c>
      <c r="N14" s="7" t="s">
        <v>82</v>
      </c>
      <c r="O14" s="7" t="s">
        <v>42</v>
      </c>
      <c r="P14" s="7">
        <v>2021</v>
      </c>
      <c r="Q14" s="7">
        <v>14</v>
      </c>
      <c r="R14" s="7">
        <v>8</v>
      </c>
      <c r="S14" s="7">
        <v>1987</v>
      </c>
      <c r="T14" s="7">
        <v>1989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s="8" customFormat="1" ht="15">
      <c r="A15" s="1"/>
      <c r="B15" s="6" t="s">
        <v>87</v>
      </c>
      <c r="C15" s="6" t="s">
        <v>88</v>
      </c>
      <c r="D15" s="6" t="s">
        <v>89</v>
      </c>
      <c r="E15" s="7" t="s">
        <v>23</v>
      </c>
      <c r="F15" s="7">
        <f>VLOOKUP(N15,'[1]Revistas'!$B$2:$H$62913,2,FALSE)</f>
        <v>8.86</v>
      </c>
      <c r="G15" s="7" t="str">
        <f>VLOOKUP(N15,'[1]Revistas'!$B$2:$H$62913,3,FALSE)</f>
        <v>Q1</v>
      </c>
      <c r="H15" s="7" t="str">
        <f>VLOOKUP(N15,'[1]Revistas'!$B$2:$H$62913,4,FALSE)</f>
        <v>UROLOGY &amp; NEPHROLOGY</v>
      </c>
      <c r="I15" s="7" t="str">
        <f>VLOOKUP(N15,'[1]Revistas'!$B$2:$H$62913,5,FALSE)</f>
        <v>9 DE 89</v>
      </c>
      <c r="J15" s="7" t="str">
        <f>VLOOKUP(N15,'[1]Revistas'!$B$2:$H$62913,6,FALSE)</f>
        <v>NO</v>
      </c>
      <c r="K15" s="7" t="s">
        <v>90</v>
      </c>
      <c r="L15" s="7" t="s">
        <v>91</v>
      </c>
      <c r="M15" s="7">
        <v>2</v>
      </c>
      <c r="N15" s="7" t="s">
        <v>92</v>
      </c>
      <c r="O15" s="7" t="s">
        <v>74</v>
      </c>
      <c r="P15" s="7">
        <v>2021</v>
      </c>
      <c r="Q15" s="7">
        <v>77</v>
      </c>
      <c r="R15" s="7">
        <v>5</v>
      </c>
      <c r="S15" s="7">
        <v>684</v>
      </c>
      <c r="T15" s="7" t="s">
        <v>93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s="8" customFormat="1" ht="15">
      <c r="A16" s="1"/>
      <c r="B16" s="6" t="s">
        <v>94</v>
      </c>
      <c r="C16" s="6" t="s">
        <v>95</v>
      </c>
      <c r="D16" s="6" t="s">
        <v>96</v>
      </c>
      <c r="E16" s="7" t="s">
        <v>23</v>
      </c>
      <c r="F16" s="7">
        <f>VLOOKUP(N16,'[1]Revistas'!$B$2:$H$62913,2,FALSE)</f>
        <v>5.226</v>
      </c>
      <c r="G16" s="7" t="str">
        <f>VLOOKUP(N16,'[1]Revistas'!$B$2:$H$62913,3,FALSE)</f>
        <v>Q1</v>
      </c>
      <c r="H16" s="7" t="str">
        <f>VLOOKUP(N16,'[1]Revistas'!$B$2:$H$62913,4,FALSE)</f>
        <v>INFECTIOUS DISEASES</v>
      </c>
      <c r="I16" s="7" t="str">
        <f>VLOOKUP(N16,'[1]Revistas'!$B$2:$H$62913,5,FALSE)</f>
        <v>13/117</v>
      </c>
      <c r="J16" s="7" t="str">
        <f>VLOOKUP(N16,'[1]Revistas'!$B$2:$H$62913,6,FALSE)</f>
        <v>NO</v>
      </c>
      <c r="K16" s="7" t="s">
        <v>97</v>
      </c>
      <c r="L16" s="7" t="s">
        <v>98</v>
      </c>
      <c r="M16" s="7">
        <v>2</v>
      </c>
      <c r="N16" s="7" t="s">
        <v>99</v>
      </c>
      <c r="O16" s="7" t="s">
        <v>100</v>
      </c>
      <c r="P16" s="7">
        <v>2021</v>
      </c>
      <c r="Q16" s="7">
        <v>223</v>
      </c>
      <c r="R16" s="7">
        <v>7</v>
      </c>
      <c r="S16" s="7">
        <v>1205</v>
      </c>
      <c r="T16" s="7">
        <v>1213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s="8" customFormat="1" ht="15">
      <c r="A17" s="1"/>
      <c r="B17" s="6" t="s">
        <v>101</v>
      </c>
      <c r="C17" s="6" t="s">
        <v>102</v>
      </c>
      <c r="D17" s="6" t="s">
        <v>103</v>
      </c>
      <c r="E17" s="7" t="s">
        <v>23</v>
      </c>
      <c r="F17" s="7">
        <f>VLOOKUP(N17,'[1]Revistas'!$B$2:$H$62913,2,FALSE)</f>
        <v>5.717</v>
      </c>
      <c r="G17" s="7" t="str">
        <f>VLOOKUP(N17,'[1]Revistas'!$B$2:$H$62913,3,FALSE)</f>
        <v>Q1</v>
      </c>
      <c r="H17" s="7" t="str">
        <f>VLOOKUP(N17,'[1]Revistas'!$B$2:$H$62913,4,FALSE)</f>
        <v>NUTRITION &amp; DIETETICS</v>
      </c>
      <c r="I17" s="7" t="str">
        <f>VLOOKUP(N17,'[1]Revistas'!$B$2:$H$62913,5,FALSE)</f>
        <v>17/89</v>
      </c>
      <c r="J17" s="7" t="str">
        <f>VLOOKUP(N17,'[1]Revistas'!$B$2:$H$62913,6,FALSE)</f>
        <v>NO</v>
      </c>
      <c r="K17" s="7" t="s">
        <v>104</v>
      </c>
      <c r="L17" s="7" t="s">
        <v>105</v>
      </c>
      <c r="M17" s="7">
        <v>2</v>
      </c>
      <c r="N17" s="7" t="s">
        <v>106</v>
      </c>
      <c r="O17" s="7" t="s">
        <v>107</v>
      </c>
      <c r="P17" s="7">
        <v>2021</v>
      </c>
      <c r="Q17" s="7">
        <v>13</v>
      </c>
      <c r="R17" s="7">
        <v>2</v>
      </c>
      <c r="S17" s="7" t="s">
        <v>40</v>
      </c>
      <c r="T17" s="7">
        <v>621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s="8" customFormat="1" ht="15">
      <c r="A18" s="1"/>
      <c r="B18" s="6" t="s">
        <v>108</v>
      </c>
      <c r="C18" s="6" t="s">
        <v>109</v>
      </c>
      <c r="D18" s="6" t="s">
        <v>110</v>
      </c>
      <c r="E18" s="7" t="s">
        <v>23</v>
      </c>
      <c r="F18" s="7">
        <f>VLOOKUP(N18,'[1]Revistas'!$B$2:$H$62913,2,FALSE)</f>
        <v>7.561</v>
      </c>
      <c r="G18" s="7" t="str">
        <f>VLOOKUP(N18,'[1]Revistas'!$B$2:$H$62913,3,FALSE)</f>
        <v>Q1</v>
      </c>
      <c r="H18" s="7" t="str">
        <f>VLOOKUP(N18,'[1]Revistas'!$B$2:$H$62913,4,FALSE)</f>
        <v>IMMUNOLOGY</v>
      </c>
      <c r="I18" s="7" t="str">
        <f>VLOOKUP(N18,'[1]Revistas'!$B$2:$H$62913,5,FALSE)</f>
        <v>24/162</v>
      </c>
      <c r="J18" s="7" t="str">
        <f>VLOOKUP(N18,'[1]Revistas'!$B$2:$H$62913,6,FALSE)</f>
        <v>NO</v>
      </c>
      <c r="K18" s="7" t="s">
        <v>111</v>
      </c>
      <c r="L18" s="7" t="s">
        <v>112</v>
      </c>
      <c r="M18" s="7">
        <v>0</v>
      </c>
      <c r="N18" s="7" t="s">
        <v>113</v>
      </c>
      <c r="O18" s="7" t="s">
        <v>114</v>
      </c>
      <c r="P18" s="7">
        <v>2021</v>
      </c>
      <c r="Q18" s="7">
        <v>11</v>
      </c>
      <c r="R18" s="7" t="s">
        <v>40</v>
      </c>
      <c r="S18" s="7" t="s">
        <v>40</v>
      </c>
      <c r="T18" s="7">
        <v>618202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s="8" customFormat="1" ht="15">
      <c r="A19" s="1"/>
      <c r="B19" s="6" t="s">
        <v>115</v>
      </c>
      <c r="C19" s="6" t="s">
        <v>116</v>
      </c>
      <c r="D19" s="6" t="s">
        <v>30</v>
      </c>
      <c r="E19" s="7" t="s">
        <v>65</v>
      </c>
      <c r="F19" s="7">
        <f>VLOOKUP(N19,'[1]Revistas'!$B$2:$H$62913,2,FALSE)</f>
        <v>2.033</v>
      </c>
      <c r="G19" s="7" t="str">
        <f>VLOOKUP(N19,'[1]Revistas'!$B$2:$H$62913,3,FALSE)</f>
        <v>Q3</v>
      </c>
      <c r="H19" s="7" t="str">
        <f>VLOOKUP(N19,'[1]Revistas'!$B$2:$H$62913,4,FALSE)</f>
        <v>UROLOGY &amp; NEPHROLOGY</v>
      </c>
      <c r="I19" s="7" t="str">
        <f>VLOOKUP(N19,'[1]Revistas'!$B$2:$H$62913,5,FALSE)</f>
        <v>67/90</v>
      </c>
      <c r="J19" s="7" t="str">
        <f>VLOOKUP(N19,'[1]Revistas'!$B$2:$H$62913,6,FALSE)</f>
        <v>NO</v>
      </c>
      <c r="K19" s="7" t="s">
        <v>117</v>
      </c>
      <c r="L19" s="7" t="s">
        <v>118</v>
      </c>
      <c r="M19" s="7">
        <v>2</v>
      </c>
      <c r="N19" s="7" t="s">
        <v>33</v>
      </c>
      <c r="O19" s="7" t="s">
        <v>119</v>
      </c>
      <c r="P19" s="7">
        <v>2021</v>
      </c>
      <c r="Q19" s="7">
        <v>41</v>
      </c>
      <c r="R19" s="7">
        <v>1</v>
      </c>
      <c r="S19" s="7">
        <v>7</v>
      </c>
      <c r="T19" s="7">
        <v>14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5:20" s="1" customFormat="1" ht="15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0" s="1" customFormat="1" ht="15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5:20" s="1" customFormat="1" ht="15" hidden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s="1" customFormat="1" ht="15" hidden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 ht="15" hidden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 ht="15" hidden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 ht="15" hidden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 ht="15" hidden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 ht="15" hidden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 ht="15" hidden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 ht="15" hidden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 ht="15" hidden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 ht="15" hidden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 ht="15" hidden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 ht="15" hidden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 ht="15" hidden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t="15" hidden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t="15" hidden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t="15" hidden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t="15" hidden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t="15" hidden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t="15" hidden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t="15" hidden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t="15" hidden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t="15" hidden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t="15" hidden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t="15" hidden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t="15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t="15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t="15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t="15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t="15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t="15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t="15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t="15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t="15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t="15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t="15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t="15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t="15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t="15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t="15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t="1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t="15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t="15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t="15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t="15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t="15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t="15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t="15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t="15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t="15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t="15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t="15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ht="15" hidden="1"/>
    <row r="1031" spans="5:20" s="1" customFormat="1" ht="15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2:20" s="10" customFormat="1" ht="15" hidden="1">
      <c r="B1032" s="10" t="s">
        <v>4</v>
      </c>
      <c r="C1032" s="10" t="s">
        <v>4</v>
      </c>
      <c r="D1032" s="10" t="s">
        <v>4</v>
      </c>
      <c r="E1032" s="11" t="s">
        <v>5</v>
      </c>
      <c r="F1032" s="11" t="s">
        <v>4</v>
      </c>
      <c r="G1032" s="11" t="s">
        <v>6</v>
      </c>
      <c r="H1032" s="11" t="s">
        <v>120</v>
      </c>
      <c r="I1032" s="11" t="s">
        <v>4</v>
      </c>
      <c r="J1032" s="11" t="s">
        <v>9</v>
      </c>
      <c r="K1032" s="11" t="s">
        <v>121</v>
      </c>
      <c r="L1032" s="11"/>
      <c r="M1032" s="11"/>
      <c r="N1032" s="11"/>
      <c r="O1032" s="11"/>
      <c r="P1032" s="11"/>
      <c r="Q1032" s="11"/>
      <c r="R1032" s="11"/>
      <c r="S1032" s="11"/>
      <c r="T1032" s="11"/>
    </row>
    <row r="1033" spans="2:20" s="10" customFormat="1" ht="15" hidden="1">
      <c r="B1033" s="10" t="s">
        <v>23</v>
      </c>
      <c r="C1033" s="10">
        <f>DCOUNTA(A4:T1026,C1032,B1032:B1033)</f>
        <v>9</v>
      </c>
      <c r="D1033" s="10" t="s">
        <v>23</v>
      </c>
      <c r="E1033" s="11">
        <f>DSUM(A4:T1027,F4,D1032:D1033)</f>
        <v>130.96</v>
      </c>
      <c r="F1033" s="11" t="s">
        <v>23</v>
      </c>
      <c r="G1033" s="11" t="s">
        <v>122</v>
      </c>
      <c r="H1033" s="11">
        <f>DCOUNTA(A4:T1027,G4,F1032:G1033)</f>
        <v>6</v>
      </c>
      <c r="I1033" s="11" t="s">
        <v>23</v>
      </c>
      <c r="J1033" s="11" t="s">
        <v>123</v>
      </c>
      <c r="K1033" s="11">
        <f>DCOUNTA(A4:T1027,J4,I1032:J1033)</f>
        <v>1</v>
      </c>
      <c r="L1033" s="11"/>
      <c r="M1033" s="11"/>
      <c r="N1033" s="11"/>
      <c r="O1033" s="11"/>
      <c r="P1033" s="11"/>
      <c r="Q1033" s="11"/>
      <c r="R1033" s="11"/>
      <c r="S1033" s="11"/>
      <c r="T1033" s="11"/>
    </row>
    <row r="1034" spans="5:20" s="10" customFormat="1" ht="15" hidden="1"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</row>
    <row r="1035" spans="2:20" s="10" customFormat="1" ht="15" hidden="1">
      <c r="B1035" s="10" t="s">
        <v>4</v>
      </c>
      <c r="D1035" s="10" t="s">
        <v>4</v>
      </c>
      <c r="E1035" s="11" t="s">
        <v>5</v>
      </c>
      <c r="F1035" s="11" t="s">
        <v>4</v>
      </c>
      <c r="G1035" s="11" t="s">
        <v>6</v>
      </c>
      <c r="H1035" s="11" t="s">
        <v>120</v>
      </c>
      <c r="I1035" s="11" t="s">
        <v>4</v>
      </c>
      <c r="J1035" s="11" t="s">
        <v>9</v>
      </c>
      <c r="K1035" s="11" t="s">
        <v>121</v>
      </c>
      <c r="L1035" s="11"/>
      <c r="M1035" s="11"/>
      <c r="N1035" s="11"/>
      <c r="O1035" s="11"/>
      <c r="P1035" s="11"/>
      <c r="Q1035" s="11"/>
      <c r="R1035" s="11"/>
      <c r="S1035" s="11"/>
      <c r="T1035" s="11"/>
    </row>
    <row r="1036" spans="2:20" s="10" customFormat="1" ht="15" hidden="1">
      <c r="B1036" s="10" t="s">
        <v>79</v>
      </c>
      <c r="C1036" s="10">
        <f>DCOUNTA(A4:T1027,E4,B1035:B1036)</f>
        <v>2</v>
      </c>
      <c r="D1036" s="10" t="s">
        <v>79</v>
      </c>
      <c r="E1036" s="11">
        <f>DSUM(A4:T1027,E1035,D1035:D1036)</f>
        <v>8.904</v>
      </c>
      <c r="F1036" s="11" t="s">
        <v>79</v>
      </c>
      <c r="G1036" s="11" t="s">
        <v>122</v>
      </c>
      <c r="H1036" s="11">
        <f>DCOUNTA(A4:T1027,G4,F1035:G1036)</f>
        <v>2</v>
      </c>
      <c r="I1036" s="11" t="s">
        <v>79</v>
      </c>
      <c r="J1036" s="11" t="s">
        <v>123</v>
      </c>
      <c r="K1036" s="11">
        <f>DCOUNTA(A4:T1027,J4,I1035:J1036)</f>
        <v>0</v>
      </c>
      <c r="L1036" s="11"/>
      <c r="M1036" s="11"/>
      <c r="N1036" s="11"/>
      <c r="O1036" s="11"/>
      <c r="P1036" s="11"/>
      <c r="Q1036" s="11"/>
      <c r="R1036" s="11"/>
      <c r="S1036" s="11"/>
      <c r="T1036" s="11"/>
    </row>
    <row r="1037" spans="5:20" s="10" customFormat="1" ht="15" hidden="1"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</row>
    <row r="1038" spans="2:20" s="10" customFormat="1" ht="15" hidden="1">
      <c r="B1038" s="10" t="s">
        <v>4</v>
      </c>
      <c r="D1038" s="10" t="s">
        <v>4</v>
      </c>
      <c r="E1038" s="11" t="s">
        <v>5</v>
      </c>
      <c r="F1038" s="11" t="s">
        <v>4</v>
      </c>
      <c r="G1038" s="11" t="s">
        <v>6</v>
      </c>
      <c r="H1038" s="11" t="s">
        <v>120</v>
      </c>
      <c r="I1038" s="11" t="s">
        <v>4</v>
      </c>
      <c r="J1038" s="11" t="s">
        <v>9</v>
      </c>
      <c r="K1038" s="11" t="s">
        <v>121</v>
      </c>
      <c r="L1038" s="11"/>
      <c r="M1038" s="11"/>
      <c r="N1038" s="11"/>
      <c r="O1038" s="11"/>
      <c r="P1038" s="11"/>
      <c r="Q1038" s="11"/>
      <c r="R1038" s="11"/>
      <c r="S1038" s="11"/>
      <c r="T1038" s="11"/>
    </row>
    <row r="1039" spans="2:20" s="10" customFormat="1" ht="15" hidden="1">
      <c r="B1039" s="10" t="s">
        <v>124</v>
      </c>
      <c r="C1039" s="10">
        <f>DCOUNTA(A4:T1027,E4,B1038:B1039)</f>
        <v>0</v>
      </c>
      <c r="D1039" s="10" t="s">
        <v>124</v>
      </c>
      <c r="E1039" s="11">
        <f>DSUM(A4:T1027,F4,D1038:D1039)</f>
        <v>0</v>
      </c>
      <c r="F1039" s="11" t="s">
        <v>124</v>
      </c>
      <c r="G1039" s="11" t="s">
        <v>122</v>
      </c>
      <c r="H1039" s="11">
        <f>DCOUNTA(A4:T1027,G4,F1038:G1039)</f>
        <v>0</v>
      </c>
      <c r="I1039" s="11" t="s">
        <v>124</v>
      </c>
      <c r="J1039" s="11" t="s">
        <v>123</v>
      </c>
      <c r="K1039" s="11">
        <f>DCOUNTA(A4:T1027,J4,I1038:J1039)</f>
        <v>0</v>
      </c>
      <c r="L1039" s="11"/>
      <c r="M1039" s="11"/>
      <c r="N1039" s="11"/>
      <c r="O1039" s="11"/>
      <c r="P1039" s="11"/>
      <c r="Q1039" s="11"/>
      <c r="R1039" s="11"/>
      <c r="S1039" s="11"/>
      <c r="T1039" s="11"/>
    </row>
    <row r="1040" spans="5:20" s="10" customFormat="1" ht="15" hidden="1"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</row>
    <row r="1041" spans="2:20" s="10" customFormat="1" ht="15" hidden="1">
      <c r="B1041" s="10" t="s">
        <v>4</v>
      </c>
      <c r="D1041" s="10" t="s">
        <v>4</v>
      </c>
      <c r="E1041" s="11" t="s">
        <v>5</v>
      </c>
      <c r="F1041" s="11" t="s">
        <v>4</v>
      </c>
      <c r="G1041" s="11" t="s">
        <v>6</v>
      </c>
      <c r="H1041" s="11" t="s">
        <v>120</v>
      </c>
      <c r="I1041" s="11" t="s">
        <v>4</v>
      </c>
      <c r="J1041" s="11" t="s">
        <v>9</v>
      </c>
      <c r="K1041" s="11" t="s">
        <v>121</v>
      </c>
      <c r="L1041" s="11"/>
      <c r="M1041" s="11"/>
      <c r="N1041" s="11"/>
      <c r="O1041" s="11"/>
      <c r="P1041" s="11"/>
      <c r="Q1041" s="11"/>
      <c r="R1041" s="11"/>
      <c r="S1041" s="11"/>
      <c r="T1041" s="11"/>
    </row>
    <row r="1042" spans="2:20" s="10" customFormat="1" ht="15" hidden="1">
      <c r="B1042" s="10" t="s">
        <v>125</v>
      </c>
      <c r="C1042" s="10">
        <f>DCOUNTA(C4:T1027,E4,B1041:B1042)</f>
        <v>0</v>
      </c>
      <c r="D1042" s="10" t="s">
        <v>125</v>
      </c>
      <c r="E1042" s="11">
        <f>DSUM(A4:T1027,F4,D1041:D1042)</f>
        <v>0</v>
      </c>
      <c r="F1042" s="11" t="s">
        <v>125</v>
      </c>
      <c r="G1042" s="11" t="s">
        <v>122</v>
      </c>
      <c r="H1042" s="11">
        <f>DCOUNTA(A4:T1027,G4,F1041:G1042)</f>
        <v>0</v>
      </c>
      <c r="I1042" s="11" t="s">
        <v>125</v>
      </c>
      <c r="J1042" s="11" t="s">
        <v>123</v>
      </c>
      <c r="K1042" s="11">
        <f>DCOUNTA(A4:T1027,J4,I1041:J1042)</f>
        <v>0</v>
      </c>
      <c r="L1042" s="11"/>
      <c r="M1042" s="11"/>
      <c r="N1042" s="11"/>
      <c r="O1042" s="11"/>
      <c r="P1042" s="11"/>
      <c r="Q1042" s="11"/>
      <c r="R1042" s="11"/>
      <c r="S1042" s="11"/>
      <c r="T1042" s="11"/>
    </row>
    <row r="1043" spans="5:20" s="10" customFormat="1" ht="15" hidden="1"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</row>
    <row r="1044" spans="5:20" s="10" customFormat="1" ht="15" hidden="1"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</row>
    <row r="1045" spans="2:20" s="10" customFormat="1" ht="15" hidden="1">
      <c r="B1045" s="10" t="s">
        <v>4</v>
      </c>
      <c r="D1045" s="10" t="s">
        <v>4</v>
      </c>
      <c r="E1045" s="11" t="s">
        <v>5</v>
      </c>
      <c r="F1045" s="11" t="s">
        <v>4</v>
      </c>
      <c r="G1045" s="11" t="s">
        <v>6</v>
      </c>
      <c r="H1045" s="11" t="s">
        <v>120</v>
      </c>
      <c r="I1045" s="11" t="s">
        <v>4</v>
      </c>
      <c r="J1045" s="11" t="s">
        <v>9</v>
      </c>
      <c r="K1045" s="11" t="s">
        <v>121</v>
      </c>
      <c r="L1045" s="11"/>
      <c r="M1045" s="11"/>
      <c r="N1045" s="11"/>
      <c r="O1045" s="11"/>
      <c r="P1045" s="11"/>
      <c r="Q1045" s="11"/>
      <c r="R1045" s="11"/>
      <c r="S1045" s="11"/>
      <c r="T1045" s="11"/>
    </row>
    <row r="1046" spans="2:20" s="10" customFormat="1" ht="15" hidden="1">
      <c r="B1046" s="10" t="s">
        <v>38</v>
      </c>
      <c r="C1046" s="10">
        <f>DCOUNTA(A4:T1027,E4,B1045:B1046)</f>
        <v>2</v>
      </c>
      <c r="D1046" s="10" t="s">
        <v>38</v>
      </c>
      <c r="E1046" s="11">
        <f>DSUM(A4:T1027,F4,D1045:D1046)</f>
        <v>24.265</v>
      </c>
      <c r="F1046" s="11" t="s">
        <v>38</v>
      </c>
      <c r="G1046" s="11" t="s">
        <v>122</v>
      </c>
      <c r="H1046" s="11">
        <f>DCOUNTA(A4:T1027,G4,F1045:G1046)</f>
        <v>1</v>
      </c>
      <c r="I1046" s="11" t="s">
        <v>38</v>
      </c>
      <c r="J1046" s="11" t="s">
        <v>123</v>
      </c>
      <c r="K1046" s="11">
        <f>DCOUNTA(A4:T1027,J4,I1045:J1046)</f>
        <v>1</v>
      </c>
      <c r="L1046" s="11"/>
      <c r="M1046" s="11"/>
      <c r="N1046" s="11"/>
      <c r="O1046" s="11"/>
      <c r="P1046" s="11"/>
      <c r="Q1046" s="11"/>
      <c r="R1046" s="11"/>
      <c r="S1046" s="11"/>
      <c r="T1046" s="11"/>
    </row>
    <row r="1047" spans="5:20" s="10" customFormat="1" ht="15" hidden="1"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</row>
    <row r="1048" spans="2:20" s="10" customFormat="1" ht="15" hidden="1">
      <c r="B1048" s="10" t="s">
        <v>4</v>
      </c>
      <c r="D1048" s="10" t="s">
        <v>4</v>
      </c>
      <c r="E1048" s="11" t="s">
        <v>5</v>
      </c>
      <c r="F1048" s="11" t="s">
        <v>4</v>
      </c>
      <c r="G1048" s="11" t="s">
        <v>6</v>
      </c>
      <c r="H1048" s="11" t="s">
        <v>120</v>
      </c>
      <c r="I1048" s="11" t="s">
        <v>4</v>
      </c>
      <c r="J1048" s="11" t="s">
        <v>9</v>
      </c>
      <c r="K1048" s="11" t="s">
        <v>121</v>
      </c>
      <c r="L1048" s="11"/>
      <c r="M1048" s="11"/>
      <c r="N1048" s="11"/>
      <c r="O1048" s="11"/>
      <c r="P1048" s="11"/>
      <c r="Q1048" s="11"/>
      <c r="R1048" s="11"/>
      <c r="S1048" s="11"/>
      <c r="T1048" s="11"/>
    </row>
    <row r="1049" spans="2:20" s="10" customFormat="1" ht="15" hidden="1">
      <c r="B1049" s="10" t="s">
        <v>65</v>
      </c>
      <c r="C1049" s="10">
        <f>DCOUNTA(B4:T1027,B1048,B1048:B1049)</f>
        <v>2</v>
      </c>
      <c r="D1049" s="10" t="s">
        <v>65</v>
      </c>
      <c r="E1049" s="11">
        <f>DSUM(A4:T1027,F4,D1048:D1049)</f>
        <v>4.066</v>
      </c>
      <c r="F1049" s="11" t="s">
        <v>65</v>
      </c>
      <c r="G1049" s="11" t="s">
        <v>122</v>
      </c>
      <c r="H1049" s="11">
        <f>DCOUNTA(A4:T1027,G4,F1048:G1049)</f>
        <v>0</v>
      </c>
      <c r="I1049" s="11" t="s">
        <v>65</v>
      </c>
      <c r="J1049" s="11" t="s">
        <v>123</v>
      </c>
      <c r="K1049" s="11">
        <f>DCOUNTA(A4:T1027,J4,I1048:J1049)</f>
        <v>0</v>
      </c>
      <c r="L1049" s="11"/>
      <c r="M1049" s="11"/>
      <c r="N1049" s="11"/>
      <c r="O1049" s="11"/>
      <c r="P1049" s="11"/>
      <c r="Q1049" s="11"/>
      <c r="R1049" s="11"/>
      <c r="S1049" s="11"/>
      <c r="T1049" s="11"/>
    </row>
    <row r="1050" spans="5:20" s="10" customFormat="1" ht="15"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</row>
    <row r="1051" spans="3:20" s="10" customFormat="1" ht="15.75">
      <c r="C1051" s="12" t="s">
        <v>126</v>
      </c>
      <c r="D1051" s="12" t="s">
        <v>127</v>
      </c>
      <c r="E1051" s="12" t="s">
        <v>128</v>
      </c>
      <c r="F1051" s="12" t="s">
        <v>129</v>
      </c>
      <c r="G1051" s="12" t="s">
        <v>130</v>
      </c>
      <c r="H1051" s="11"/>
      <c r="I1051" s="11"/>
      <c r="J1051" s="11"/>
      <c r="K1051" s="11"/>
      <c r="L1051" s="11"/>
      <c r="M1051" s="11"/>
      <c r="N1051" s="11"/>
      <c r="O1051" s="13"/>
      <c r="P1051" s="11"/>
      <c r="Q1051" s="11"/>
      <c r="R1051" s="11"/>
      <c r="S1051" s="11"/>
      <c r="T1051" s="11"/>
    </row>
    <row r="1052" spans="3:21" s="10" customFormat="1" ht="15.75">
      <c r="C1052" s="14">
        <f>C1033</f>
        <v>9</v>
      </c>
      <c r="D1052" s="15" t="s">
        <v>131</v>
      </c>
      <c r="E1052" s="15">
        <f>E1033</f>
        <v>130.96</v>
      </c>
      <c r="F1052" s="14">
        <f>H1033</f>
        <v>6</v>
      </c>
      <c r="G1052" s="14">
        <f>K1033</f>
        <v>1</v>
      </c>
      <c r="H1052" s="11"/>
      <c r="I1052" s="11"/>
      <c r="J1052" s="11"/>
      <c r="K1052" s="11"/>
      <c r="L1052" s="11"/>
      <c r="M1052" s="11"/>
      <c r="N1052" s="11"/>
      <c r="O1052" s="13"/>
      <c r="P1052" s="11"/>
      <c r="Q1052" s="11"/>
      <c r="R1052" s="11"/>
      <c r="S1052" s="11"/>
      <c r="T1052" s="11"/>
      <c r="U1052" s="11"/>
    </row>
    <row r="1053" spans="3:21" s="10" customFormat="1" ht="15.75">
      <c r="C1053" s="14">
        <f>C1036</f>
        <v>2</v>
      </c>
      <c r="D1053" s="15" t="s">
        <v>132</v>
      </c>
      <c r="E1053" s="15">
        <f>E1036</f>
        <v>8.904</v>
      </c>
      <c r="F1053" s="14">
        <f>H1036</f>
        <v>2</v>
      </c>
      <c r="G1053" s="14">
        <f>K1036</f>
        <v>0</v>
      </c>
      <c r="H1053" s="11"/>
      <c r="I1053" s="11"/>
      <c r="J1053" s="11"/>
      <c r="K1053" s="11"/>
      <c r="L1053" s="11"/>
      <c r="M1053" s="11"/>
      <c r="N1053" s="11"/>
      <c r="O1053" s="13"/>
      <c r="P1053" s="11"/>
      <c r="Q1053" s="11"/>
      <c r="R1053" s="11"/>
      <c r="S1053" s="11"/>
      <c r="T1053" s="11"/>
      <c r="U1053" s="11"/>
    </row>
    <row r="1054" spans="3:21" s="10" customFormat="1" ht="15.75">
      <c r="C1054" s="14">
        <f>C1039</f>
        <v>0</v>
      </c>
      <c r="D1054" s="15" t="s">
        <v>133</v>
      </c>
      <c r="E1054" s="15">
        <f>E1039</f>
        <v>0</v>
      </c>
      <c r="F1054" s="14">
        <f>H1039</f>
        <v>0</v>
      </c>
      <c r="G1054" s="14">
        <f>K1039</f>
        <v>0</v>
      </c>
      <c r="H1054" s="11"/>
      <c r="I1054" s="11"/>
      <c r="J1054" s="11"/>
      <c r="K1054" s="11"/>
      <c r="L1054" s="11"/>
      <c r="M1054" s="11"/>
      <c r="N1054" s="11"/>
      <c r="O1054" s="13"/>
      <c r="P1054" s="11"/>
      <c r="Q1054" s="11"/>
      <c r="R1054" s="11"/>
      <c r="S1054" s="11"/>
      <c r="T1054" s="11"/>
      <c r="U1054" s="11"/>
    </row>
    <row r="1055" spans="3:21" s="10" customFormat="1" ht="15.75">
      <c r="C1055" s="14">
        <f>C1042</f>
        <v>0</v>
      </c>
      <c r="D1055" s="15" t="s">
        <v>134</v>
      </c>
      <c r="E1055" s="15">
        <f>E1042</f>
        <v>0</v>
      </c>
      <c r="F1055" s="14">
        <f>H1042</f>
        <v>0</v>
      </c>
      <c r="G1055" s="14">
        <f>K1042</f>
        <v>0</v>
      </c>
      <c r="H1055" s="11"/>
      <c r="I1055" s="11"/>
      <c r="J1055" s="11"/>
      <c r="K1055" s="11"/>
      <c r="L1055" s="11"/>
      <c r="M1055" s="11"/>
      <c r="N1055" s="11"/>
      <c r="O1055" s="13"/>
      <c r="P1055" s="11"/>
      <c r="Q1055" s="11"/>
      <c r="R1055" s="11"/>
      <c r="S1055" s="11"/>
      <c r="T1055" s="11"/>
      <c r="U1055" s="11"/>
    </row>
    <row r="1056" spans="3:21" s="10" customFormat="1" ht="15.75">
      <c r="C1056" s="14">
        <f>C1046</f>
        <v>2</v>
      </c>
      <c r="D1056" s="15" t="s">
        <v>38</v>
      </c>
      <c r="E1056" s="15">
        <f>E1046</f>
        <v>24.265</v>
      </c>
      <c r="F1056" s="14">
        <f>H1046</f>
        <v>1</v>
      </c>
      <c r="G1056" s="14">
        <f>K1046</f>
        <v>1</v>
      </c>
      <c r="H1056" s="11"/>
      <c r="I1056" s="11"/>
      <c r="J1056" s="11"/>
      <c r="K1056" s="11"/>
      <c r="L1056" s="11"/>
      <c r="M1056" s="11"/>
      <c r="N1056" s="11"/>
      <c r="O1056" s="13"/>
      <c r="P1056" s="11"/>
      <c r="Q1056" s="11"/>
      <c r="R1056" s="11"/>
      <c r="S1056" s="11"/>
      <c r="T1056" s="11"/>
      <c r="U1056" s="11"/>
    </row>
    <row r="1057" spans="3:21" s="10" customFormat="1" ht="15.75">
      <c r="C1057" s="14">
        <f>C1049</f>
        <v>2</v>
      </c>
      <c r="D1057" s="15" t="s">
        <v>135</v>
      </c>
      <c r="E1057" s="15">
        <f>E1049</f>
        <v>4.066</v>
      </c>
      <c r="F1057" s="14">
        <f>H1049</f>
        <v>0</v>
      </c>
      <c r="G1057" s="14">
        <f>K1049</f>
        <v>0</v>
      </c>
      <c r="H1057" s="11"/>
      <c r="I1057" s="11"/>
      <c r="J1057" s="11"/>
      <c r="K1057" s="11"/>
      <c r="L1057" s="11"/>
      <c r="M1057" s="11"/>
      <c r="N1057" s="11"/>
      <c r="O1057" s="13"/>
      <c r="P1057" s="11"/>
      <c r="Q1057" s="11"/>
      <c r="R1057" s="11"/>
      <c r="S1057" s="11"/>
      <c r="T1057" s="11"/>
      <c r="U1057" s="11"/>
    </row>
    <row r="1058" spans="3:21" s="10" customFormat="1" ht="15.75">
      <c r="C1058" s="16"/>
      <c r="D1058" s="12" t="s">
        <v>136</v>
      </c>
      <c r="E1058" s="12">
        <f>E1052</f>
        <v>130.96</v>
      </c>
      <c r="F1058" s="16"/>
      <c r="G1058" s="11"/>
      <c r="H1058" s="11"/>
      <c r="I1058" s="11"/>
      <c r="J1058" s="11"/>
      <c r="K1058" s="11"/>
      <c r="L1058" s="11"/>
      <c r="M1058" s="11"/>
      <c r="N1058" s="11"/>
      <c r="O1058" s="13"/>
      <c r="P1058" s="11"/>
      <c r="Q1058" s="11"/>
      <c r="R1058" s="11"/>
      <c r="S1058" s="11"/>
      <c r="T1058" s="11"/>
      <c r="U1058" s="11"/>
    </row>
    <row r="1059" spans="3:21" s="10" customFormat="1" ht="15.75">
      <c r="C1059" s="16"/>
      <c r="D1059" s="12" t="s">
        <v>137</v>
      </c>
      <c r="E1059" s="12">
        <f>E1052+E1053+E1054+E1055+E1056+E1057</f>
        <v>168.19500000000002</v>
      </c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</row>
    <row r="1060" spans="5:20" s="1" customFormat="1" ht="12.75" customHeight="1"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</row>
    <row r="1061" spans="5:20" s="1" customFormat="1" ht="15"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</row>
    <row r="1062" spans="5:20" s="1" customFormat="1" ht="15"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</row>
    <row r="1063" spans="5:20" s="1" customFormat="1" ht="15"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</row>
    <row r="1064" spans="5:20" s="1" customFormat="1" ht="15"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</row>
    <row r="1065" spans="5:20" s="1" customFormat="1" ht="15"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5:20" s="1" customFormat="1" ht="15"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5:20" s="1" customFormat="1" ht="15"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5:20" s="1" customFormat="1" ht="15"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5:20" s="1" customFormat="1" ht="15"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5:20" s="1" customFormat="1" ht="15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5:20" s="1" customFormat="1" ht="15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5:20" s="1" customFormat="1" ht="15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 ht="1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 ht="1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ht="1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ht="1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ht="1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ht="1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ht="1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2022-04-28T14:25:33Z</dcterms:created>
  <dcterms:modified xsi:type="dcterms:W3CDTF">2022-04-28T14:26:03Z</dcterms:modified>
  <cp:category/>
  <cp:version/>
  <cp:contentType/>
  <cp:contentStatus/>
</cp:coreProperties>
</file>