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<sst xmlns="http://schemas.openxmlformats.org/spreadsheetml/2006/main" count="237" uniqueCount="118">
  <si>
    <t>DIAGNÓSTICO Y TRATAMIENTO DE PATOLOGÍAS ASOCIADAS A ALTERACIONES DEL SISTEMA DEL COMPLEMENTO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</si>
  <si>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</si>
  <si>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</si>
  <si>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</si>
  <si>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</si>
  <si>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</si>
  <si>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</si>
  <si>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</si>
  <si>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</si>
  <si>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</si>
  <si>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</si>
  <si>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</si>
  <si>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</si>
  <si>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</si>
  <si>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</si>
  <si>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</si>
  <si>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</si>
  <si>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</si>
  <si>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</si>
  <si>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</si>
  <si>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Santos-Simarro, F; Pacio, M; Cueto-Gonzalez, AM; Mansilla, E; Valenzuela-Palafoll, MI; Lopez-Grondona, F; Lledin, MD; Schuffelmann, C; del Pozo, A; Solis, M; Vallcorba, P; Lapunzina, P; Suso, JJM; Siccha, SM; Montejo, JM; Mena, R; Jimenez-Rodriguez, C; Garcia-Minaur, S; Palomares-Bralo, M</t>
  </si>
  <si>
    <t>Mosaic Variegated Aneuploidy syndrome 2 caused by biallelic variants in CEP57, two new cases and review of the phenotype</t>
  </si>
  <si>
    <t>EUROPEAN JOURNAL OF MEDICAL GENETICS</t>
  </si>
  <si>
    <t>Review</t>
  </si>
  <si>
    <t>[Santos-Simarro, Fernando; Pacio, Marta; Mansilla, Elena; del Pozo, Angela; Solis, Mario; Vallcorba, Patricia; Lapunzina, Pablo; Siccha, Sofia M.; Montejo, Juan Manuel; Mena, Rocio; Jimenez-Rodriguez, Carmen; Garcia-Minaur, Sixto; Palomares-Bralo, Maria] Hosp Univ La Paz, Inst Genet Med &amp; Mol INGEMM, IdiPAZ, Madrid, Spain; [Santos-Simarro, Fernando; Pacio, Marta; Mansilla, Elena; del Pozo, Angela; Solis, Mario; Vallcorba, Patricia; Lapunzina, Pablo; Montejo, Juan Manuel; Mena, Rocio; Garcia-Minaur, Sixto; Palomares-Bralo, Maria] ISCIII, Ctr Invest Biomed Red Enfermedades Raras CIBERER, U753, Madrid, Spain; [Cueto-Gonzalez, Anna Maria; Valenzuela-Palafoll, Maria Irene; Lopez-Grondona, Fermina] Hosp Univ Vall dHebron, Dept Genet Clin &amp; Mol, Grp Genet Med, Barcelona, Spain; [Cueto-Gonzalez, Anna Maria; Valenzuela-Palafoll, Maria Irene; Lopez-Grondona, Fermina] Hosp Univ Vall dHebron, Inst Recerca VHIR, Barcelona, Spain; [Lledin, Maria Dolores] Hosp Univ La Paz, Serv Hepatol Pediat, Madrid, Spain; [Schuffelmann, Cristina; Suso, Juan Jose Menendez] Hosp Univ La Paz, Serv Cuidados Intens Pediat, Madrid, Spain; [Santos-Simarro, Fernando; Pacio, Marta; Cueto-Gonzalez, Anna Maria; Mansilla, Elena; Vallcorba, Patricia; Lapunzina, Pablo; Garcia-Minaur, Sixto; Palomares-Bralo, Maria] ERN ITHACA, European Reference Network, Madrid, Spain; [Cueto-Gonzalez, Anna Maria] ERN CRANIO, European Reference Network, Madrid, Spain</t>
  </si>
  <si>
    <t>Santos-Simarro, F (corresponding author), Hosp Univ La Paz, Inst Genet Med &amp; Mol, Paseo Castellana 261, Madrid 28046, Spain.</t>
  </si>
  <si>
    <t>1769-7212</t>
  </si>
  <si>
    <t>NOV</t>
  </si>
  <si>
    <t/>
  </si>
  <si>
    <t>Espinosa, LG; Hijosa, MM; Santovena, AZ; Blanco, JN; Feito, JB; Roman, LE</t>
  </si>
  <si>
    <t>CONGENITAL FINNISH NEPHROTIC SYNDROME: A PATIENT WITH SPONTANEOUS REMISSION</t>
  </si>
  <si>
    <t>PEDIATRIC NEPHROLOGY</t>
  </si>
  <si>
    <t>Meeting Abstract</t>
  </si>
  <si>
    <t>[Garcia Espinosa, Laura; Melgosa Hijosa, Marta; Zarauza Santovena, Alejandro; Nevado Blanco, Julian; Bravo Feito, Juan; Espinosa Roman, Laura] Hosp Univ La Paz, Madrid, Spain</t>
  </si>
  <si>
    <t>0931-041X</t>
  </si>
  <si>
    <t>OCT</t>
  </si>
  <si>
    <t>Delgado, IG; Gutierrez-Tenorio, J; Rodriguez, GMF; Cavero, T; Arjona, E; Sanchez-Corral, P</t>
  </si>
  <si>
    <t>Low factor H-related 5 levels contribute to infection-triggered haemolytic uraemic syndrome and membranoproliferative glomerulonephritis</t>
  </si>
  <si>
    <t>CLINICAL KIDNEY JOURNAL</t>
  </si>
  <si>
    <t>Article</t>
  </si>
  <si>
    <t>[Gomez Delgado, Irene; Sanchez-Corral, Pilar] La Paz Univ Hosp, Hosp La Paz Inst Hlth Res IdiPAZ, Complement Res Grp, Madrid, Spain; [Gutierrez-Tenorio, Josue] Univ Complutense Madrid, Dept Immunol, Madrid, Spain; [Gutierrez-Tenorio, Josue] Univ Complutense Madrid, Res Inst Hosp Octubre 12, Madrid, Spain; [Fraga Rodriguez, Gloria M.] Univ Autonoma Barcelona, Dept Paediat Nephrol, Hosp Santa Creu &amp; St Pau, Barcelona, Spain; [Cavero, Teresa] Hosp Univ 12 Octubre, Dept Nephrol, Madrid, Spain; [Arjona, Emilia] Ctr Biol Res, Dept Mol Biomed, Madrid, Spain; [Arjona, Emilia; Sanchez-Corral, Pilar] Ctr Biomed Network Res Rare Dis CIBERER, Madrid, Spain</t>
  </si>
  <si>
    <t>Sanchez-Corral, P (corresponding author), La Paz Univ Hosp, Hosp La Paz Inst Hlth Res IdiPAZ, Complement Res Grp, Madrid, Spain.; Sanchez-Corral, P (corresponding author), Ctr Biomed Network Res Rare Dis CIBERER, Madrid, Spain.</t>
  </si>
  <si>
    <t>2048-8505</t>
  </si>
  <si>
    <t>FEB</t>
  </si>
  <si>
    <t>Corvillo, F; Gonzalez-Sanchez, L; Lopez-Lera, A; Arjona, E; Ceccarini, G; Santini, F; Araujo-Vilar, D; Brown, RJ; Villarroya, J; Villarroya, F; de Cordoba, SR; Caballero, T; Nozal, P; Lopez-Trascasa, M</t>
  </si>
  <si>
    <t>Complement Factor D (adipsin) Levels Are Elevated in Acquired Partial Lipodystrophy (Barraquer-Simons syndrome)</t>
  </si>
  <si>
    <t>INTERNATIONAL JOURNAL OF MOLECULAR SCIENCES</t>
  </si>
  <si>
    <t>[Corvillo, Fernando; Gonzalez-Sanchez, Laura; Lopez-Lera, Alberto; Nozal, Pilar; Lopez-Trascasa, Margarita] La Paz Univ Hosp, Hosp La Paz Inst Hlth Res IdiPAZ, Complement Res Grp, Madrid 28046, Spain; [Corvillo, Fernando; Gonzalez-Sanchez, Laura; Lopez-Lera, Alberto; Arjona, Emilia; Rodriguez de Cordoba, Santiago; Caballero, Teresa; Nozal, Pilar] Ctr Biomed Network Res Rare Dis, Madrid 28029, Spain; [Arjona, Emilia; Rodriguez de Cordoba, Santiago] Margarita Salas Ctr Biol Res, Dept Mol Biomed, Madrid 28040, Spain; [Ceccarini, Giovanni; Santini, Ferruccio] Univ Hosp Pisa, Obes &amp; Lipodystrophy Ctr, Dept Clin &amp; Expt Med, Endocrinol Unit, I-56126 Pisa, Italy; [Araujo-Vilar, David] Univ Santiago de Compostela, Dept Psychiat Radiol Publ Hlth Nursing &amp; Med, UETeM Mol Pathol Grp, IDIS CIMUS, Santiago De Compostela 15703, Spain; [Brown, Rebecca J.] NIDDK, NIH, Bethesda, MD 20814 USA; [Villarroya, Joan; Villarroya, Francesc] Univ Barcelona, Dept Bioquim &amp; Biomed Mol, Inst Biomed, Barcelona 08007, Catalonia, Spain; [Villarroya, Joan; Villarroya, Francesc] CIBER Fisiopatol Obesidad &amp; Nutr, Madrid 28029, Spain; [Caballero, Teresa] La Paz Univ Hosp, Dept Allergy, Madrid 28046, Spain; [Caballero, Teresa] Hosp La Paz Inst Hlth Res IdiPAZ, Madrid 28046, Spain; [Nozal, Pilar] La Paz Univ Hosp, Immunol Unit, Madrid 28046, Spain; [Lopez-Trascasa, Margarita] Univ Autonoma Madrid, Dept Med, Madrid 28049, Spain</t>
  </si>
  <si>
    <t>Corvillo, F (corresponding author), La Paz Univ Hosp, Hosp La Paz Inst Hlth Res IdiPAZ, Complement Res Grp, Madrid 28046, Spain.; Corvillo, F (corresponding author), Ctr Biomed Network Res Rare Dis, Madrid 28029, Spain.</t>
  </si>
  <si>
    <t>1422-0067</t>
  </si>
  <si>
    <t>JUN</t>
  </si>
  <si>
    <t>Lopez-Trascasa, M; Alonso-Melgar, A; Melgosa-Hijosa, M; Espinosa-Roman, L; Lledin-Barbancho, MD; Garcia-Fernandez, E; de Cordoba, SR; Sanchez-Corral, P</t>
  </si>
  <si>
    <t>Case Report: Combined Liver-Kidney Transplantation to Correct a Mutation in Complement Factor B in an Atypical Hemolytic Uremic Syndrome Patient</t>
  </si>
  <si>
    <t>FRONTIERS IN IMMUNOLOGY</t>
  </si>
  <si>
    <t>[Lopez-Trascasa, Margarita] Univ Autonoma Madrid, Dept Med, Madrid, Spain; [Lopez-Trascasa, Margarita; Melgosa-Hijosa, Marta; Espinosa-Roman, Laura; Sanchez-Corral, Pilar] La Paz Univ Hosp, Hosp La Paz Inst Hlth Res IdiPAZ, Complement Res Grp, Madrid, Spain; [Alonso-Melgar, Angel; Melgosa-Hijosa, Marta; Espinosa-Roman, Laura] La Paz Univ Hosp, Pediat Nephrol Serv, Madrid, Spain; [Lledin-Barbancho, Maria Dolores] La Paz Univ Hosp, Pediat Hepatol Serv, Madrid, Spain; [Garcia-Fernandez, Eugenia] La Paz Univ Hosp, Pathol Dept, Madrid, Spain; [Rodriguez de Cordoba, Santiago] Ctr Invest Biol CSIC, Dept Mol Biomed, Madrid, Spain; [Rodriguez de Cordoba, Santiago; Sanchez-Corral, Pilar] Ctr Biomed Network Res Rare Dis CIBERER, Madrid, Spain</t>
  </si>
  <si>
    <t>Lopez-Trascasa, M (corresponding author), Univ Autonoma Madrid, Dept Med, Madrid, Spain.; Lopez-Trascasa, M (corresponding author), La Paz Univ Hosp, Hosp La Paz Inst Hlth Res IdiPAZ, Complement Res Grp, Madrid, Spain.</t>
  </si>
  <si>
    <t>1664-3224</t>
  </si>
  <si>
    <t>OCT 14</t>
  </si>
  <si>
    <t>Delgado, IG; Corvillo, F; Nozal, P; Arjona, E; Madrid, A; Melgosa, M; Bravo, J; Szilagyi, A; Csuka, D; Veszeli, N; Prohaszka, Z; Sanchez-Corral, P</t>
  </si>
  <si>
    <t>Complement Genetic Variants and FH Desialylation in S. pneumoniae-Haemolytic Uraemic Syndrome</t>
  </si>
  <si>
    <t>[Gomez Delgado, Irene; Corvillo, Fernando; Sanchez-Corral, Pilar] La Paz Univ Hosp, Inst Hlth Res IdiPAZ, Complement Res Grp, Hosp La Paz, Madrid, Spain; [Corvillo, Fernando; Nozal, Pilar; Arjona, Emilia; Sanchez-Corral, Pilar] Ctr Biomed Network Res Rare Dis CIBERER, Madrid, Spain; [Nozal, Pilar] La Paz Univ Hosp, Inst Hlth Res IdiPAZ, Immunol Unit, Hosp La Paz, Madrid, Spain; [Arjona, Emilia] Margarita Salas Ctr Biol Res, Dept Cellular &amp; Mol Med, Madrid, Spain; [Madrid, Alvaro] Hosp St Joan Deu, Pediat Nephrol, Barcelona, Spain; [Melgosa, Marta; Bravo, Juan] La Paz Univ Hosp, Inst Hlth Res IdiPAZ, Pediat Nephrol Unit, Hosp La Paz, Madrid, Spain; [Szilagyi, Agnes; Prohaszka, Zoltan] Semmelweis Univ, Dept Internal Med &amp; Hematol, Res Lab, Budapest, Hungary; [Csuka, Dorottya; Veszeli, Nora] Semmelweis Univ, Eotvos Lorand Res Network, Off Supported Res Grp, Res Grp Immunol &amp; Haematol, Budapest, Hungary</t>
  </si>
  <si>
    <t>Sanchez-Corral, P (corresponding author), La Paz Univ Hosp, Inst Hlth Res IdiPAZ, Complement Res Grp, Hosp La Paz, Madrid, Spain.; Sanchez-Corral, P (corresponding author), Ctr Biomed Network Res Rare Dis CIBERER, Madrid, Spain.</t>
  </si>
  <si>
    <t>MAR 11</t>
  </si>
  <si>
    <t>Lopez-Galvez, R; de la Morena-Barrio, ME; Minano, A; Pathak, M; Marcos, C; Emsley, J; Caballero, T; Lopez-Trascasa, M; Vicente, V; Corral, J; Lopez-Lera, A</t>
  </si>
  <si>
    <t>Thrombin in the Activation of the Fluid Contact Phase in Patients with Hereditary Angioedema Carrying the F12 P.Thr309Lys Variant</t>
  </si>
  <si>
    <t>CLINICAL REVIEWS IN ALLERGY &amp; IMMUNOLOGY</t>
  </si>
  <si>
    <t>[Lopez-Galvez, R.; de la Morena-Barrio, M. E.; Minano, A.; Vicente, V.; Corral, J.] Univ Murcia, Serv Hematol &amp; Oncol Med, Ctr Reg Hemodonac, IMIB Arrixaca,CIBERER,Hosp Univ Morales Meseguer, Murcia, Spain; [Pathak, M.; Emsley, J.] Univ Nottingham, Sch Pharm, Ctr Biomol Sci, Nottingham NG7 2RD, England; [Marcos, C.] Complexo Hosp Univ Vigo, Secc Alergol, Hosp Meixoeiro, Vigo, Spain; [Caballero, T.] Hosp Univ La Paz, Serv Alergia, Madrid, Spain; [Caballero, T.; Lopez-Lera, A.] Inst Invest Sanitaria Hosp La Paz IdiPaz, Madrid, Spain; [Caballero, T.; Lopez-Trascasa, M.; Lopez-Lera, A.] Hosp Univ La Paz, Ctr Biomed Network Res Rare Dis CIBERER U754, Madrid, Spain; [Lopez-Trascasa, M.] Univ Autonoma Madrid, Fac Med, Madrid, Spain</t>
  </si>
  <si>
    <t>de la Morena-Barrio, ME (corresponding author), Univ Murcia, Serv Hematol &amp; Oncol Med, Ctr Reg Hemodonac, IMIB Arrixaca,CIBERER,Hosp Univ Morales Meseguer, Murcia, Spain.; Lopez-Lera, A (corresponding author), Inst Invest Sanitaria Hosp La Paz IdiPaz, Madrid, Spain.; Lopez-Lera, A (corresponding author), Hosp Univ La Paz, Ctr Biomed Network Res Rare Dis CIBERER U754, Madrid, Spain.</t>
  </si>
  <si>
    <t>1080-0549</t>
  </si>
  <si>
    <t>Loli-Ausejo, D; Lopez-Lera, A; Drouet, C; Lluncor, M; Phillips-Angles, E; Pedrosa, M; Cabanas, R; Caballero, T</t>
  </si>
  <si>
    <t>In Search of an Association Between Genotype and Phenotype in Hereditary Angioedema due to C1-INH Deficiency</t>
  </si>
  <si>
    <t>[Loli-Ausejo, David; Lluncor, Marina; Phillips-Angles, Elsa; Pedrosa, Maria; Cabanas, Rosario; Caballero, Teresa] Hosp Univ La Paz, Allergy Dept, Madrid, Spain; [Lopez-Lera, Alberto; Phillips-Angles, Elsa; Pedrosa, Maria; Cabanas, Rosario; Caballero, Teresa] Hosp La Paz Inst Hlth Res IdiPaz, Madrid, Spain; [Lopez-Lera, Alberto; Pedrosa, Maria; Cabanas, Rosario; Caballero, Teresa] Ctr Biomed Res Network Rare Dis CIBERER U754, Madrid, Spain; [Drouet, Christian] Univ Paris, Inst Cochin, CNRS UMR8104, Inserm U1016, Paris, France</t>
  </si>
  <si>
    <t>Loli-Ausejo, D (corresponding author), Hosp Univ La Paz, Allergy Dept, Madrid, Spain.</t>
  </si>
  <si>
    <t>AUG</t>
  </si>
  <si>
    <t>Megino, RF; Sancho, LR; Subias, M; Jimenez-Reinoso, A; De Cordoba, SR; Sanchez-Corral, P; Tortajada, A; Regueiro, JR; Fernandez-Malave, E</t>
  </si>
  <si>
    <t>Cells deficient in membrane complement regulators as biosensors of abnormal complement deposition</t>
  </si>
  <si>
    <t>EUROPEAN JOURNAL OF IMMUNOLOGY</t>
  </si>
  <si>
    <t>[Megino, Rebeca F.; Sancho, Laura R.; Jimenez-Reinoso, Anais; Sanchez-Corral, Pilar; Tortajada, Agustin; Regueiro, Jose R.; Fernandez-Malave, Edgar] Univ Complutense Madrid, Dept Immunol, Ophthalmol &amp; ENT, Sch Med, Madrid, Spain; [Megino, Rebeca F.; Sancho, Laura R.; Jimenez-Reinoso, Anais; Sanchez-Corral, Pilar; Tortajada, Agustin; Regueiro, Jose R.; Fernandez-Malave, Edgar] Octubre Hlth Res Inst 12, Madrid, Spain; [Subias, Marta; Rodriguez De Cordoba, Santiago] Ctr Invest Biolog CSIC, Madrid, Spain; [Subias, Marta; Rodriguez De Cordoba, Santiago] Ctr Biomed Network Res Rare Dis, Madrid, Spain; [Sanchez-Corral, Pilar] Hosp La Paz Inst Hlth Res IdiPAZ, Madrid, Spain; [Sanchez-Corral, Pilar] La Paz Univ Hosp, Madrid, Spain; [Sanchez-Corral, Pilar] Ctr Biomed Network Res Rare Dis, Madrid, Spain</t>
  </si>
  <si>
    <t>0014-2980</t>
  </si>
  <si>
    <t>Caravaca-Fontan, F; Trujillo, H; Alonso, M; Diaz-Encarnacion, M; Cabello, V; Ariceta, G; Quintana, LF; Marco, H; Barros, X; Ramos, N; Rodriguez-Mendiola, N; Cruz, S; Fernandez-Juarez, G; Rodriguez, E; de la Cerda, F; de Jose, AP; Lopez, I; Fernandez, L; Gomez, VP; Avila, A; Bravo, L; Lumbreras, J; Allende, N; de la Nieta, MDS; Olea, T; Melgosa, M; Huerta, A; Miquel, R; Mon, C; Fraga, G; de Lorenzo, A; Draibe, J; Gonzalez, F; Shabaka, A; Illescas, ML; Calvo, C; Oviedo, V; Da Silva, I; de Jorge, EG; Caravaca, F; Praga, M</t>
  </si>
  <si>
    <t>Validation of a Histologic Scoring Index for C3 Glomerulopathy</t>
  </si>
  <si>
    <t>AMERICAN JOURNAL OF KIDNEY DISEASES</t>
  </si>
  <si>
    <t>[Caravaca-Fontan, Fernando; Praga, Manuel] Inst Invest Hosp 12 Octubre I 12, Madrid, Spain; [Caravaca-Fontan, Fernando; Praga, Manuel] Univ Complutense Madrid, Dept Med, Madrid, Spain; [Trujillo, Hernando; Praga, Manuel] Hosp Univ 12 Octubre, Dept Nephrol, Avda Corrdoba S-N, Madrid 28041, Spain; [Alonso, Marina] Hosp Univ 12 Octubre, Dept Pathol, Madrid, Spain; [Diaz-Encarnacion, Montserrat; Da Silva, Iara] Fdn Puigvert, Dept Nephrol, Barcelona, Spain; [Cabello, Virginia] Hosp Univ Virgen del Rocio, Dept Nephrol, Seville, Spain; [Ariceta, Gema] Univ Autonoma Barcelona, Hosp Univ Vall dHebron, Dept Pediat Nephrol, Barcelona, Spain; [Quintana, Luis F.] Hosp Clin Barcelona, Dept Nephrol, Barcelona, Spain; [Quintana, Luis F.] Univ Barcelona, IDIBAPS, Dept Med, Barcelona, Spain; [Marco, Helena] Hosp Badalona Germans Trias &amp; Pujol, Dept Nephrol, Barcelona, Spain; [Barros, Xoana] Hosp Univ Doctor Josep Trueta, Dept Nephrol, Girona, Spain; [Ramos, Natalia] Hosp Univ Vall dHebron, Dept Nephrol, Barcelona, Spain; [Rodriguez-Mendiola, Nuria] Hosp Univ Ramon y Cajal, Dept Nephrol, Madrid, Spain; [Cruz, Sonia] Hosp Univ Juan Ramon Jimenez, Dept Nephrol, Huelva, Spain; [Fernandez-Juarez, Gema] Hosp Univ Fdn Alcorcon, Dept Nephrol, Madrid, Spain; [Rodriguez, Eva] Hosp del Mar, Dept Nephrol, Barcelona, Spain; [de la Cerda, Francisco] Hosp Univ Virgen del Rocio, Dept Pediat Nephrol, Seville, Spain; [Perez de Jose, Ana] Hosp Univ Gregorio Maranon, Dept Nephrol, Madrid, Spain; [Lopez, Inmaculada] Hosp Univ Virgen de la Arrixaca, Dept Nephrol, Murcia, Spain; [Fernandez, Loreto] Complejo Hosp Navarra, Dept Nephrol, Navarra, Spain; [Perez Gomez, Vanessa] Hosp Univ Fdn Jimenez Diaz, Dept Nephrol, Madrid, Spain; [Avila, Ana] Hosp Univ Doctor Peset, Dept Nephrol, Valencia, Spain; [Bravo, Luis] Hosp Univ A Coruna, Dept Nephrol, La Coruna, Spain; [Lumbreras, Javier] Hosp Univ Son Espases, Balearic Isl Hlth Res Inst IdISBa, Pediat Nephrol Unit, Palma De Mallorca, Spain; [Allende, Natalia] Hosp Univ Son Espases, Dept Nephrol, Palma De Mallorca, Spain; [Sanchez de la Nieta, Maria Dolores] Hosp Gen Univ Ciudad Real, Dept Nephrol, Ciudad Real, Spain; [Olea, Teresa] Hosp Univ La Paz, Dept Nephrol, Madrid, Spain; [Melgosa, Marta] Hosp Univ La Paz, Dept Pediat Nephrol, Madrid, Spain; [Huerta, Ana] Hosp Univ Puerta Hierro, Dept Nephrol, Madrid, Spain; [Miquel, Rosa] Hosp Univ Canarias, Dept Nephrol, Tenerife, Spain; [Mon, Carmen] Hosp Univ Severo Ochoa, Dept Nephrol, Madrid, Spain; [Fraga, Gloria] Univ Autonoma Barcelona, Dept Pediat Nephrol, Hosp Santa Creu &amp; St Pau, Barcelona, Spain; [de Lorenzo, Alberto] Hosp Univ Getafe, Dept Nephrol, Madrid, Spain; [Draibe, Juliana] Hosp Univ Bellvitge, Dept Nephrol, Barcelona, Spain; [Gonzalez, Fayna] Hosp Doctor Negrin, Dept Nephrol, Gran Canaria, Spain; [Shabaka, Amir] Hosp Univ Clin San Carlos, Dept Nephrol, Madrid, Spain; [Luisa Illescas, Maria] Complejo Hosp Univ Albacete, Dept Nephrol, Albacete, Spain; [Calvo, Consuelo] Hosp Gen Univ Castellon, Dept Nephrol, Castellon de La Plana, Spain; [Oviedo, Victoria] Hosp Univ Marques de Valdecilla, Dept Nephrol, Santander, Spain; [Goicoechea de Jorge, Elena] Univ Complutense Madrid, Dept Immunl, Madrid, Spain; [Goicoechea de Jorge, Elena] CSIC, Ctr Invest Biol, Madrid, Spain; [Goicoechea de Jorge, Elena] Ctr Invest Biomed Red Enfermedades Raras, Madrid, Spain; [Caravaca, Francisco] Hosp Univ Badajoz, Dept Nephrol, Badajoz, Spain</t>
  </si>
  <si>
    <t>Praga, M (corresponding author), Hosp Univ 12 Octubre, Dept Nephrol, Avda Corrdoba S-N, Madrid 28041, Spain.</t>
  </si>
  <si>
    <t>0272-6386</t>
  </si>
  <si>
    <t>MAY</t>
  </si>
  <si>
    <t>+</t>
  </si>
  <si>
    <t>Marcos-Jimenez, A; Sanchez-Alonso, S; Alcaraz-Serna, A; Esparcia, L; Lopez-Sanz, C; Sampedro-Nunez, M; Mateu-Albero, T; Sanchez-Cerrillo, I; Martinez-Fleta, P; Gabrie, L; Guerola, LD; Rodriguez-Frade, JM; Casasnovas, JM; Reyburn, HT; Vales-Gomez, M; Lopez-Trascasa, M; Martin-Gayo, E; Calzada, MJ; Castaneda, S; de la Fuente, H; Gonzalez-Alvaro, I; Sanchez-Madrid, F; Munoz-Calleja, C; Alfranca, A</t>
  </si>
  <si>
    <t>Deregulated cellular circuits driving immunoglobulins and complement consumption associate with the severity of COVID-19 patients</t>
  </si>
  <si>
    <t>[Marcos-Jimenez, Ana; Sanchez-Alonso, Santiago; Alcaraz-Serna, Ana; Esparcia, Laura; Lopez-Sanz, Celia; Mateu-Albero, Tamara; Sanchez-Cerrillo, Ildefonso; Martinez-Fleta, Pedro; Gabrie, Ligia; del Campo Guerola, Luciana; Martin-Gayo, Enrique; Calzada, Maria Jose; Castaneda, Santos; de la Fuente, Hortensia; Gonzalez-Alvaro, Isidoro; Sanchez-Madrid, Francisco; Munoz-Calleja, Cecilia; Alfranca, Arantzazu] La Princesa Hosp IIS IP, Biomed Res Inst, Dept Immunol, Madrid, Spain; [Sampedro-Nunez, Miguel] La Princesa Hosp, Dept Endocrinol, Madrid, Spain; [Sampedro-Nunez, Miguel; Lopez-Trascasa, Margarita; Martin-Gayo, Enrique; Calzada, Maria Jose; Sanchez-Madrid, Francisco; Munoz-Calleja, Cecilia] Univ Autonoma Madrid, Dept Med, Sch Med, Madrid, Spain; [Rodriguez-Frade, Jose Miguel; Casasnovas, Jose M.; Reyburn, Hugh T.; Vales-Gomez, Mar] CSIC, Ctr Nacl Biotecnol, Madrid, Spain</t>
  </si>
  <si>
    <t>Munoz-Calleja, C (corresponding author), La Princesa Hosp IIS IP, Biomed Res Inst, Dept Immunol, Madrid, Spain.; Munoz-Calleja, C (corresponding author), Univ Autonoma Madrid, Dept Med, Sch Med, Madrid, Spain.</t>
  </si>
  <si>
    <t>MAR</t>
  </si>
  <si>
    <t>Amesty, MV; Vilanova, A; Melgosa, M; Parron, M; Rivas-Vila, S; Lobato, R; Lopez-Pereira, P; Martinez-Urrutia, MJ</t>
  </si>
  <si>
    <t>Successful living-donor kidney transplantation after vena cava flow obstruction in a small recipient</t>
  </si>
  <si>
    <t>JOURNAL OF PEDIATRIC SURGERY CASE REPORTS</t>
  </si>
  <si>
    <t>[Virginia Amesty, Maria; Vilanova, Alejandra; Rivas-Vila, Susana; Lobato, Roberto; Lopez-Pereira, Pedro; Jose Martinez-Urrutia, Maria] Hosp Univ La Paz, Dept Pediat Urol, Paseo Castellana 261, Madrid 28046, Spain; [Melgosa, Marta] Hosp Univ La Paz, Dept Pediat Nephrol, Madrid, Spain; [Parron, Manuel] Hosp Univ La Paz, Dept Pediat Radiol, Madrid, Spain</t>
  </si>
  <si>
    <t>Amesty, MV (corresponding author), Hosp Univ La Paz, Dept Pediat Urol, Paseo Castellana 261, Madrid 28046, Spain.</t>
  </si>
  <si>
    <t>2213-5766</t>
  </si>
  <si>
    <t>JAN</t>
  </si>
  <si>
    <t>1º CUARTIL</t>
  </si>
  <si>
    <t>1º DECIL</t>
  </si>
  <si>
    <t>Q1</t>
  </si>
  <si>
    <t>SI</t>
  </si>
  <si>
    <t>Letter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</si>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</sst>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335"/>
  <sheetViews>
    <sheetView tabSelected="1" zoomScalePageLayoutView="0" workbookViewId="0" topLeftCell="A1">
      <selection activeCell="A1" sqref="A1:IV16384"/>
    </sheetView>
  </sheetViews>
  <sheetFormatPr defaultColWidth="11.5742187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1.5742187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1.5742187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9.75" customHeight="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2.708</v>
      </c>
      <c r="G5" s="7" t="str">
        <f>VLOOKUP(N5,'[1]Revistas'!$B$2:$H$62913,3,FALSE)</f>
        <v>Q3</v>
      </c>
      <c r="H5" s="7" t="str">
        <f>VLOOKUP(N5,'[1]Revistas'!$B$2:$H$62913,4,FALSE)</f>
        <v>GENETICS &amp; HEREDITY</v>
      </c>
      <c r="I5" s="7" t="str">
        <f>VLOOKUP(N5,'[1]Revistas'!$B$2:$H$62913,5,FALSE)</f>
        <v>107/175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2021</v>
      </c>
      <c r="Q5" s="7">
        <v>64</v>
      </c>
      <c r="R5" s="7">
        <v>11</v>
      </c>
      <c r="S5" s="7" t="s">
        <v>28</v>
      </c>
      <c r="T5" s="7">
        <v>104338</v>
      </c>
    </row>
    <row r="6" spans="2:21" s="1" customFormat="1" ht="15">
      <c r="B6" s="6" t="s">
        <v>29</v>
      </c>
      <c r="C6" s="6" t="s">
        <v>30</v>
      </c>
      <c r="D6" s="6" t="s">
        <v>31</v>
      </c>
      <c r="E6" s="7" t="s">
        <v>32</v>
      </c>
      <c r="F6" s="7">
        <f>VLOOKUP(N6,'[1]Revistas'!$B$2:$H$62913,2,FALSE)</f>
        <v>3.714</v>
      </c>
      <c r="G6" s="7" t="str">
        <f>VLOOKUP(N6,'[1]Revistas'!$B$2:$H$62913,3,FALSE)</f>
        <v>Q1</v>
      </c>
      <c r="H6" s="7" t="str">
        <f>VLOOKUP(N6,'[1]Revistas'!$B$2:$H$62913,4,FALSE)</f>
        <v>PEDIATRICS</v>
      </c>
      <c r="I6" s="7" t="str">
        <f>VLOOKUP(N6,'[1]Revistas'!$B$2:$H$62913,5,FALSE)</f>
        <v>18/129</v>
      </c>
      <c r="J6" s="7" t="str">
        <f>VLOOKUP(N6,'[1]Revistas'!$B$2:$H$62913,6,FALSE)</f>
        <v>NO</v>
      </c>
      <c r="K6" s="7" t="s">
        <v>33</v>
      </c>
      <c r="L6" s="7" t="s">
        <v>28</v>
      </c>
      <c r="M6" s="7">
        <v>0</v>
      </c>
      <c r="N6" s="7" t="s">
        <v>34</v>
      </c>
      <c r="O6" s="7" t="s">
        <v>35</v>
      </c>
      <c r="P6" s="7">
        <v>2021</v>
      </c>
      <c r="Q6" s="7">
        <v>36</v>
      </c>
      <c r="R6" s="7">
        <v>10</v>
      </c>
      <c r="S6" s="7">
        <v>3386</v>
      </c>
      <c r="T6" s="7">
        <v>3386</v>
      </c>
      <c r="U6" s="1" t="s">
        <v>28</v>
      </c>
    </row>
    <row r="7" spans="2:21" s="1" customFormat="1" ht="15">
      <c r="B7" s="6" t="s">
        <v>36</v>
      </c>
      <c r="C7" s="6" t="s">
        <v>37</v>
      </c>
      <c r="D7" s="6" t="s">
        <v>38</v>
      </c>
      <c r="E7" s="7" t="s">
        <v>39</v>
      </c>
      <c r="F7" s="7">
        <f>VLOOKUP(N7,'[1]Revistas'!$B$2:$H$62913,2,FALSE)</f>
        <v>4.452</v>
      </c>
      <c r="G7" s="7" t="str">
        <f>VLOOKUP(N7,'[1]Revistas'!$B$2:$H$62913,3,FALSE)</f>
        <v>Q1</v>
      </c>
      <c r="H7" s="7" t="str">
        <f>VLOOKUP(N7,'[1]Revistas'!$B$2:$H$62913,4,FALSE)</f>
        <v>UROLOGY &amp; NEPHROLOGY</v>
      </c>
      <c r="I7" s="7" t="str">
        <f>VLOOKUP(N7,'[1]Revistas'!$B$2:$H$62913,5,FALSE)</f>
        <v>20/90</v>
      </c>
      <c r="J7" s="7" t="str">
        <f>VLOOKUP(N7,'[1]Revistas'!$B$2:$H$62913,6,FALSE)</f>
        <v>NO</v>
      </c>
      <c r="K7" s="7" t="s">
        <v>40</v>
      </c>
      <c r="L7" s="7" t="s">
        <v>41</v>
      </c>
      <c r="M7" s="7">
        <v>0</v>
      </c>
      <c r="N7" s="7" t="s">
        <v>42</v>
      </c>
      <c r="O7" s="7" t="s">
        <v>43</v>
      </c>
      <c r="P7" s="7">
        <v>2021</v>
      </c>
      <c r="Q7" s="7">
        <v>14</v>
      </c>
      <c r="R7" s="7">
        <v>2</v>
      </c>
      <c r="S7" s="7">
        <v>707</v>
      </c>
      <c r="T7" s="7">
        <v>709</v>
      </c>
      <c r="U7" s="1" t="s">
        <v>28</v>
      </c>
    </row>
    <row r="8" spans="2:20" s="1" customFormat="1" ht="15">
      <c r="B8" s="6" t="s">
        <v>44</v>
      </c>
      <c r="C8" s="6" t="s">
        <v>45</v>
      </c>
      <c r="D8" s="6" t="s">
        <v>46</v>
      </c>
      <c r="E8" s="7" t="s">
        <v>39</v>
      </c>
      <c r="F8" s="7">
        <f>VLOOKUP(N8,'[1]Revistas'!$B$2:$H$62913,2,FALSE)</f>
        <v>5.923</v>
      </c>
      <c r="G8" s="7" t="str">
        <f>VLOOKUP(N8,'[1]Revistas'!$B$2:$H$62913,3,FALSE)</f>
        <v>Q1</v>
      </c>
      <c r="H8" s="7" t="str">
        <f>VLOOKUP(N8,'[1]Revistas'!$B$2:$H$62913,4,FALSE)</f>
        <v>BIOCHEMISTRY &amp; MOLECULAR BIOLOGY</v>
      </c>
      <c r="I8" s="7" t="str">
        <f>VLOOKUP(N8,'[1]Revistas'!$B$2:$H$62913,5,FALSE)</f>
        <v>67/298</v>
      </c>
      <c r="J8" s="7" t="str">
        <f>VLOOKUP(N8,'[1]Revistas'!$B$2:$H$62913,6,FALSE)</f>
        <v>NO</v>
      </c>
      <c r="K8" s="7" t="s">
        <v>47</v>
      </c>
      <c r="L8" s="7" t="s">
        <v>48</v>
      </c>
      <c r="M8" s="7">
        <v>3</v>
      </c>
      <c r="N8" s="7" t="s">
        <v>49</v>
      </c>
      <c r="O8" s="7" t="s">
        <v>50</v>
      </c>
      <c r="P8" s="7">
        <v>2021</v>
      </c>
      <c r="Q8" s="7">
        <v>22</v>
      </c>
      <c r="R8" s="7">
        <v>12</v>
      </c>
      <c r="S8" s="7" t="s">
        <v>28</v>
      </c>
      <c r="T8" s="7">
        <v>6608</v>
      </c>
    </row>
    <row r="9" spans="2:20" s="1" customFormat="1" ht="15">
      <c r="B9" s="6" t="s">
        <v>51</v>
      </c>
      <c r="C9" s="6" t="s">
        <v>52</v>
      </c>
      <c r="D9" s="6" t="s">
        <v>53</v>
      </c>
      <c r="E9" s="7" t="s">
        <v>39</v>
      </c>
      <c r="F9" s="7">
        <f>VLOOKUP(N9,'[1]Revistas'!$B$2:$H$62913,2,FALSE)</f>
        <v>7.561</v>
      </c>
      <c r="G9" s="7" t="str">
        <f>VLOOKUP(N9,'[1]Revistas'!$B$2:$H$62913,3,FALSE)</f>
        <v>Q1</v>
      </c>
      <c r="H9" s="7" t="str">
        <f>VLOOKUP(N9,'[1]Revistas'!$B$2:$H$62913,4,FALSE)</f>
        <v>IMMUNOLOGY</v>
      </c>
      <c r="I9" s="7" t="str">
        <f>VLOOKUP(N9,'[1]Revistas'!$B$2:$H$62913,5,FALSE)</f>
        <v>24/162</v>
      </c>
      <c r="J9" s="7" t="str">
        <f>VLOOKUP(N9,'[1]Revistas'!$B$2:$H$62913,6,FALSE)</f>
        <v>NO</v>
      </c>
      <c r="K9" s="7" t="s">
        <v>54</v>
      </c>
      <c r="L9" s="7" t="s">
        <v>55</v>
      </c>
      <c r="M9" s="7">
        <v>0</v>
      </c>
      <c r="N9" s="7" t="s">
        <v>56</v>
      </c>
      <c r="O9" s="7" t="s">
        <v>57</v>
      </c>
      <c r="P9" s="7">
        <v>2021</v>
      </c>
      <c r="Q9" s="7">
        <v>12</v>
      </c>
      <c r="R9" s="7" t="s">
        <v>28</v>
      </c>
      <c r="S9" s="7" t="s">
        <v>28</v>
      </c>
      <c r="T9" s="7">
        <v>751093</v>
      </c>
    </row>
    <row r="10" spans="2:20" s="1" customFormat="1" ht="15">
      <c r="B10" s="6" t="s">
        <v>58</v>
      </c>
      <c r="C10" s="6" t="s">
        <v>59</v>
      </c>
      <c r="D10" s="6" t="s">
        <v>53</v>
      </c>
      <c r="E10" s="7" t="s">
        <v>39</v>
      </c>
      <c r="F10" s="7">
        <f>VLOOKUP(N10,'[1]Revistas'!$B$2:$H$62913,2,FALSE)</f>
        <v>7.561</v>
      </c>
      <c r="G10" s="7" t="str">
        <f>VLOOKUP(N10,'[1]Revistas'!$B$2:$H$62913,3,FALSE)</f>
        <v>Q1</v>
      </c>
      <c r="H10" s="7" t="str">
        <f>VLOOKUP(N10,'[1]Revistas'!$B$2:$H$62913,4,FALSE)</f>
        <v>IMMUNOLOGY</v>
      </c>
      <c r="I10" s="7" t="str">
        <f>VLOOKUP(N10,'[1]Revistas'!$B$2:$H$62913,5,FALSE)</f>
        <v>24/162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0</v>
      </c>
      <c r="N10" s="7" t="s">
        <v>56</v>
      </c>
      <c r="O10" s="7" t="s">
        <v>62</v>
      </c>
      <c r="P10" s="7">
        <v>2021</v>
      </c>
      <c r="Q10" s="7">
        <v>12</v>
      </c>
      <c r="R10" s="7" t="s">
        <v>28</v>
      </c>
      <c r="S10" s="7" t="s">
        <v>28</v>
      </c>
      <c r="T10" s="7">
        <v>641656</v>
      </c>
    </row>
    <row r="11" spans="2:21" s="1" customFormat="1" ht="15">
      <c r="B11" s="6" t="s">
        <v>63</v>
      </c>
      <c r="C11" s="6" t="s">
        <v>64</v>
      </c>
      <c r="D11" s="6" t="s">
        <v>65</v>
      </c>
      <c r="E11" s="7" t="s">
        <v>39</v>
      </c>
      <c r="F11" s="7">
        <f>VLOOKUP(N11,'[1]Revistas'!$B$2:$H$62913,2,FALSE)</f>
        <v>8.667</v>
      </c>
      <c r="G11" s="7" t="str">
        <f>VLOOKUP(N11,'[1]Revistas'!$B$2:$H$62913,3,FALSE)</f>
        <v>Q1</v>
      </c>
      <c r="H11" s="7" t="str">
        <f>VLOOKUP(N11,'[1]Revistas'!$B$2:$H$62913,4,FALSE)</f>
        <v>IMMUNOLOGY</v>
      </c>
      <c r="I11" s="7" t="str">
        <f>VLOOKUP(N11,'[1]Revistas'!$B$2:$H$62913,5,FALSE)</f>
        <v>20/162</v>
      </c>
      <c r="J11" s="7" t="str">
        <f>VLOOKUP(N11,'[1]Revistas'!$B$2:$H$62913,6,FALSE)</f>
        <v>NO</v>
      </c>
      <c r="K11" s="7" t="s">
        <v>66</v>
      </c>
      <c r="L11" s="7" t="s">
        <v>67</v>
      </c>
      <c r="M11" s="7">
        <v>0</v>
      </c>
      <c r="N11" s="7" t="s">
        <v>68</v>
      </c>
      <c r="O11" s="7" t="s">
        <v>50</v>
      </c>
      <c r="P11" s="7">
        <v>2021</v>
      </c>
      <c r="Q11" s="7">
        <v>60</v>
      </c>
      <c r="R11" s="7">
        <v>3</v>
      </c>
      <c r="S11" s="7">
        <v>357</v>
      </c>
      <c r="T11" s="7">
        <v>368</v>
      </c>
      <c r="U11" s="1" t="s">
        <v>28</v>
      </c>
    </row>
    <row r="12" spans="2:21" s="1" customFormat="1" ht="15">
      <c r="B12" s="6" t="s">
        <v>69</v>
      </c>
      <c r="C12" s="6" t="s">
        <v>70</v>
      </c>
      <c r="D12" s="6" t="s">
        <v>65</v>
      </c>
      <c r="E12" s="7" t="s">
        <v>39</v>
      </c>
      <c r="F12" s="7">
        <f>VLOOKUP(N12,'[1]Revistas'!$B$2:$H$62913,2,FALSE)</f>
        <v>8.667</v>
      </c>
      <c r="G12" s="7" t="str">
        <f>VLOOKUP(N12,'[1]Revistas'!$B$2:$H$62913,3,FALSE)</f>
        <v>Q1</v>
      </c>
      <c r="H12" s="7" t="str">
        <f>VLOOKUP(N12,'[1]Revistas'!$B$2:$H$62913,4,FALSE)</f>
        <v>IMMUNOLOGY</v>
      </c>
      <c r="I12" s="7" t="str">
        <f>VLOOKUP(N12,'[1]Revistas'!$B$2:$H$62913,5,FALSE)</f>
        <v>20/162</v>
      </c>
      <c r="J12" s="7" t="str">
        <f>VLOOKUP(N12,'[1]Revistas'!$B$2:$H$62913,6,FALSE)</f>
        <v>NO</v>
      </c>
      <c r="K12" s="7" t="s">
        <v>71</v>
      </c>
      <c r="L12" s="7" t="s">
        <v>72</v>
      </c>
      <c r="M12" s="7">
        <v>0</v>
      </c>
      <c r="N12" s="7" t="s">
        <v>68</v>
      </c>
      <c r="O12" s="7" t="s">
        <v>73</v>
      </c>
      <c r="P12" s="7">
        <v>2021</v>
      </c>
      <c r="Q12" s="7">
        <v>61</v>
      </c>
      <c r="R12" s="7">
        <v>1</v>
      </c>
      <c r="S12" s="7">
        <v>1</v>
      </c>
      <c r="T12" s="7">
        <v>14</v>
      </c>
      <c r="U12" s="1" t="s">
        <v>28</v>
      </c>
    </row>
    <row r="13" spans="2:21" s="1" customFormat="1" ht="15">
      <c r="B13" s="6" t="s">
        <v>74</v>
      </c>
      <c r="C13" s="6" t="s">
        <v>75</v>
      </c>
      <c r="D13" s="6" t="s">
        <v>76</v>
      </c>
      <c r="E13" s="7" t="s">
        <v>32</v>
      </c>
      <c r="F13" s="7">
        <f>VLOOKUP(N13,'[1]Revistas'!$B$2:$H$62913,2,FALSE)</f>
        <v>5.532</v>
      </c>
      <c r="G13" s="7" t="str">
        <f>VLOOKUP(N13,'[1]Revistas'!$B$2:$H$62913,3,FALSE)</f>
        <v>Q2</v>
      </c>
      <c r="H13" s="7" t="str">
        <f>VLOOKUP(N13,'[1]Revistas'!$B$2:$H$62913,4,FALSE)</f>
        <v>IMMUNOLOGY</v>
      </c>
      <c r="I13" s="7" t="str">
        <f>VLOOKUP(N13,'[1]Revistas'!$B$2:$H$62913,5,FALSE)</f>
        <v>50/162</v>
      </c>
      <c r="J13" s="7" t="str">
        <f>VLOOKUP(N13,'[1]Revistas'!$B$2:$H$62913,6,FALSE)</f>
        <v>NO</v>
      </c>
      <c r="K13" s="7" t="s">
        <v>77</v>
      </c>
      <c r="L13" s="7" t="s">
        <v>28</v>
      </c>
      <c r="M13" s="7">
        <v>0</v>
      </c>
      <c r="N13" s="7" t="s">
        <v>78</v>
      </c>
      <c r="O13" s="7" t="s">
        <v>73</v>
      </c>
      <c r="P13" s="7">
        <v>2021</v>
      </c>
      <c r="Q13" s="7">
        <v>51</v>
      </c>
      <c r="R13" s="7" t="s">
        <v>28</v>
      </c>
      <c r="S13" s="7">
        <v>59</v>
      </c>
      <c r="T13" s="7">
        <v>59</v>
      </c>
      <c r="U13" s="1" t="s">
        <v>28</v>
      </c>
    </row>
    <row r="14" spans="2:21" s="1" customFormat="1" ht="15">
      <c r="B14" s="6" t="s">
        <v>79</v>
      </c>
      <c r="C14" s="6" t="s">
        <v>80</v>
      </c>
      <c r="D14" s="6" t="s">
        <v>81</v>
      </c>
      <c r="E14" s="7" t="s">
        <v>39</v>
      </c>
      <c r="F14" s="7">
        <f>VLOOKUP(N14,'[1]Revistas'!$B$2:$H$62913,2,FALSE)</f>
        <v>8.86</v>
      </c>
      <c r="G14" s="7" t="str">
        <f>VLOOKUP(N14,'[1]Revistas'!$B$2:$H$62913,3,FALSE)</f>
        <v>Q1</v>
      </c>
      <c r="H14" s="7" t="str">
        <f>VLOOKUP(N14,'[1]Revistas'!$B$2:$H$62913,4,FALSE)</f>
        <v>UROLOGY &amp; NEPHROLOGY</v>
      </c>
      <c r="I14" s="7" t="str">
        <f>VLOOKUP(N14,'[1]Revistas'!$B$2:$H$62913,5,FALSE)</f>
        <v>9 DE 89</v>
      </c>
      <c r="J14" s="7" t="str">
        <f>VLOOKUP(N14,'[1]Revistas'!$B$2:$H$62913,6,FALSE)</f>
        <v>NO</v>
      </c>
      <c r="K14" s="7" t="s">
        <v>82</v>
      </c>
      <c r="L14" s="7" t="s">
        <v>83</v>
      </c>
      <c r="M14" s="7">
        <v>2</v>
      </c>
      <c r="N14" s="7" t="s">
        <v>84</v>
      </c>
      <c r="O14" s="7" t="s">
        <v>85</v>
      </c>
      <c r="P14" s="7">
        <v>2021</v>
      </c>
      <c r="Q14" s="7">
        <v>77</v>
      </c>
      <c r="R14" s="7">
        <v>5</v>
      </c>
      <c r="S14" s="7">
        <v>684</v>
      </c>
      <c r="T14" s="7" t="s">
        <v>86</v>
      </c>
      <c r="U14" s="1" t="s">
        <v>28</v>
      </c>
    </row>
    <row r="15" spans="2:21" s="1" customFormat="1" ht="15">
      <c r="B15" s="6" t="s">
        <v>87</v>
      </c>
      <c r="C15" s="6" t="s">
        <v>88</v>
      </c>
      <c r="D15" s="6" t="s">
        <v>76</v>
      </c>
      <c r="E15" s="7" t="s">
        <v>39</v>
      </c>
      <c r="F15" s="7">
        <f>VLOOKUP(N15,'[1]Revistas'!$B$2:$H$62913,2,FALSE)</f>
        <v>5.532</v>
      </c>
      <c r="G15" s="7" t="str">
        <f>VLOOKUP(N15,'[1]Revistas'!$B$2:$H$62913,3,FALSE)</f>
        <v>Q2</v>
      </c>
      <c r="H15" s="7" t="str">
        <f>VLOOKUP(N15,'[1]Revistas'!$B$2:$H$62913,4,FALSE)</f>
        <v>IMMUNOLOGY</v>
      </c>
      <c r="I15" s="7" t="str">
        <f>VLOOKUP(N15,'[1]Revistas'!$B$2:$H$62913,5,FALSE)</f>
        <v>50/162</v>
      </c>
      <c r="J15" s="7" t="str">
        <f>VLOOKUP(N15,'[1]Revistas'!$B$2:$H$62913,6,FALSE)</f>
        <v>NO</v>
      </c>
      <c r="K15" s="7" t="s">
        <v>89</v>
      </c>
      <c r="L15" s="7" t="s">
        <v>90</v>
      </c>
      <c r="M15" s="7">
        <v>10</v>
      </c>
      <c r="N15" s="7" t="s">
        <v>78</v>
      </c>
      <c r="O15" s="7" t="s">
        <v>91</v>
      </c>
      <c r="P15" s="7">
        <v>2021</v>
      </c>
      <c r="Q15" s="7">
        <v>51</v>
      </c>
      <c r="R15" s="7">
        <v>3</v>
      </c>
      <c r="S15" s="7">
        <v>634</v>
      </c>
      <c r="T15" s="7">
        <v>647</v>
      </c>
      <c r="U15" s="1" t="s">
        <v>28</v>
      </c>
    </row>
    <row r="16" spans="2:20" s="1" customFormat="1" ht="15">
      <c r="B16" s="6" t="s">
        <v>92</v>
      </c>
      <c r="C16" s="6" t="s">
        <v>93</v>
      </c>
      <c r="D16" s="6" t="s">
        <v>94</v>
      </c>
      <c r="E16" s="7" t="s">
        <v>39</v>
      </c>
      <c r="F16" s="7" t="str">
        <f>VLOOKUP(N16,'[1]Revistas'!$B$2:$H$62913,2,FALSE)</f>
        <v>not indexed</v>
      </c>
      <c r="G16" s="7" t="str">
        <f>VLOOKUP(N16,'[1]Revistas'!$B$2:$H$62913,3,FALSE)</f>
        <v>not indexed</v>
      </c>
      <c r="H16" s="7" t="str">
        <f>VLOOKUP(N16,'[1]Revistas'!$B$2:$H$62913,4,FALSE)</f>
        <v>not indexed</v>
      </c>
      <c r="I16" s="7" t="str">
        <f>VLOOKUP(N16,'[1]Revistas'!$B$2:$H$62913,5,FALSE)</f>
        <v>not indexed</v>
      </c>
      <c r="J16" s="7" t="str">
        <f>VLOOKUP(N16,'[1]Revistas'!$B$2:$H$62913,6,FALSE)</f>
        <v>NO</v>
      </c>
      <c r="K16" s="7" t="s">
        <v>95</v>
      </c>
      <c r="L16" s="7" t="s">
        <v>96</v>
      </c>
      <c r="M16" s="7">
        <v>0</v>
      </c>
      <c r="N16" s="7" t="s">
        <v>97</v>
      </c>
      <c r="O16" s="7" t="s">
        <v>98</v>
      </c>
      <c r="P16" s="7">
        <v>2021</v>
      </c>
      <c r="Q16" s="7">
        <v>64</v>
      </c>
      <c r="R16" s="7" t="s">
        <v>28</v>
      </c>
      <c r="S16" s="7" t="s">
        <v>28</v>
      </c>
      <c r="T16" s="7">
        <v>101683</v>
      </c>
    </row>
    <row r="17" spans="3:10" s="1" customFormat="1" ht="15">
      <c r="C17" s="2"/>
      <c r="D17" s="2"/>
      <c r="E17" s="2"/>
      <c r="F17" s="2"/>
      <c r="G17" s="2"/>
      <c r="H17" s="2"/>
      <c r="I17" s="2"/>
      <c r="J17" s="2"/>
    </row>
    <row r="18" spans="3:10" s="1" customFormat="1" ht="15" hidden="1">
      <c r="C18" s="2"/>
      <c r="D18" s="2"/>
      <c r="E18" s="2"/>
      <c r="F18" s="2"/>
      <c r="G18" s="2"/>
      <c r="H18" s="2"/>
      <c r="I18" s="2"/>
      <c r="J18" s="2"/>
    </row>
    <row r="19" spans="3:11" s="1" customFormat="1" ht="15" hidden="1">
      <c r="C19" s="2"/>
      <c r="D19" s="2"/>
      <c r="E19" s="2"/>
      <c r="F19" s="2"/>
      <c r="G19" s="2"/>
      <c r="H19" s="2"/>
      <c r="I19" s="2"/>
      <c r="J19" s="2"/>
      <c r="K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ht="15" hidden="1"/>
    <row r="1041" spans="5:21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2:21" s="9" customFormat="1" ht="15" hidden="1">
      <c r="B1042" s="9" t="s">
        <v>4</v>
      </c>
      <c r="C1042" s="9" t="s">
        <v>4</v>
      </c>
      <c r="D1042" s="9" t="s">
        <v>4</v>
      </c>
      <c r="E1042" s="10" t="s">
        <v>5</v>
      </c>
      <c r="F1042" s="10" t="s">
        <v>4</v>
      </c>
      <c r="G1042" s="10" t="s">
        <v>6</v>
      </c>
      <c r="H1042" s="10" t="s">
        <v>99</v>
      </c>
      <c r="I1042" s="10" t="s">
        <v>4</v>
      </c>
      <c r="J1042" s="10" t="s">
        <v>9</v>
      </c>
      <c r="K1042" s="10" t="s">
        <v>100</v>
      </c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</row>
    <row r="1043" spans="2:21" s="9" customFormat="1" ht="15" hidden="1">
      <c r="B1043" s="9" t="s">
        <v>39</v>
      </c>
      <c r="C1043" s="9">
        <f>DCOUNTA(A4:T1036,C1042,B1042:B1043)</f>
        <v>9</v>
      </c>
      <c r="D1043" s="9" t="s">
        <v>39</v>
      </c>
      <c r="E1043" s="10">
        <f>DSUM(A4:T1037,F4,D1042:D1043)</f>
        <v>57.223</v>
      </c>
      <c r="F1043" s="10" t="s">
        <v>39</v>
      </c>
      <c r="G1043" s="10" t="s">
        <v>101</v>
      </c>
      <c r="H1043" s="10">
        <f>DCOUNTA(A4:T1037,G4,F1042:G1043)</f>
        <v>7</v>
      </c>
      <c r="I1043" s="10" t="s">
        <v>39</v>
      </c>
      <c r="J1043" s="10" t="s">
        <v>102</v>
      </c>
      <c r="K1043" s="10">
        <f>DCOUNTA(A4:T1037,J4,I1042:J1043)</f>
        <v>0</v>
      </c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</row>
    <row r="1044" spans="5:21" s="9" customFormat="1" ht="15" hidden="1"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</row>
    <row r="1045" spans="2:21" s="9" customFormat="1" ht="15" hidden="1">
      <c r="B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99</v>
      </c>
      <c r="I1045" s="10" t="s">
        <v>4</v>
      </c>
      <c r="J1045" s="10" t="s">
        <v>9</v>
      </c>
      <c r="K1045" s="10" t="s">
        <v>100</v>
      </c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</row>
    <row r="1046" spans="2:21" s="9" customFormat="1" ht="15" hidden="1">
      <c r="B1046" s="9" t="s">
        <v>103</v>
      </c>
      <c r="C1046" s="9">
        <f>DCOUNTA(A4:T1037,E4,B1045:B1046)</f>
        <v>0</v>
      </c>
      <c r="D1046" s="9" t="s">
        <v>103</v>
      </c>
      <c r="E1046" s="10">
        <f>DSUM(A4:T1037,E1045,D1045:D1046)</f>
        <v>0</v>
      </c>
      <c r="F1046" s="10" t="s">
        <v>103</v>
      </c>
      <c r="G1046" s="10" t="s">
        <v>101</v>
      </c>
      <c r="H1046" s="10">
        <f>DCOUNTA(A4:T1037,G4,F1045:G1046)</f>
        <v>0</v>
      </c>
      <c r="I1046" s="10" t="s">
        <v>103</v>
      </c>
      <c r="J1046" s="10" t="s">
        <v>102</v>
      </c>
      <c r="K1046" s="10">
        <f>DCOUNTA(A4:T1037,J4,I1045:J1046)</f>
        <v>0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5:21" s="9" customFormat="1" ht="15" hidden="1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2:21" s="9" customFormat="1" ht="15" hidden="1">
      <c r="B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99</v>
      </c>
      <c r="I1048" s="10" t="s">
        <v>4</v>
      </c>
      <c r="J1048" s="10" t="s">
        <v>9</v>
      </c>
      <c r="K1048" s="10" t="s">
        <v>100</v>
      </c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21" s="9" customFormat="1" ht="15" hidden="1">
      <c r="B1049" s="9" t="s">
        <v>104</v>
      </c>
      <c r="C1049" s="9">
        <f>DCOUNTA(A4:T1037,E4,B1048:B1049)</f>
        <v>0</v>
      </c>
      <c r="D1049" s="9" t="s">
        <v>104</v>
      </c>
      <c r="E1049" s="10">
        <f>DSUM(A4:T1037,F4,D1048:D1049)</f>
        <v>0</v>
      </c>
      <c r="F1049" s="10" t="s">
        <v>104</v>
      </c>
      <c r="G1049" s="10" t="s">
        <v>101</v>
      </c>
      <c r="H1049" s="10">
        <f>DCOUNTA(A4:T1037,G4,F1048:G1049)</f>
        <v>0</v>
      </c>
      <c r="I1049" s="10" t="s">
        <v>104</v>
      </c>
      <c r="J1049" s="10" t="s">
        <v>102</v>
      </c>
      <c r="K1049" s="10">
        <f>DCOUNTA(A4:T1037,J4,I1048:J1049)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5:21" s="9" customFormat="1" ht="15" hidden="1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2:21" s="9" customFormat="1" ht="15" hidden="1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99</v>
      </c>
      <c r="I1051" s="10" t="s">
        <v>4</v>
      </c>
      <c r="J1051" s="10" t="s">
        <v>9</v>
      </c>
      <c r="K1051" s="10" t="s">
        <v>100</v>
      </c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 ht="15" hidden="1">
      <c r="B1052" s="9" t="s">
        <v>105</v>
      </c>
      <c r="C1052" s="9">
        <f>DCOUNTA(C4:T1037,E4,B1051:B1052)</f>
        <v>0</v>
      </c>
      <c r="D1052" s="9" t="s">
        <v>105</v>
      </c>
      <c r="E1052" s="10">
        <f>DSUM(A4:T1037,F4,D1051:D1052)</f>
        <v>0</v>
      </c>
      <c r="F1052" s="10" t="s">
        <v>105</v>
      </c>
      <c r="G1052" s="10" t="s">
        <v>101</v>
      </c>
      <c r="H1052" s="10">
        <f>DCOUNTA(A4:T1037,G4,F1051:G1052)</f>
        <v>0</v>
      </c>
      <c r="I1052" s="10" t="s">
        <v>105</v>
      </c>
      <c r="J1052" s="10" t="s">
        <v>102</v>
      </c>
      <c r="K1052" s="10">
        <f>DCOUNTA(A4:T1037,J4,I1051:J1052)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5:21" s="9" customFormat="1" ht="15" hidden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5:21" s="9" customFormat="1" ht="15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 ht="15" hidden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99</v>
      </c>
      <c r="I1055" s="10" t="s">
        <v>4</v>
      </c>
      <c r="J1055" s="10" t="s">
        <v>9</v>
      </c>
      <c r="K1055" s="10" t="s">
        <v>100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 ht="15" hidden="1">
      <c r="B1056" s="9" t="s">
        <v>32</v>
      </c>
      <c r="C1056" s="9">
        <f>DCOUNTA(A4:T1037,E4,B1055:B1056)</f>
        <v>2</v>
      </c>
      <c r="D1056" s="9" t="s">
        <v>32</v>
      </c>
      <c r="E1056" s="10">
        <f>DSUM(A4:T1037,F4,D1055:D1056)</f>
        <v>9.246</v>
      </c>
      <c r="F1056" s="10" t="s">
        <v>32</v>
      </c>
      <c r="G1056" s="10" t="s">
        <v>101</v>
      </c>
      <c r="H1056" s="10">
        <f>DCOUNTA(A4:T1037,G4,F1055:G1056)</f>
        <v>1</v>
      </c>
      <c r="I1056" s="10" t="s">
        <v>32</v>
      </c>
      <c r="J1056" s="10" t="s">
        <v>102</v>
      </c>
      <c r="K1056" s="10">
        <f>DCOUNTA(A4:T1037,J4,I1055:J1056)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5:21" s="9" customFormat="1" ht="15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2:21" s="9" customFormat="1" ht="15" hidden="1">
      <c r="B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99</v>
      </c>
      <c r="I1058" s="10" t="s">
        <v>4</v>
      </c>
      <c r="J1058" s="10" t="s">
        <v>9</v>
      </c>
      <c r="K1058" s="10" t="s">
        <v>100</v>
      </c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21" s="9" customFormat="1" ht="15" hidden="1">
      <c r="B1059" s="9" t="s">
        <v>23</v>
      </c>
      <c r="C1059" s="9">
        <f>DCOUNTA(B4:T1037,B1058,B1058:B1059)</f>
        <v>1</v>
      </c>
      <c r="D1059" s="9" t="s">
        <v>23</v>
      </c>
      <c r="E1059" s="10">
        <f>DSUM(A4:T1037,F4,D1058:D1059)</f>
        <v>2.708</v>
      </c>
      <c r="F1059" s="10" t="s">
        <v>23</v>
      </c>
      <c r="G1059" s="10" t="s">
        <v>101</v>
      </c>
      <c r="H1059" s="10">
        <f>DCOUNTA(A4:T1037,G4,F1058:G1059)</f>
        <v>0</v>
      </c>
      <c r="I1059" s="10" t="s">
        <v>23</v>
      </c>
      <c r="J1059" s="10" t="s">
        <v>102</v>
      </c>
      <c r="K1059" s="10">
        <f>DCOUNTA(A4:T1037,J4,I1058:J1059)</f>
        <v>0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5:21" s="9" customFormat="1" ht="15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3:21" s="9" customFormat="1" ht="15.75">
      <c r="C1061" s="11" t="s">
        <v>106</v>
      </c>
      <c r="D1061" s="11" t="s">
        <v>107</v>
      </c>
      <c r="E1061" s="11" t="s">
        <v>108</v>
      </c>
      <c r="F1061" s="11" t="s">
        <v>109</v>
      </c>
      <c r="G1061" s="11" t="s">
        <v>110</v>
      </c>
      <c r="H1061" s="10"/>
      <c r="I1061" s="10"/>
      <c r="J1061" s="10"/>
      <c r="K1061" s="10"/>
      <c r="L1061" s="10"/>
      <c r="M1061" s="10"/>
      <c r="N1061" s="10"/>
      <c r="O1061" s="12"/>
      <c r="P1061" s="10"/>
      <c r="Q1061" s="10"/>
      <c r="R1061" s="10"/>
      <c r="S1061" s="10"/>
      <c r="T1061" s="10"/>
      <c r="U1061" s="10"/>
    </row>
    <row r="1062" spans="3:21" s="9" customFormat="1" ht="15.75">
      <c r="C1062" s="13">
        <f>C1043</f>
        <v>9</v>
      </c>
      <c r="D1062" s="14" t="s">
        <v>111</v>
      </c>
      <c r="E1062" s="14">
        <f>E1043</f>
        <v>57.223</v>
      </c>
      <c r="F1062" s="13">
        <f>H1043</f>
        <v>7</v>
      </c>
      <c r="G1062" s="13">
        <f>K1043</f>
        <v>0</v>
      </c>
      <c r="H1062" s="10"/>
      <c r="I1062" s="10"/>
      <c r="J1062" s="10"/>
      <c r="K1062" s="10"/>
      <c r="L1062" s="10"/>
      <c r="M1062" s="10"/>
      <c r="N1062" s="10"/>
      <c r="O1062" s="12"/>
      <c r="P1062" s="10"/>
      <c r="Q1062" s="10"/>
      <c r="R1062" s="10"/>
      <c r="S1062" s="10"/>
      <c r="T1062" s="10"/>
      <c r="U1062" s="10"/>
    </row>
    <row r="1063" spans="3:21" s="9" customFormat="1" ht="15.75">
      <c r="C1063" s="13">
        <f>C1046</f>
        <v>0</v>
      </c>
      <c r="D1063" s="14" t="s">
        <v>112</v>
      </c>
      <c r="E1063" s="14">
        <f>E1046</f>
        <v>0</v>
      </c>
      <c r="F1063" s="13">
        <f>H1046</f>
        <v>0</v>
      </c>
      <c r="G1063" s="13">
        <f>K1046</f>
        <v>0</v>
      </c>
      <c r="H1063" s="10"/>
      <c r="I1063" s="10"/>
      <c r="J1063" s="10"/>
      <c r="K1063" s="10"/>
      <c r="L1063" s="10"/>
      <c r="M1063" s="10"/>
      <c r="N1063" s="10"/>
      <c r="O1063" s="12"/>
      <c r="P1063" s="10"/>
      <c r="Q1063" s="10"/>
      <c r="R1063" s="10"/>
      <c r="S1063" s="10"/>
      <c r="T1063" s="10"/>
      <c r="U1063" s="10"/>
    </row>
    <row r="1064" spans="3:21" s="9" customFormat="1" ht="15.75">
      <c r="C1064" s="13">
        <f>C1049</f>
        <v>0</v>
      </c>
      <c r="D1064" s="14" t="s">
        <v>113</v>
      </c>
      <c r="E1064" s="14">
        <f>E1049</f>
        <v>0</v>
      </c>
      <c r="F1064" s="13">
        <f>H1049</f>
        <v>0</v>
      </c>
      <c r="G1064" s="13">
        <f>K1049</f>
        <v>0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U1064" s="10"/>
    </row>
    <row r="1065" spans="3:21" s="9" customFormat="1" ht="15.75">
      <c r="C1065" s="13">
        <f>C1052</f>
        <v>0</v>
      </c>
      <c r="D1065" s="14" t="s">
        <v>114</v>
      </c>
      <c r="E1065" s="14">
        <f>E1052</f>
        <v>0</v>
      </c>
      <c r="F1065" s="13">
        <f>H1052</f>
        <v>0</v>
      </c>
      <c r="G1065" s="13">
        <f>K1052</f>
        <v>0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</row>
    <row r="1066" spans="3:21" s="9" customFormat="1" ht="15.75">
      <c r="C1066" s="13">
        <f>C1056</f>
        <v>2</v>
      </c>
      <c r="D1066" s="14" t="s">
        <v>32</v>
      </c>
      <c r="E1066" s="14">
        <f>E1056</f>
        <v>9.246</v>
      </c>
      <c r="F1066" s="13">
        <f>H1056</f>
        <v>1</v>
      </c>
      <c r="G1066" s="13">
        <f>K1056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3:21" s="9" customFormat="1" ht="15.75">
      <c r="C1067" s="13">
        <f>C1059</f>
        <v>1</v>
      </c>
      <c r="D1067" s="14" t="s">
        <v>115</v>
      </c>
      <c r="E1067" s="14">
        <f>E1059</f>
        <v>2.708</v>
      </c>
      <c r="F1067" s="13">
        <f>H1059</f>
        <v>0</v>
      </c>
      <c r="G1067" s="13">
        <f>K1059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3:21" s="9" customFormat="1" ht="15.75">
      <c r="C1068" s="15"/>
      <c r="D1068" s="11" t="s">
        <v>116</v>
      </c>
      <c r="E1068" s="11">
        <f>E1062</f>
        <v>57.223</v>
      </c>
      <c r="F1068" s="15"/>
      <c r="G1068" s="10"/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3:21" s="9" customFormat="1" ht="15.75">
      <c r="C1069" s="15"/>
      <c r="D1069" s="11" t="s">
        <v>117</v>
      </c>
      <c r="E1069" s="11">
        <f>E1062+E1063+E1064+E1065+E1066+E1067</f>
        <v>69.17699999999999</v>
      </c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</row>
    <row r="1070" spans="5:20" s="1" customFormat="1" ht="12.75" customHeight="1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2022-04-28T13:27:51Z</dcterms:created>
  <dcterms:modified xsi:type="dcterms:W3CDTF">2022-04-28T13:28:14Z</dcterms:modified>
  <cp:category/>
  <cp:version/>
  <cp:contentType/>
  <cp:contentStatus/>
</cp:coreProperties>
</file>