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<sst xmlns="http://schemas.openxmlformats.org/spreadsheetml/2006/main" count="447" uniqueCount="237">
  <si>
    <t>COAGULOPATÍAS Y ALTERACIONES DE LA HEMOSTASIA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</si>
  <si>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</si>
  <si>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</si>
  <si>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</si>
  <si>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</si>
  <si>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</si>
  <si>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</si>
  <si>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</si>
  <si>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</si>
  <si>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</si>
  <si>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</si>
  <si>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</si>
  <si>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</si>
  <si>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</si>
  <si>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</si>
  <si>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</si>
  <si>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</si>
  <si>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</si>
  <si>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</si>
  <si>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</si>
  <si>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Garcia-Bosque, I; Hernandez-Maraver, D; Kerguelen, A; Jimenez-Yuste, V; Viejo, A</t>
  </si>
  <si>
    <t>PLATELET TRANSFUSION REFRACTORINESS (PTR) IN A TERTIARY REFERRAL HOSPITAL</t>
  </si>
  <si>
    <t>TRANSFUSION AND APHERESIS SCIENCE</t>
  </si>
  <si>
    <t>Letter</t>
  </si>
  <si>
    <t>[Garcia-Bosque, I.; Hernandez-Maraver, D.; Kerguelen, A.; Jimenez-Yuste, V.; Viejo, A.] La Paz Univ Hosp, Madrid, Spain</t>
  </si>
  <si>
    <t>Garcia-Bosque, I (corresponding author), La Paz Univ Hosp, Madrid, Spain.</t>
  </si>
  <si>
    <t>1473-0502</t>
  </si>
  <si>
    <t>AUG</t>
  </si>
  <si>
    <t/>
  </si>
  <si>
    <t>Roman, MTA; Yuste, VJ; Barcenilla, SG; Lopez, AR; Manzano, EM; Benito, BD; Butta, PA; Pollmar, MIR; Martinez, RT; Zorrilla, EG; Salces, MM; Cebanu, T; Butta, NV</t>
  </si>
  <si>
    <t>Impact of COVID-19 Pandemic on Patients with Immune Thrombocytopaenia</t>
  </si>
  <si>
    <t>MEDICINA-LITHUANIA</t>
  </si>
  <si>
    <t>Article</t>
  </si>
  <si>
    <t>[Alvarez Roman, Maria-Teresa; Jimenez Yuste, Victor; Garcia Barcenilla, Sara; Ramirez Lopez, Andres; Monzon Manzano, Elena; de la Cruz Benito, Beatriz; Acuna Butta, Paula; Rivas Pollmar, Maria Isabel; Trelles Martinez, Roberto; Gonzalez Zorrilla, Elena; Martin Salces, Monica; Cebanu, Tamara; Butta, Nora, V] Hosp Univ La Paz, Hematol Unit, La Paz Univ Hosp IdiPAZ, Paseo Castellana 261, Madrid 28046, Spain; [Jimenez Yuste, Victor] Autonomous Univ Madrid, Med Dept, Arzobispo Morcillo 4, Madrid 28029, Spain</t>
  </si>
  <si>
    <t>Roman, MTA (corresponding author), Hosp Univ La Paz, Hematol Unit, La Paz Univ Hosp IdiPAZ, Paseo Castellana 261, Madrid 28046, Spain.</t>
  </si>
  <si>
    <t>1010-660X</t>
  </si>
  <si>
    <t>MAR</t>
  </si>
  <si>
    <t>Kabat, MG; Bueno, D; Sisinni, L; De Paz, R; Mozo, Y; Perona, R; Arias-Salgado, EG; Rosich, B; Marcos, A; Romero, AB; Constanzo, A; Jimenez-Yuste, V; Perez-Martinez, A</t>
  </si>
  <si>
    <t>Selective T-cell depletion targeting CD45RA as a novel approach for HLA-mismatched hematopoietic stem cell transplantation in pediatric nonmalignant hematological diseases</t>
  </si>
  <si>
    <t>INTERNATIONAL JOURNAL OF HEMATOLOGY</t>
  </si>
  <si>
    <t>[Gasior Kabat, Mercedes; De Paz, Raquel; Marcos, Antonio; Romero, Ana Belen; Constanzo, Aida; Jimenez-Yuste, Victor] La Paz Univ Hosp, Hematol Dept, Paseo Castellana 261, Madrid 28046, Spain; [Bueno, David; Sisinni, Luisa; Mozo, Yasmina; Rosich, Blanca; Perez-Martinez, Antonio] La Paz Univ Hosp, Pediat Oncohematol Dept, Madrid, Spain; [Perona, Rosario; Arias-Salgado, Elena G.] La Paz Univ Hosp, Fdn Biomed Res CSIC UAM, IDIPaz, CIBER Rare Dis, Madrid, Spain</t>
  </si>
  <si>
    <t>Kabat, MG (corresponding author), La Paz Univ Hosp, Hematol Dept, Paseo Castellana 261, Madrid 28046, Spain.</t>
  </si>
  <si>
    <t>0925-5710</t>
  </si>
  <si>
    <t>JUL</t>
  </si>
  <si>
    <t>De la Corte-Rodriguez, H; Rodriguez-Merchan, EC; Alvarez-Roman, MT; Jimenez-Yuste, V</t>
  </si>
  <si>
    <t>Applying World Health Organization 2020 guidelines on physical activity and sedentary behavior to people with hemophilia</t>
  </si>
  <si>
    <t>EXPERT REVIEW OF HEMATOLOGY</t>
  </si>
  <si>
    <t>Review</t>
  </si>
  <si>
    <t>[De la Corte-Rodriguez, Hortensia] La Paz Univ Hosp, Dept Phys &amp; Rehabil Med, Madrid, Spain; [Rodriguez-Merchan, E. Carlos] La Paz Univ Hosp, Dept Orthoped Surg, Paseo Castellana 261, Madrid 28046, Spain; [Rodriguez-Merchan, E. Carlos] Autonomous Univ Madrid, La Paz Univ Hosp, Hosp La Paz Inst Hlth Res IdiPAZ, Osteoarticular Surg Res, Madrid, Spain; [Alvarez-Roman, M. Teresa; Jimenez-Yuste, Victor] La Paz Univ Hosp, Dept Hematol, Madrid, Spain</t>
  </si>
  <si>
    <t>Rodriguez-Merchan, EC (corresponding author), La Paz Univ Hosp, Dept Orthoped Surg, Paseo Castellana 261, Madrid 28046, Spain.</t>
  </si>
  <si>
    <t>1747-4086</t>
  </si>
  <si>
    <t>MAY 4</t>
  </si>
  <si>
    <t>Carcao, M; Mancuso, ME; Young, G; Jimenez-Yuste, V</t>
  </si>
  <si>
    <t>Key questions in the new hemophilia era: update on concomitant use of FVIII and emicizumab in hemophilia A patients with inhibitors</t>
  </si>
  <si>
    <t>[Carcao, Manuel] Hosp Sick Children, Res Inst, Div Haematol Oncol &amp; Child Hlth Evaluat Sci, Toronto, ON, Canada; [Mancuso, Maria Elisa] Humanitas Clin &amp; Res Ctr IRCCS, Ctr Thrombosis &amp; Hemorrhag Dis, Milan, Italy; [Young, Guy] Univ Southern Calif, Keck Sch Med, Childrens Hosp Los Angeles, Los Angeles, CA 90007 USA; [Jimenez-Yuste, Victor] Univ Autonoma Madrid, Hosp Univ La Paz, Haematol Dept, Madrid, Spain</t>
  </si>
  <si>
    <t>Carcao, M (corresponding author), Hosp Sick Children, Div Haematol Oncol, 55 Univ Ave, Toronto, ON M5G 1X8, Canada.</t>
  </si>
  <si>
    <t>FEB 1</t>
  </si>
  <si>
    <t>Dolan, G; Benson, G; Bowyer, A; Eichler, H; Hermans, C; Jimenez-Yuste, V; Ljung, R; Pollard, D; Santagostino, E; Salek, SZ</t>
  </si>
  <si>
    <t>Principles of care for acquired hemophilia</t>
  </si>
  <si>
    <t>EUROPEAN JOURNAL OF HAEMATOLOGY</t>
  </si>
  <si>
    <t>[Dolan, Gerry] St Thomas Hosp, Ctr Haemostasis &amp; Thrombosis, Westminster Bridge Rd, London SE1 7EH, England; [Benson, Gary] Belfast City Hosp, Haemophilia &amp; Thrombosis Ctr, Belfast, Antrim, North Ireland; [Bowyer, Annette] Royal Hallamshire Hosp, Dept Coagulat, Sheffield, S Yorkshire, England; [Eichler, Hermann] Univ Saarland, Inst Clin Haemostaseol &amp; Transfus Med, Homburg, Germany; [Eichler, Hermann] Univ Hosp Saarland, Homburg, Germany; [Hermans, Cedric] Univ Catholique Louvain UCLouvain, Clin Univ St Luc, Div Haematol, Haemostasis &amp; Thrombosis Unit, Brussels, Belgium; [Jimenez-Yuste, Victor] Univ Autonoma Madrid, Serv Hematol, Unidad Coagulopatias, Hosp Univ La Paz, Madrid, Spain; [Ljung, Rolf] Lund Univ, Dept Clin Sci Pediat, Lund, Sweden; [Pollard, Debra] Royal Free London NHS Fdn Trust, Katharine Dormandy Haemophilia &amp; Thrombosis Ctr, London, England; [Santagostino, Elena] Fdn IRCCS Ca Granda, Osped Maggiore Policlin, Angelo Bianchi Bonomi Hemophilia &amp; Thrombosis Ctr, Milan, Italy; [Salek, Silva Zupancic] Univ Osijek, Sch Med, Univ Hosp Ctr Zagreb, Osijek, Croatia; [Salek, Silva Zupancic] Univ Zagreb, Sch Med, Zagreb, Croatia</t>
  </si>
  <si>
    <t>Dolan, G (corresponding author), St Thomas Hosp, Ctr Haemostasis &amp; Thrombosis, Westminster Bridge Rd, London SE1 7EH, England.</t>
  </si>
  <si>
    <t>0902-4441</t>
  </si>
  <si>
    <t>JUN</t>
  </si>
  <si>
    <t>Gasior, M; Ferreras, C; de Paz, R; Bueno, D; Mozo, Y; Sisinni, L; Canizales, JT; Gonzalez, B; Olivas-Mazon, R; Marcos, A; Romero, AB; Constanzo, A; Mirones, I; Fernandez-Arroyo, A; Balas, A; Vicario, JL; Escudero, A; Yuste, VJ; Perez-Martinez, A</t>
  </si>
  <si>
    <t>The role of early natural killer cell adoptive infusion before engraftment in protecting against human herpesvirus-6B encephalitis after naive T-cell-depleted allogeneic stem cell transplantation</t>
  </si>
  <si>
    <t>TRANSFUSION</t>
  </si>
  <si>
    <t>[Gasior, Mercedes; de Paz, Raquel; Marcos, Antonio; Romero, Ana Belen; Constanzo, Aida; Yuste, Victor Jimenez] La Paz Univ Hosp, Hematol Dept, Madrid, Spain; [Ferreras, Cristina; Canizales, Juan Torres; Escudero, Adela; Perez-Martinez, Antonio] La Paz Univ Hosp, Inst Hlth Res IdiPAZ, Madrid, Spain; [Bueno, David; Mozo, Yasmina; Sisinni, Luisa; Gonzalez, Berta; Olivas-Mazon, Raquel; Mirones, Isabel; Fernandez-Arroyo, Alba; Perez-Martinez, Antonio] La Paz Univ Hosp, Pediat Oncohematol Dept, Madrid, Spain; [Balas, Antonio; Vicario, Jose Luis] Transfus Ctr Madrid, Histocompatibil &amp; HLA Typing Lab, Madrid, Spain; [Perez-Martinez, Antonio] Autonomous Univ Madrid, Fac Med, Madrid, Spain</t>
  </si>
  <si>
    <t>Perez-Martinez, A (corresponding author), Hosp Infantil Univ La Paz, Serv Hematooncol Pediat, Paseo Castellana 261, Madrid 28046, Spain.</t>
  </si>
  <si>
    <t>0041-1132</t>
  </si>
  <si>
    <t>MAY</t>
  </si>
  <si>
    <t>Kabat, MG; Bueno, D; De Paz, R; Sisinni, L; Tobar, LM; Marcos, A; Romero, AB; Yuste, VJ; Perez-Martinez, A</t>
  </si>
  <si>
    <t>HIGH-DOSE DONOR CD45RO+MEMORY T-CELLS INFUSION AFTER ALLOGENEIC TRANSPLANTATION: SAFETY AND OUTCOME</t>
  </si>
  <si>
    <t>PEDIATRIC BLOOD &amp; CANCER</t>
  </si>
  <si>
    <t>Meeting Abstract</t>
  </si>
  <si>
    <t>[Gasior Kabat, Mercedes; De Paz, Raquel; Martinez Tobar, Lucia; Marcos, Antonio; Belen Romero, Ana; Jimenez Yuste, Victor] Univ Hosp La Paz, Dept Hematol, Stem Cell Transplantat Unit, Madrid, Spain; [Bueno, David; Sisinni, Luisa] Univ Hosp La Paz, Pediat Hematooncol Dept, Madrid, Spain</t>
  </si>
  <si>
    <t>1545-5009</t>
  </si>
  <si>
    <t>S196</t>
  </si>
  <si>
    <t>Ramirez-Lopez, A; del Campo, PL; Humala, K; Benito, BD; Sanchez-Vadillo, I; de la Guia, AL; Arias, RD; Jimenez-Yuste, V; Canales, M</t>
  </si>
  <si>
    <t>Lessons learned for successful treatment of AML in the second wave of COVID-19 outbreak</t>
  </si>
  <si>
    <t>LEUKEMIA &amp; LYMPHOMA</t>
  </si>
  <si>
    <t>[Ramirez-Lopez, A.; Lazaro del Campo, P.; Humala, K.; de la Cruz Benito, B.; Sanchez-Vadillo, I.; Lopez de la Guia, A.; de Paz Arias, R.; Jimenez-Yuste, V.; Canales, M.] Hosp Univ La Paz, Dept Hematol, Paseo Castellana 261, Madrid 28046, Spain</t>
  </si>
  <si>
    <t>Ramirez-Lopez, A (corresponding author), Hosp Univ La Paz, Dept Hematol, Paseo Castellana 261, Madrid 28046, Spain.</t>
  </si>
  <si>
    <t>1042-8194</t>
  </si>
  <si>
    <t>JUL 3</t>
  </si>
  <si>
    <t>Ramirez-Lopez, A; Roman, MTA; Manzano, EM; Acuna, P; Arias-Salgado, EG; Salces, MM; Pollmar, MIR; Yuste, VJ; Sanz, RJ; Barcenilla, SG; Cebanu, T; Zorrilla, EG; Butta, NV</t>
  </si>
  <si>
    <t>The Importance of Platelet Glycoside Residues in the Haemostasis of Patients with Immune Thrombocytopaenia</t>
  </si>
  <si>
    <t>JOURNAL OF CLINICAL MEDICINE</t>
  </si>
  <si>
    <t>[Ramirez-Lopez, Andres; Alvarez Roman, Maria Teresa; Monzon Manzano, Elena; Acuna, Paula; Arias-Salgado, Elena G.; Martin Salces, Monica; Rivas Pollmar, Maria Isabel; Jimenez Yuste, Victor; Justo Sanz, Raul; Garcia Barcenilla, Sara; Cebanu, Tamara; Gonzalez Zorrilla, Elena; Butta, Nora V.] La Paz Univ Hosp IdiPAZ, Hematol Unit, Paseo Castellana 261, Madrid 28046, Spain; [Jimenez Yuste, Victor] Autonomous Univ Madrid, Med Fac, Arzobispo Morcillo 4, Madrid 28029, Spain</t>
  </si>
  <si>
    <t>Butta, NV (corresponding author), La Paz Univ Hosp IdiPAZ, Hematol Unit, Paseo Castellana 261, Madrid 28046, Spain.</t>
  </si>
  <si>
    <t>2077-0383</t>
  </si>
  <si>
    <t>APR</t>
  </si>
  <si>
    <t>Parnes, A; Mahlangu, JN; Pipe, SW; Paz-Priel, I; Lehle, M; Trask, PC; Jimenez-Yuste, V</t>
  </si>
  <si>
    <t>Patient preference for emicizumab versus prior factor therapy in people with haemophilia A: Results from the HAVEN 3 and HAVEN 4 studies</t>
  </si>
  <si>
    <t>HAEMOPHILIA</t>
  </si>
  <si>
    <t>[Parnes, Aric] Brigham &amp; Womens Hosp, Div Hematol, Boston, MA USA; [Mahlangu, Johnny N.] Univ Witwatersrand, Johannesburg, South Africa; [Mahlangu, Johnny N.] NHLS, Johannesburg, South Africa; [Pipe, Steven W.] Univ Michigan, Ann Arbor, MI 48109 USA; [Paz-Priel, Ido; Trask, Peter C.] Genentech Inc, San Francisco, CA 94080 USA; [Lehle, Michaela] F Hoffmann La Roche Ltd, Basel, Switzerland; [Jimenez-Yuste, Victor] Univ Autonoma Madrid, La Paz Univ Hosp, Madrid, Spain</t>
  </si>
  <si>
    <t>Parnes, A (corresponding author), Brigham &amp; Womens Hosp, 75 Francis St, Boston, MA 02115 USA.</t>
  </si>
  <si>
    <t>1351-8216</t>
  </si>
  <si>
    <t>NOV</t>
  </si>
  <si>
    <t>E772</t>
  </si>
  <si>
    <t>E775</t>
  </si>
  <si>
    <t>Miesbach, W; Chowdary, P; Coppens, M; Hart, DP; Jimenez-Yuste, V; Klamroth, R; Makris, M; Noone, D; Peyvandi, F</t>
  </si>
  <si>
    <t>Delivery of AAV-based gene therapy through haemophilia centres-A need for re-evaluation of infrastructure and comprehensive care: A Joint publication of EAHAD and EHC</t>
  </si>
  <si>
    <t>[Miesbach, Wolfgang] Univ Hosp Frankfurt, Inst Transfus Med, Med Clin 2, Frankfurt, Germany; [Chowdary, Pratima] Royal Free Hosp, Katharine Dormandy Haemophilia &amp; Thrombosis Ctr, London, England; [Coppens, Michiel] Univ Amsterdam, Amsterdam Univ Med Ctr, Haemophilia Treatment Ctr, Dept Vasc Med,Amsterdam Cardiovasc Sci, Amsterdam, Netherlands; [Hart, Daniel P.] QMUL, Barts &amp; London Sch Med &amp; Dent, Haemophilia Ctr, Royal London Hosp, London, England; [Jimenez-Yuste, Victor] Univ Autonoma Madrid, Hosp Univ La Paz, Hematol Dept, Madrid, Spain; [Klamroth, Robert] Vivantes Hosp Friedrichshain, Haemophilia Treatment Ctr, Dept Internal Med &amp; Vasc Med, Berlin, Germany; [Makris, Michael] Univ Sheffield, Dept Infect Immun &amp; Cardiovasc Dis, Sheffield, S Yorkshire, England; [Noone, Declan] European Haemophilia Consortium, Brussels, Belgium; [Peyvandi, Flora] Fdn IRCCS Ca Granda Osped Maggiore Policlin, Angelo Bianchi Bonomi Haemophilia &amp; Thrombosis Ct, Milan, Italy; [Peyvandi, Flora] Fdn Luigi Villa, Milan, Italy; [Peyvandi, Flora] Univ Milan, Dept Pathophysiol &amp; Transplantat, Milan, Italy</t>
  </si>
  <si>
    <t>Miesbach, W (corresponding author), Univ Hosp Frankfurt, Inst Transfus Med, Med Clin 2, Frankfurt, Germany.</t>
  </si>
  <si>
    <t>Perez-Rodriguez, A; Batlle, J; Pinto, JC; Corrales, I; Borras, N; Garcia-Martinez, I; Cid, AR; Bonanad, S; Parra, R; Mingot-Castellano, ME; Navarro, N; Altisent, C; Perez-Montes, R; Moreto, A; Herrero, S; Soto, I; Mosteirin, NF; Jimenez-Yuste, V; Jacob, AD; Fontanes, E; Mateo, J; Quismondo, NC; Batlle, F; Vidal, F; Lopez-Fernandez, MF</t>
  </si>
  <si>
    <t>Type 2N VWD: Conclusions from the Spanish PCM-EVW-ES project</t>
  </si>
  <si>
    <t>[Perez-Rodriguez, Almudena; Batlle, Javier; Costa Pinto, Joana; Lopez-Fernandez, Maria Fernanda; Investigators Ctr Involved PCM-EVW] INIBIC, Complex Hosp Univ A Coruna, La Coruna, Spain; [Corrales, Irene; Borras, Nina; Garcia-Martinez, Iris; Vidal, Francisco] Banc Sang &amp; Teixits BST, Haematol Serv, Barcelona, Spain; [Corrales, Irene; Borras, Nina; Garcia-Martinez, Iris; Parra, Rafael; Vidal, Francisco] Univ Autonoma Barcelona VHIR UAB, Vall dHebron Inst Recerca, Barcelona, Spain; [Rosa Cid, Ana; Bonanad, Santiago] Hosp Univ &amp; Politecn La Fe, Haematol Serv, Valencia, Spain; [Parra, Rafael; Altisent, Carmen] Hosp Univ Vall dHebron, Haematol Serv, Barcelona, Spain; [Mingot-Castellano, Maria Eva] Hosp Reg Univ Malaga, Haematol Serv, Malaga, Spain; [Navarro, Nira] Hosp Univ Dr Negrin, Haematol Serv, Las Palmas Gran Canaria, Spain; [Perez-Montes, Rocio] Hosp Univ Marques de Valdecilla, Haematol Serv, Santander, Spain; [Moreto, Ana] Hosp Univ Cruces, Haematol Serv, Baracaldo, Spain; [Herrero, Sonia] Hosp Univ Guadalajara, Haematol Serv, Guadalajara, Spain; [Soto, Inmaculada] Hosp Univ Cent Asturias, Haematol Serv, Oviedo, Spain; [Fernandez Mosteirin, Nuria] Hosp Univ Miguel Servet, Haematol Serv, Zaragoza, Spain; [Jimenez-Yuste, Victor] Hosp Univ La Paz, Haematol Serv, Madrid, Spain; [de Andres Jacob, Aurora] Complex Hosp Univ Santiago de Compostela, Haematol Serv, Santiago, Spain; [Fontanes, Emilia] Hosp Univ Lucus Augusti, Haematol Serv, Lugo, Spain; [Mateo, Jose] Hosp Sta Creu &amp; St Pau, Haematol Serv, Barcelona, Spain; [Castro Quismondo, Nerea] Hosp Univ 12 Octubre, Haematol Serv, Madrid, Spain; [Batlle, Fernando] Lapisoft Projects SA, Haematol Serv, La Coruna, Spain; [Vidal, Francisco] CIBER Enfermedades Cardiovasc CIBERCV, Haematol Serv, Madrid, Spain</t>
  </si>
  <si>
    <t>Batlle, J (corresponding author), Complex Hosp Univ A Coruna, Serv Hematol &amp; Hemoterapia, INIBIC, Edificio Hosp Materno Infantil, La Coruna 15006, Spain.</t>
  </si>
  <si>
    <t>Skinner, MW; Negrier, C; Paz-Priel, I; Chebon, S; Jimenez-Yuste, V; Callaghan, MU; Lehle, M; Niggli, M; Mahlangu, J; Shapiro, A; Shima, M; Campinha-Bacote, A; Levy, GG; Oldenburg, J; von Mackensen, S; Pipe, SW</t>
  </si>
  <si>
    <t>The effect of emicizumab prophylaxis on long-term, self-reported physical health in persons with haemophilia A without factor VIII inhibitors in the HAVEN 3 and HAVEN 4 studies</t>
  </si>
  <si>
    <t>[Skinner, Mark W.] Inst Policy Adv Ltd, 1155 23rd St NW 3A, Washington, DC 20037 USA; [Skinner, Mark W.] McMaster Univ, Hamilton, ON, Canada; [Negrier, Claude] Claude Bernard Univ Lyon 1, Louis Pradel Univ Hosp, Lyon, France; [Paz-Priel, Ido; Campinha-Bacote, Avrita; Levy, Gallia G.] Genentech Inc, San Francisco, CA 94080 USA; [Chebon, Sammy; Lehle, Michaela; Niggli, Markus] F Hoffmann La Roche Ltd, Basel, Switzerland; [Jimenez-Yuste, Victor] Univ Autonoma Madrid, La Paz Univ Hosp, Madrid, Spain; [Callaghan, Michael U.] Cent Michigan Univ, Detroit, MI USA; [Mahlangu, Johnny] Univ Witwatersrand, Johannesburg, South Africa; [Mahlangu, Johnny] NHLS, Johannesburg, South Africa; [Shapiro, Amy] Indiana Hemophilia &amp; Thrombosis Ctr, Indianapolis, IN USA; [Shima, Midori] Nara Med Univ Hosp, Kashihara, Nara, Japan; [Levy, Gallia G.] Spark Therapeut Inc, Philadelphia, PA USA; [Oldenburg, Johannes] Univ Klinikum Bonn, Bonn, Germany; [von Mackensen, Sylvia] Univ Med Ctr Hamburg Eppendorf, Dept Med Psychol, Hamburg, Germany; [Pipe, Steven W.] Univ Michigan, Dept Pediat, Ann Arbor, MI 48109 USA; [Pipe, Steven W.] Univ Michigan, Dept Pathol, Ann Arbor, MI 48109 USA</t>
  </si>
  <si>
    <t>Skinner, MW (corresponding author), Inst Policy Adv Ltd, 1155 23rd St NW 3A, Washington, DC 20037 USA.</t>
  </si>
  <si>
    <t>SEP</t>
  </si>
  <si>
    <t>Jimenez-Yuste, V; Rodriguez-Merchan, EC; Matsushita, T; Holme, PA</t>
  </si>
  <si>
    <t>Concomitant use of bypassing agents with emicizumab for people with haemophilia A and inhibitors undergoing surgery</t>
  </si>
  <si>
    <t>[Jimenez-Yuste, Victor] Univ Autonoma Madrid, La Paz Univ Hosp IdiPaz, Dept Hematol, Madrid, Spain; [Carlos Rodriguez-Merchan, E.] Univ Autonoma Madrid, La Paz Univ Hosp IdiPaz, 0Steoarticular Surg Res, Madrid, Spain; [Matsushita, Tadashi] Nagoya Univ Hosp, Dept Transfus Med, Nagoya, Aichi, Japan; [Andre Holme, Pal] Oslo Univ Hosp, Dept Hematol, Oslo, Norway; [Andre Holme, Pal] Univ Oslo, Inst Clin Med, Oslo, Norway</t>
  </si>
  <si>
    <t>Jimenez-Yuste, V (corresponding author), Univ Autonoma Madrid, La Paz Univ Hosp IdiPaz, Dept Hematol, Madrid, Spain.</t>
  </si>
  <si>
    <t>Jimenez-Yuste, V; Auerswald, G; Benson, G; Dolan, G; Hermans, C; Lambert, T; Ljung, R; Morfini, M; Santagostino, E; Salek, SZ</t>
  </si>
  <si>
    <t>Practical considerations for nonfactor-replacement therapies in the treatment of haemophilia with inhibitors</t>
  </si>
  <si>
    <t>[Jimenez-Yuste, Victor] Univ Autonoma Madrid, Hosp Univ La Paz, Serv Hematol, Unidad Coagulopatias, Paseo Castellana 246, Madrid 28046, Spain; [Auerswald, Guenter] Prof Hess Childrens Hosp, Klinikum Bremen Mitte, Bremen, Germany; [Benson, Gary] Belfast City Hosp, Haemophilia &amp; Thrombosis Ctr, Belfast, Antrim, North Ireland; [Dolan, Gerry] St Thomas Hosp, Ctr Haemostasis &amp; Thrombosis, London, England; [Hermans, Cedric] Clin Univ St Luc, Div Haematol, Haemostasis &amp; Thrombosis Unit, Brussels, Belgium; [Lambert, Thierry] Bicetre Hosp, AP HP, Hemophilia Care Ctr, Paris, France; [Lambert, Thierry] Fac Med Paris XI, Paris, France; [Ljung, Rolf] Lund Univ, Dept Clin Sci Lund Paediat, Lund, Sweden; [Morfini, Massimo] Italian Assoc Haemophilia Ctr, Florence, Italy; [Santagostino, Elena] Fdn IRCCS Ca Granda Maggiore Hosp Policlin, Angelo Bianchi Bonomi Hemophilia &amp; Thrombosis Ctr, Milan, Italy; [Salek, Silva Zupancic] Univ Hosp Ctr Zagreb, Dept Internal Med, Div Haematol, Unit Haemostasis Thrombosis &amp; Benign Dis Haematop, Zagreb, Croatia; [Salek, Silva Zupancic] Univ Zagreb, Med Sch, Zagreb, Croatia; [Salek, Silva Zupancic] J Strossmayer Univ Osijek, Fac Med Osijek, Osijek, Croatia</t>
  </si>
  <si>
    <t>Jimenez-Yuste, V (corresponding author), Univ Autonoma Madrid, Hosp Univ La Paz, Serv Hematol, Unidad Coagulopatias, Paseo Castellana 246, Madrid 28046, Spain.</t>
  </si>
  <si>
    <t>Jimenez-Yuste, V; de la Corte-Rodriguez, H; Alvarez-Roman, MT; Martin-Salces, M; Querol, F; Bonanad, S; Mingot-Castellano, ME; Fernandez-Mosteirin, N; Canaro, M; Santamaria, A; Nunez, R; Garcia-Frade, LJ; Martinoli, C; Kim, HK</t>
  </si>
  <si>
    <t>Ultrasound evaluation of joint damage and disease activity in adult patients with severe haemophilia A using the HEAD-US system</t>
  </si>
  <si>
    <t>[Jimenez-Yuste, Victor] Univ Autonoma Madrid, Hosp Univ La Paz, Dept Haematol, Madrid, Spain; [de la Corte-Rodriguez, Hortensia] Hosp Univ La Paz, Dept Phys &amp; Rehabil Med, Madrid, Spain; [Teresa Alvarez-Roman, Maria; Martin-Salces, Monica] Hosp Univ La Paz, Dept Haematol, Madrid, Spain; [Querol, Felipe] Univ Valencia, Valencia, Spain; [Querol, Felipe] Hosp Univ &amp; Politecn La Fe, Dept Haematol, Haemostasis &amp; Thrombosis Unit, Valencia, Spain; [Bonanad, Santiago] Univ Valencia, Hosp Univ &amp; Politecn La Fe, Dept Haematol, Haemostasis &amp; Thrombosis Unit, Valencia, Spain; [Eva Mingot-Castellano, Maria] Hosp Reg Univ Malaga, Dept Haematol, Malaga, Spain; [Eva Mingot-Castellano, Maria; Nunez, Ramiro] Hosp Univ Virgen Rocio, Dept Haematol, Seville, Spain; [Fernandez-Mosteirin, Nuria] Hosp Univ Miguel Servet, Dept Haematol, Zaragoza, Spain; [Canaro, Mariana] Hosp Univ Son Espases, Dept Haemostasis &amp; Thrombosis, Mallorca, Spain; [Santamaria, Amparo] Hosp Univ Vall dHebron, Dept Thrombosis &amp; Haemostasis, Barcelona, Spain; [Javier Garcia-Frade, Luis] Hosp Univ Rio Hortega, Dept Haematol, Valladolid, Spain; [Martinoli, Carlo] Univ Genoa, Dept Hlth Sci DISSAL, Dipartimento Sci Salute, Genoa, Italy; [Martinoli, Carlo] Univ Genoa, IRCCS Osped Policlin San Martino, Genoa, Italy; [Kim, Hae Kyung] Pfizer SLU, Med Affairs, Madrid, Spain</t>
  </si>
  <si>
    <t>Jimenez-Yuste, V (corresponding author), Hosp Univ La Paz, Dept Hematol &amp; Haemotherapy, Paseo Castellana 261, Madrid 28046, Spain.</t>
  </si>
  <si>
    <t>Oldenburg, J; Tran, H; Peyvandi, F; Nunez, R; Trask, P; Chebon, S; Mahlangu, JN; Lehle, M; Jimenez-Yuste, V; von Mackensen, S</t>
  </si>
  <si>
    <t>Health-related quality of life and health status in adolescent and adult people with haemophilia A without factor VIII inhibitors-A non-interventional study</t>
  </si>
  <si>
    <t>[Oldenburg, Johannes] Univ Clin Bonn, Dept Expt Haematol &amp; Transfus Med, Bonn, Germany; [Tran, Huyen] Alfred Hosp, Melbourne, Vic, Australia; [Peyvandi, Flora] IRCCS Fdn Ca, Angelo Bianchi Bonomi Hemophilia &amp; Thrombosis Ctr, Granda Osped Maggiore Policlin, Milan, Italy; [Peyvandi, Flora] Univ Milan, Dept Pathophysiol &amp; Transplantat, Milan, Italy; [Nunez, Ramiro] Hosp Univ Virgen Rocio, Seville, Spain; [Trask, Peter] Genentech Inc, San Francisco, CA 94080 USA; [Chebon, Sammy; Lehle, Michaela] F Hoffmann La Roche Ltd, Basel, Switzerland; [Mahlangu, Johnny N.] Univ Witwatersrand, Fac Hlth Sci, Haemophilia Comprehens Care Ctr, Johannesburg, South Africa; [Mahlangu, Johnny N.] NHLS, Johannesburg, South Africa; [Jimenez-Yuste, Victor] Univ Autonoma Madrid, La Paz Univ Hosp, Madrid, Spain; [von Mackensen, Sylvia] Univ Med Ctr Hamburg Eppendorf, Dept Med Psychol, Hamburg, Germany</t>
  </si>
  <si>
    <t>Oldenburg, J (corresponding author), Univ Klinikum Bonn, Inst Expt Hematol &amp; Transfus Med, Sigmund Freud Str 25, D-53127 Bonn, Germany.</t>
  </si>
  <si>
    <t>Augustsson, C; Riddell, A; Fernandez-Bello, I; Butta, N; Kjalke, M; Astermark, J; Eichler, H; Yuste, VJ; Chowdary, P</t>
  </si>
  <si>
    <t>ROTEM ASSAY CONDITIONS SENSITIVE TO CONCIZUMAB</t>
  </si>
  <si>
    <t>[Riddell, A.; Chowdary, P.] Royal Free Hosp, KD Haemophilia &amp; Thrombosis Ctr, London, England; [Fernandez-Bello, I.; Butta, N.; Yuste, V. Jimenez] La Paz Univ Hosp IdiPaz, Dept Hematol, Madrid, Spain; [Kjalke, M.] Novo Nordisk AS, Soborg, Denmark; [Astermark, J.] Lund Univ, Ctr Thrombosis &amp; Hemostasis, Skane Univ Hosp, Malmo, Sweden; [Eichler, H.] Saarland Univ, Inst Clin Hemostaseol &amp; Transfus Med, Homburg, Germany; [Eichler, H.] Univ Hosp, Homburg, Germany</t>
  </si>
  <si>
    <t>FEB</t>
  </si>
  <si>
    <t>Callaghan, MU; Negrier, C; Paz-Priel, I; Chang, T; Chebon, S; Lehle, M; Mahlangu, J; Young, G; Kruse-Jarres, R; Mancuso, ME; Niggli, M; Howard, M; Bienz, NS; Shima, M; Jimenez-Yuste, V; Schmitt, C; Asikanius, E; Levy, GG; Pipe, SW; Oldenburg, J</t>
  </si>
  <si>
    <t>SAFETY AND EFFICACY OF EMICIZUMAB IN PERSONS WITH HAEMOPHILIA A WITH/WITHOUT FVIII INHIBITORS: POOLED DATA FROM FOUR PHASE III STUDIES (HAVEN 1-4)</t>
  </si>
  <si>
    <t>[Callaghan, M. U.] Childrens Hosp Michigan, Detroit, MI 48201 USA; [Negrier, C.] Edouard Herriot Univ Hosp, Lyon, France; [Paz-Priel, I.; Chang, T.; Levy, G. G.] Genentech Inc, San Francisco, CA 94080 USA; [Chebon, S.; Lehle, M.; Niggli, M.; Bienz, N. S.; Schmitt, C.; Asikanius, E.] F Hoffmann Roche Ltd, Basel, Switzerland; [Mahlangu, J.] Univ Witwatersrand, Johannesburg, South Africa; [Mahlangu, J.] NHLS, Johannesburg, South Africa; [Young, G.] Univ Southern Calif, Childrens Hosp Los Angeles, Keck Sch Med, Los Angeles, CA 90007 USA; [Kruse-Jarres, R.] Bloodworks Northwest, Seattle, WA USA; [Mancuso, M. E.] Fdn IRCCS Ca Granda Osped Maggiore Policlin, Angelo Bianchi Bonomi Haemophilia &amp; Thrombosis Ct, Milan, Italy; [Howard, M.] F Hoffmann La Roche Ltd, Mississauga, ON, Canada; [Shima, M.] Nara Med Univ Hosp, Kashihara, Nara, Japan; [Jimenez-Yuste, V.] Univ Autonoma Madrid, Hosp Univ La Paz, Madrid, Spain; [Pipe, S. W.] Univ Michigan, Ann Arbor, MI 48109 USA; [Oldenburg, J.] Univ Bonn, Bonn, Germany</t>
  </si>
  <si>
    <t>Cebanu, T; Barcenilla, SG; Zorrilla, EG; Salces, MM; Pollmar, IR; Acuna, P; Butta, N; Manzano, EM; Arias-Salgado, EG; Roman, MTA; Yuste, VJ</t>
  </si>
  <si>
    <t>THE EVOLUTION OF A RESEARCH UNIT IN LA PAZ UNIVERSITY HOSPITAL DURING 6 YEARS</t>
  </si>
  <si>
    <t>[Cebanu, T.; Gonzalez Zorrilla, E.; Martin Salces, M.; Rivas Pollmar, I.; Acuna, P.; Butta, N.; Monzon Manzano, E.; Arias-Salgado, E. G.; Alvarez Roman, M. T.; Jimenez Yuste, V.] Hosp Univ La Paz IdiPAZ, Unidad Coagulopatias Congenitas &amp; Adquiridas, Madrid, Spain; [Garcia Barcenilla, S.] Hosp La Paz, Madrid, Spain</t>
  </si>
  <si>
    <t>Garcia-Barcenilla, S; Gonzalez-Zorrilla, E; Cebanu, T; Monzon-Manzano, E; Acuna-Butta, P; Butta, N; Arias-Salgado, EG; Rivas-Pollmar, I; Martin-Salces, M; Jimenez-Yuste, V; Alvarez-Roman, MT</t>
  </si>
  <si>
    <t>REVISION SEVERAL MONTHS AFTER THE PANDEMIA: THE COLLATERAL EFFECTS IN A CLINICAL TRIALS UNIT</t>
  </si>
  <si>
    <t>[Garcia-Barcenilla, S.; Gonzalez-Zorrilla, E.; Cebanu, T.; Monzon-Manzano, E.; Acuna-Butta, P.; Butta, N.; Arias-Salgado, E. G.; Rivas-Pollmar, I.; Martin-Salces, M.; Jimenez-Yuste, V.; Alvarez-Roman, M. T.] Hosp Univ La Paz IdiPAZ, Unidad Coagulopatias Congenitas &amp; Adquiridas, Madrid, Spain</t>
  </si>
  <si>
    <t>Gonzalez-Zorrilla, E; Garcia-Barcenilla, S; Cebanu, T; Perez-Gonzalez, L; De la Plaza-Collazo, I; Butta, N; Arias-Salgado, E; Monzon-Manzano, E; Acuna, P; Martin-Salces, M; Rivas-Pollmar, MI; Jimenez-Yuste, V; Alvarez-Roman, MT</t>
  </si>
  <si>
    <t>MOOD BEFORE AND AFTER THE PERFORMANCE OF A RECREATIONAL-SPORTS ACTIVITY FOR PATIENTS WITH COAGULOPATHIES AND CARRIERS PARTICIPATING IN A WELLNESS PROGRAM</t>
  </si>
  <si>
    <t>[Gonzalez-Zorrilla, E.; Garcia-Barcenilla, S.; Cebanu, T.; Butta, N.; Arias-Salgado, E.; Monzon-Manzano, E.; Acuna, P.; Martin-Salces, M.; Rivas-Pollmar, M. I.; Jimenez-Yuste, V.; Alvarez-Roman, M. T.] Hosp Univ La Paz IdiPaz, Unidad Coagulopatias Congenitas &amp; Adquiridas, Madrid, Spain; [Perez-Gonzalez, L.; De la Plaza-Collazo, I.] Asociac Pacientes Con Hemofilia Comunidad Madrid, Madrid, Spain</t>
  </si>
  <si>
    <t>Pollmar, MIR; Arias-Salgado, EG; Manzano, EM; Acuna, P; Roman, MTA; Salces, MM; Barcenilla, SG; Cebanu, T; Zorrilla, EG; Butta, N; Jimenez-Yuste, V</t>
  </si>
  <si>
    <t>EVALUATION OF THERAPEUTIC OPTIONS FOR PATIENTS WITH FACTOR VII DEFICIENCY USING GLOBAL COAGULATION ASSAYS</t>
  </si>
  <si>
    <t>[Rivas Pollmar, M. I.; Garcia Arias-Salgado, E.; Monzon Manzano, E.; Acuna, P.; Alvarez Roman, M. T.; Martin Salces, M.; Garcia Barcenilla, S.; Cebanu, T.; Gonzalez Zorrilla, E.; Butta, N.; Jimenez-Yuste, V.] Hosp Univ La Paz IdiPAZ, Unidad Coagulopatias Congenitas &amp; Adquiridas, Madrid, Spain</t>
  </si>
  <si>
    <t>Shapiro, A; Castaman, G; Cepo, K; Tonder, SM; Matsushita, T; Poulsen, LH; Young, G; Zupancic-Salek, S; Yuste, VJ</t>
  </si>
  <si>
    <t>SAFETY AND LONGER-TERM EFFICACY OF CONCIZUMAB PROPHYLAXIS IN PATIENTS WITH HAEMOPHILIA A OR B WITH INHIBITORS: RESULTS FROM THE EXTENSION PART OF THE PHASE 2 EXPLORER4 TRIAL</t>
  </si>
  <si>
    <t>[Shapiro, A.] Indiana Hemophilia &amp; Thrombosis Ctr, Indianapolis, IN USA; [Castaman, G.] Careggi Univ Hosp, Dept Oncol, Florence, Italy; [Cepo, K.; Tonder, S. M.] Novo Nordisk AS, Soborg, Denmark; [Matsushita, T.] Nagoya Univ Hosp, Dept Transfus Med, Nagoya, Aichi, Japan; [Poulsen, L. Hvitfeldt] Aarhus Univ, Dept Haematol, Haemophilia Ctr, Aarhus, Denmark; [Young, G.] Univ Southern Calif, Keck Sch Med, Los Angeles, CA 90007 USA; [Zupancic-Salek, S.] Hematol Inst, Dept Hemostasis Thrombosis &amp; Nonaligned Hematol, Zagreb, Croatia; [Jimenez Yuste, V.] La Paz Univ Hosp IdiPaz, Dept Hematol, Madrid, Spain</t>
  </si>
  <si>
    <t>Roman, MTA; Benitez, O; Canaro, MI; Fernandez, MFL; Jaime, FLJ; Arranz, JM; Nunez, R; Lopez, MR; Aisa, CS; Jimenez-Yuste, V</t>
  </si>
  <si>
    <t>Expert opinion paper on the treatment of hemophilia B with albutrepenonacog alfa</t>
  </si>
  <si>
    <t>EXPERT OPINION ON BIOLOGICAL THERAPY</t>
  </si>
  <si>
    <t>[Alvarez Roman, Maria Teresa] Hosp Univ La Paz Idipaz, Hematol Dept, Haemophilia Unit, Paseo Castellana 261, Madrid 28046, Spain; [Benitez, Olga] Hosp Valle De Hebron, Hematol Dept, Haemophilia Unit, Barcelona, Spain; [Canaro, Maria Isabel] Hosp Univ Son Espases, Hematol Serv, Palma de Mallorca, Spain; [Lopez Fernandez, Maria Fernanda] Hosp Materno Infantil INIBIC CHUAC, Hematol &amp; Hemotherapy Serv, A Couna, Spain; [Lopez Jaime, Francisco J.] Hosp Univ Reg Malaga, Hematol Dept, Malaga, Spain; [Mateo Arranz, Jose] Hosp Santa Creu &amp; Sant Pau, Thrombosis &amp; Hemostasis Unit, Barcelona, Spain; [Nunez, Ramiro] Hosp Univ Virgen Rocio, Hematol Serv, Seville, Spain; [Rodriguez Lopez, Manuel] Hosp Alvaro Conqueiro, Hematol &amp; Hemotherapy Serv, Vigo, Spain; [Sierra Aisa, Cristina] Hosp Univ Cruces, Hematol &amp; Hemotherapy Serv, Hemostasis &amp; Thrombosis Sect, Baracaldo, Spain; [Jimenez-Yuste, Victor] Hosp Univ La Paz IdiPaz, Hematololy Dept, Madrid, Spain</t>
  </si>
  <si>
    <t>Roman, MTA (corresponding author), Hosp Univ La Paz Idipaz, Hematol Dept, Haemophilia Unit, Paseo Castellana 261, Madrid 28046, Spain.</t>
  </si>
  <si>
    <t>1471-2598</t>
  </si>
  <si>
    <t>SEP 2</t>
  </si>
  <si>
    <t>Liesner, RJ; Abraham, A; Altisent, C; Belletrutti, MJ; Carcao, M; Carvalho, M; Chambost, H; Chan, AKC; Dubey, L; Ducore, J; Gattens, M; Gresele, P; Gruel, Y; Guillet, B; Jimenez-Yuste, V; Kitanovski, L; Klukowska, A; Lohade, S; Mancuso, ME; Oldenburg, J; Pavlova, A; Pollio, B; Sigaud, M; Vdovin, V; Vilchevska, K; Wu, JKM; Jansen, M; Belyanskaya, L; Walter, O; Knaub, S; Neufeld, EJ</t>
  </si>
  <si>
    <t>Simoctocog Alfa (Nuwiq) in Previously Untreated Patients with Severe Haemophilia A: Final Results of the NuProtect Study</t>
  </si>
  <si>
    <t>THROMBOSIS AND HAEMOSTASIS</t>
  </si>
  <si>
    <t>[Liesner, Ri J.] Great Ormond St Hosp Sick Children, NIHR GOSH BRC, Haemophilia Ctr, London, England; [Abraham, Aby] Christian Med Coll &amp; Hosp, Dept Hematol, Vellore, Tamil Nadu, India; [Altisent, Carmen] Hosp Valle De Hebron, Unitat Hemofilia, Barcelona, Spain; [Belletrutti, Mark J.] Univ Alberta, Dept Pediat, Pediat Hematol, Edmonton, AB, Canada; [Carcao, Manuel] Hosp Sick Children, Res Inst, Dept Paediat, Div Haematol Oncol &amp; Child Hlth Evaluat Sci, Toronto, ON, Canada; [Carvalho, Manuela] Sao Joao Univ Hosp Ctr, Congenital Coagulopathies Reference Ctr, Porto, Portugal; [Chambost, Herve] Aix Marseille Univ, Children Hosp La Timone, AP HM, C2VN,Dept Pediat Hematol Oncol,INSERM,INRA, Marseille, France; [Chan, Anthony K. C.] McMaster Univ, Div Pediat Hematol Oncol, Hamilton, ON, Canada; [Dubey, Leonid] Western Ukrainian Specialized Childrens Med Ctr, Dept Pediat, Lvov, Ukraine; [Ducore, Jonathan] Univ Calif Davis, Dept Pediat, Med Ctr, Sacramento, CA 95817 USA; [Gattens, Michael] Cambridge Univ Hosp NHS Fdn Trust, Addenbrookes Hosp, Dept Paediat Haematol &amp; Oncol, Cambridge, England; [Gresele, Paolo] Univ Perugia, Dept Med &amp; Surg, Perugia, Italy; [Gruel, Yves] Hop Trousseau, Ctr Reg Traitement Hemophilie, Tours, France; [Guillet, Benoit] Univ Rennes, Haemophilia Treatment Ctr, CHU Rennes,UMR S 1085, Inserm,EHESP,Irset Inst Rech Sante Environm &amp; Tra, Rennes, France; [Jimenez-Yuste, Victor] Univ Autonoma Madrid, Hosp Univ La Paz, Serv Hematol, Madrid, Spain; [Kitanovski, Lidija] Univ Med Ctr Ljubljana, Dept Haematooncol, Ljubljana, Slovenia; [Klukowska, Anna] Warsaw Med Univ, Dept Pediat Haematol &amp; Oncol, Warsaw, Poland; [Lohade, Sunil] Sahyadri Special Hosp, Dept Hematol, Pune, Maharashtra, India; [Mancuso, Maria Elisa] Humanitas Clin &amp; Res Ctr IRCCS, Ctr Thrombosis &amp; Hemorrhag Dis, Milan, Italy; [Oldenburg, Johannes; Pavlova, Anna] Univ Clin Bonn, Inst Expt Haematol &amp; Transfus Med, Bonn, Germany; [Pollio, Berardino] Regina Margherita Children Hosp Turin, Dept Transfus Med, Turin, Italy; [Sigaud, Marianne] Univ Hosp Nantes, Ctr Reg Traitement &amp; Hemophilie, Nantes, France; [Vdovin, Vladimir] Morozovskaya Childrens Hosp, Dept Hematol, Moscow, Russia; [Vilchevska, Kateryna] Natl Acad Med Sci Ukraine, Dept Hematol, State Inst, Inst Urgent &amp; Reconstruct Surg, Donetsk, Ukraine; [Wu, John K. M.] British Columbia Childrens Hosp, Vancouver, BC, Canada; [Jansen, Martina] Octapharma Pharmazeutika Prod Ges mbH, Vienna, Austria; [Belyanskaya, Larisa; Walter, Olaf; Knaub, Sigurd] Octapharma AG, Lachen, Switzerland; [Neufeld, Ellis J.] St Jude Childrens Res Hosp, Memphis, TN USA</t>
  </si>
  <si>
    <t>Liesner, RJ (corresponding author), Great Ormond St Hosp Sick Children, NIHR GOSH BRC, Haemophilia Ctr, London, England.</t>
  </si>
  <si>
    <t>0340-6245</t>
  </si>
  <si>
    <t>Lozano, ML; Segu-Verges, C; Coma, M; Alvarez-Roman, MT; Gonzalez-Porras, JR; Gutierrez, L; Valcarcel, D; Butta, N</t>
  </si>
  <si>
    <t>Elucidating the Mechanism of Action of the Attributed Immunomodulatory Role of Eltrombopag in Primary Immune Thrombocytopenia: An In Silico Approach</t>
  </si>
  <si>
    <t>INTERNATIONAL JOURNAL OF MOLECULAR SCIENCES</t>
  </si>
  <si>
    <t>[Lozano, Maria L.] Univ Murcia, Hosp Gen Univ Morales Meseguer, Ctr Reg Hemodonac, IMIB Arrixaca,CB15 00055 CIBERER, Murcia 30007, Spain; [Segu-Verges, Cristina; Coma, Mireia] Anaxomics Biotech SL, Diputacio 237,1,1, Barcelona 08007, Spain; [Alvarez-Roman, Maria T.] Hosp Univ La Paz, Inst Invest Hosp Univ La Paz IdiPAZ, Unidad Trombosis &amp; Hemostasia, Serv Hematol, Paseo Castellana 261, Madrid 28046, Spain; [Gonzalez-Porras, Jose R.] Hosp Univ Salamanca, Inst Invest Biomed Salamanca IBSAL, Serv Hematol, Unidad Hemostasia &amp; Trombosis, Paseo San Vicente 58-182, Salamanca 37007, Spain; [Gutierrez, Laura] Univ Oviedo, Dept Med, Inst Invest Sanitaria Principado Asturias ISPA, Grp Invest Plaquetas, Oviedo 33071, Spain; [Valcarcel, David] Univ Autonoma Barcelona, Hosp Univ Vall dHebron, Vall dHebron Insitute Oncol VHIO, Serv Hematol,Ctr Cellex, Natzaret 115-117, Barcelona 08035, Spain; [Butta, Nora] Inst Invest Hosp Univ La Paz IdiPAZ, Paseo Castellana 261, Madrid 28046, Spain</t>
  </si>
  <si>
    <t>Lozano, ML (corresponding author), Univ Murcia, Hosp Gen Univ Morales Meseguer, Ctr Reg Hemodonac, IMIB Arrixaca,CB15 00055 CIBERER, Murcia 30007, Spain.; Butta, N (corresponding author), Inst Invest Hosp Univ La Paz IdiPAZ, Paseo Castellana 261, Madrid 28046, Spain.</t>
  </si>
  <si>
    <t>1422-0067</t>
  </si>
  <si>
    <t>Bastida, JM; Lozano, ML; Marin-Quilez, A; Rodriguez-Alen, A; Butta, N; Fernandez-Mosteirin, N; Sevivas, T; Palma-Barqueros, V; Marco-Rico, A; Revilla, N; Huertas-Aragones, J; Marcellini, S; Velasco, P; Nieto, M; Sierra-Aisa, C; Alonso, MN; Lopez-Fernandez, MF; Benito, R; Gonzalez-Porras, JR; Rivera, J</t>
  </si>
  <si>
    <t>HIGH PERFORMANCE DIAGNOSIS OF CONGENITAL PLATELET DISORDERS THROUGH LAST GENERATION SEQUENCING. SPANISH MULTICENTRIC PROSPECTIVE STUDY</t>
  </si>
  <si>
    <t>HAEMATOLOGICA</t>
  </si>
  <si>
    <t>[Bastida, J. M.; Gonzalez-Porras, J. R.] Complejo Asistencial Univ Salamanca CAUSA, IBSAL, USAL, Salamanca, Spain; [Lozano, M. L.; Palma-Barqueros, V; Rivera, J.] Hosp Morales Meseguer CRH, IMIB, Murcia, Spain; [Marin-Quilez, A.; Benito, R.] Inst Invest Biomed Salamanca IBSAL, CIC, Salamanca, Spain; [Rodriguez-Alen, A.] Complejo Asistencial Toledo, Toledo, Spain; [Butta, N.] Hosp Univ La Paz, IDIPAZ, Madrid, Spain; [Fernandez-Mosteirin, N.] Hosp Univ Miguel Serevet, Zaragoza, Spain; [Sevivas, T.] Complejo Hosp Coimbra, Coimbra, Portugal; [Marco-Rico, A.] Hosp Gen Alicante, Alicante, Spain; [Revilla, N.] Hosp Univ Ramon y Cajal, Madrid, Spain; [Huertas-Aragones, J.] Hosp Maternoinfantil Gregorio Maranon, Madrid, Spain; [Marcellini, S.] Hosp Gen Segovia, Segovia, Spain; [Velasco, P.] Hosp Univ Vall dHebron, Barcelona, Spain; [Nieto, M. M.] Complejo Hosp Jaen, Jaen, Spain; [Sierra-Aisa, C.] Hosp Univ Cruces, Baracaldo, Spain; [Alonso, M. N.] Hosp Univ Badajoz, Badajoz, Spain; [Lopez-Fernandez, M. F.] Complejo Hosp Univ Asistencial A Coruna, La Coruna, Spain</t>
  </si>
  <si>
    <t>0390-6078</t>
  </si>
  <si>
    <t>OCT</t>
  </si>
  <si>
    <t>Cristian, EE; Garcia-Suarez, J; Diez, JL; Alegre, A; Martinez, J; Lopez, J; Llamas, P; Jimenez-Yuste, V; Duarte, R; Benavente, C; Penalver, FJ; Benito, L; Hernandez-Rivas, JA; Sanchez-Godoy, P; Herraez, R; Del Campo, JF; Matilla, A; Sebrango, A; Quiros, V; Garrido, G</t>
  </si>
  <si>
    <t>ANALYSIS OF INCIDENCE AND SURVIVAL IN ACUTE LEUKEMIAS IN A 5-YEAR PERIOD FROM THE TUMOR REGISTRY (RTMAD) OF THE COMMUNITY OF MADRID</t>
  </si>
  <si>
    <t>[Escobar Cristian, Escolano; Benito, L.] HU Getafe, Getafe, Spain; [Garcia-Suarez, J.] HU Principe Asturias, Asturias, Spain; [Diez, J. L.] HU Gregorio Maranon, Madrid, Spain; [Alegre, A.] HU De LA Princesa, Madrid, Spain; [Martinez, J.] HU 12 Octubre, Madrid, Spain; [Lopez, J.] HU Ramon Y Cajal, Madrid, Spain; [Llamas, P.] HUF Jimenez Diaz, Madrid, Spain; [Jimenez-Yuste, V] HU La Paz, Madrid, Spain; [Duarte, R.] HU Puerta Hierro Majadahonda, Majadahonda, Spain; [Benavente, C.] HU Clin San Carlos, Madrid, Spain; [Penalver, F. J.] HU Fdn Alcorcon, Alcorcon, Spain; [Hernandez-Rivas, J. A.] HU Infanta Leonor, Madrid, Spain; [Sanchez-Godoy, P.] HU Severo Ochoa, Madrid, Spain; [Herraez, R.] HU Infanta Sofia, Madrid, Spain; [Del Campo, J. F.] HU Henares, Coslada, Spain; [Matilla, A.] HU Cent Defensa Gomez Ulla, Madrid, Spain; [Sebrango, A.] HU Torrejon, Madrid, Spain; [Quiros, V] HU Infanta Cristina, Madrid, Spain; [Garrido, G.] RTMAD ORCO, Madrid, Spain</t>
  </si>
  <si>
    <t>Federico, H; Garcia-Suarez, J; Diez, JL; Alegre, A; Martinez, J; Lopez, J; Llamas, P; Jimenez-Yuste, V; Duarte, R; Benavente, C; Penalver, F; Benito, L; Ja, HR; Sanchez-Godoy, P; Herraez, R; Del Campo, JF; Matilla, A; Sebrango, A; Gomez, MJ; Garrido, G</t>
  </si>
  <si>
    <t>ANALYSIS OF THE INCIDENCE AND SURVIVAL IN THE SHORT AND LONG TERM OF NON-ACUTE LEUKEMIA IN A PERIOD OF 5 YEARS OF THE REGISTRATION OF TUMORS (RTMAD) OF THE COMMUNITY OF MADRID</t>
  </si>
  <si>
    <t>[Federico, Herrera] HU GETAFE, Getafe, Spain; [Garcia-Suarez, J.] HU Principe Asturias, Gijon, Spain; [Diez, J. L.] HU Gregorio Maranon, Madrid, Spain; [Alegre, A.] HU La Princesa, Madrid, Spain; [Martinez, J.] HU 12 Octubre, Madrid, Spain; [Lopez, J.] HU Ramon &amp; Cajal, Madrid, Spain; [Llamas, P.] HUF Jimenez Diaz, Madrid, Spain; [Jimenez-Yuste, V] HU La Paz, La Paz, Bolivia; [Duarte, R.] HU Puerta Hierro Majadahonda, Madrid, Spain; [Benavente, C.] HU Clin San Carlos, Madrid, Spain; [Penalver, F. J.] HU Fdn Alcorcon, Madrid, Spain; [Benito, L.] HU Getafe, Madrid, Spain; [Ja, Hernandez-Rivas] HU Infanta Leonor, Madrid, Spain; [Sanchez-Godoy, P.] HU Severo Ochoa, Madrid, Spain; [Herraez, R.] HU Infanta Sofia, Madrid, Spain; [Del Campo, J. F.] HU Henares, Madrid, Spain; [Matilla, A.] HU Cent La Def Gomez Ulla, Madrid, Spain; [Sebrango, A.] HU Torrejon, Madrid, Spain; [Gomez, M. J.] HU Mostoles, Madrid, Spain; [Garrido, G.] RTMAD ORCO, Madrid, Spain</t>
  </si>
  <si>
    <t>Serrano, LG; Fuentes, AK; Llorente, AV; Gonzalez-Iglesias, JMMD; Martinez, AM; Yuste, VMJ</t>
  </si>
  <si>
    <t>ANTI-C plus D ALLOIMMUNIZATION, GESTATIONAL MANAGEMENT AND GENETIC BASIS: A CASE REPORT</t>
  </si>
  <si>
    <t>[Gomez Serrano, L.; Kerguelen Fuentes, A.; Viejo Llorente, A.; Martin de Bustamante Gonzalez-Iglesias, J. M.; Mendoza Martinez, A.; Jimenez Yuste, V. M.] Hosp Univ La Paz, Madrid, Spain</t>
  </si>
  <si>
    <t>Gomez, SL; Gasior, KM; Sanchez, VI; Martin, DGIJM; Mendoza, MA; Servera, NG; Busto, LJM; Puente, LP; Garcia, FE; Jimenez, YVM; Canales, AMA</t>
  </si>
  <si>
    <t>SWEET'S SYNDROME ASSOCIATED WITH AZACITIDINE TREATMENT IN A PATIENT WITH MYELOFIBROSIS SECONDARY TO JAK2+ESSENTIAL THROMBOCYTHEMIA WITH 15% BLASTS: ABOUT A CASE</t>
  </si>
  <si>
    <t>[Gomez, Serrano L.; Gasior, Kabat M.; Sanchez, Vadillo, I; Martin, de Bustamante Gonzalez-Iglesias J. M.; Mendoza, Martinez A.; Servera, Negre G.; Busto, Leis J. M.; Puente, Lopez P.; Garcia, Fernandez E.; Jimenez, Yuste V. M.; Canales, Albendea M. A.] Hosp Univ La Paz, Madrid, Spain</t>
  </si>
  <si>
    <t>Tiede, A; Karim, FA; Jimenez-Yuste, V; Klamroth, R; Lejniece, S; Suzuki, T; Groth, A; Santagostino, E</t>
  </si>
  <si>
    <t>Factor VIII activity and bleeding risk during prophylaxis for severe hemophilia A: a population pharmacokinetic model</t>
  </si>
  <si>
    <t>[Tiede, Andreas] Hannover Med Sch MHH, Hematol Hemostasis Oncol &amp; Stem Cell Transplantat, Hannover, Germany; [Karim, Faraizah Abdul] Natl Blood Ctr, Haemophilia Ctr, Kuala Lumpur, Malaysia; [Jimenez-Yuste, Victor] Univ Autonoma Madrid, Hosp Univ La Paz, Madrid, Spain; [Klamroth, Robert] Vivantes Klinikum Friedrichshain, Klin Innere Med, Haemophiliezentrum, Berlin, Germany; [Lejniece, Sandra] Riga East Clin Univ Hosp, Chemotherapy &amp; Hematol Clin, Riga, Latvia; [Suzuki, Takashi] Tokyo Med Univ, Dept Lab Med, Tokyo, Japan; [Groth, Andreas] Novo Nordisk AS, Soborg, Denmark; [Santagostino, Elena] Maggiore Hosp Policlin, IRCCS Ca Granda Fdn, Angelo Bianchi Bonomi Hemophilia &amp; Thrombosis Ctr, Milan, Italy</t>
  </si>
  <si>
    <t>Tiede, A (corresponding author), Hannover Med Sch MHH, Hematol Hemostasis Oncol &amp; Stem Cell Transplantat, Hannover, Germany.</t>
  </si>
  <si>
    <t>Feito-Rodriguez, M; Mayor-Ibarguren, A; Camara-Hijon, C; Montero-Vega, D; Servera-Negre, G; Ruiz-Bravo, E; Nozal, P; Rodriguez-Peralto, JL; Enguita, AB; Bravo-Gallego, LY; Granados-Fernandez, M; Fernandez-Alcalde, C; Fernandez-Heredero, A; Alonso-Riano, M; Jimenez-Yuste, V; Nuno-Gonzalez, A; De Lucas-Laguna, R; Lopez-Granados, E; Herranz-Pinto, P</t>
  </si>
  <si>
    <t>Chilblain-like lesions and COVID-19 infection: A prospective observational study at Spain's ground zero</t>
  </si>
  <si>
    <t>JOURNAL OF THE AMERICAN ACADEMY OF DERMATOLOGY</t>
  </si>
  <si>
    <t>[Feito-Rodriguez, Marta; Mayor-Ibarguren, Ander; Servera-Negre, Guillermo; Nuno-Gonzalez, Almudena; De Lucas-Laguna, Raul; Herranz-Pinto, Pedro] La Paz Univ Hosp, Dept Dermatol, Paseo Castellana 261, Madrid 28046, Spain; [Camara-Hijon, Carmen; Nozal, Pilar; Bravo-Gallego, Luz Yadira; Jimenez-Yuste, Victor; Lopez-Granados, Eduardo] La Paz Univ Hosp, Dept Clin Immunol, Madrid, Spain; [Montero-Vega, Dolores] La Paz Univ Hosp, Dept Microbiol, Madrid, Spain; [Ruiz-Bravo, Elena] La Paz Univ Hosp, Dept Pathol, Madrid, Spain; [Rodriguez-Peralto, Jose Luis; Enguita, Ana Belen; Alonso-Riano, Marina] Doce Octubre Univ Hosp, Dept Pathol, Madrid, Spain; [Granados-Fernandez, Mari; Fernandez-Alcalde, Celia] La Paz Univ Hosp, Dept Ophthalmol, Madrid, Spain; [Fernandez-Heredero, Alvaro] La Paz Univ Hosp, Dept Vasc Surg, Madrid, Spain; [Herranz-Pinto, Pedro] La Paz Univ Hosp, Dept Hematol, Madrid, Spain</t>
  </si>
  <si>
    <t>Feito-Rodriguez, M (corresponding author), La Paz Univ Hosp, Dept Dermatol, Paseo Castellana 261, Madrid 28046, Spain.</t>
  </si>
  <si>
    <t>0190-9622</t>
  </si>
  <si>
    <t>Long-term outcomes with emicizumab prophylaxis for hemophilia A with or without FVIII inhibitors from the HAVEN 1-4 studies</t>
  </si>
  <si>
    <t>BLOOD</t>
  </si>
  <si>
    <t>[Callaghan, Michael U.] Cent Michigan Univ, Div Pediat Hematol Oncol, Sch Med, Detroit, MI 48301 USA; [Negrier, Claude] Lyon 1 Univ, Louis Pradel Cardiol Hosp, Lyon, France; [Paz-Priel, Ido; Chang, Tiffany; Levy, Gallia G.] Genentech Inc, San Francisco, CA 94080 USA; [Chebon, Sammy; Lehle, Michaela; Niggli, Markus; Bienz, Nives Selak; Schmitt, Christophe; Asikanius, Elina] F Hoffmann La Roche Ltd, Basel, Switzerland; [Mahlangu, Johnny] Univ Witwatersrand, Sch Pathol, Johannesburg, South Africa; [Mahlangu, Johnny] Natl Hlth Lab Serv NHLS, Johannesburg, South Africa; [Young, Guy] Univ Southern Calif, Childrens Hosp Los Angeles, Keck Sch Med, Los Angeles, CA 90007 USA; [Kruse-Jarres, Rebecca] Univ Washington, Dept Hematol, Seattle, WA 98195 USA; [Mancuso, Maria Elisa] Osped Maggiore Policlin, Angelo Bianchi Bon Haemophilia &amp; Thrombosis Ctr, Fdn Ist Ricovero &amp; Cura Carattere Sci IRCCS Ca Gr, Milan, Italy; [Howard, Monet] F Hoffmann La Roche Ltd, Mississauga, ON, Canada; [Shima, Midori] Nara Med Univ Hosp, Kashihara, Nara, Japan; [Jimenez-Yuste, Victor] Univ Autonoma Madrid, Hosp Univ La Paz, Madrid, Spain; [Pipe, Steven W.] Univ Michigan, Dept Pathol, Ann Arbor, MI 48109 USA; [Oldenburg, Johannes] Univ Bonn, Dept Immunohaematol, Bonn, Germany; [Oldenburg, Johannes] Univ Bonn, Dept Mol Haemostasis, Bonn, Germany</t>
  </si>
  <si>
    <t>Callaghan, MU (corresponding author), Cent Michigan Univ, Dept Pediat, Sch Med, 1937 Wakerobin Rd, Detroit, MI 48301 USA.</t>
  </si>
  <si>
    <t>0006-4971</t>
  </si>
  <si>
    <t>APR 22</t>
  </si>
  <si>
    <t>Lopez-Medina, M; Hernandez-Navarro, F; Flores-Zuniga, H; Soto-Parra, DE</t>
  </si>
  <si>
    <t>Reversible elastocaloric effect related to B2-R transformation in Ni50.5Ti49.5 alloy</t>
  </si>
  <si>
    <t>JOURNAL OF APPLIED PHYSICS</t>
  </si>
  <si>
    <t>[Lopez-Medina, Margarita; Hernandez-Navarro, Fernando; Flores-Zuniga, Horacio] Inst Potosino Invest Cient &amp; Tecnol, Camino Presa San Jose 2055, San Luis Potosi 78216, San Luis Potosi, Mexico; [Soto-Parra, D. E.] Tecnol Nacl Mexico Inst Tecnol Delicias, Km 3-5, Cd Delicias 33000, Chihuahua, Mexico</t>
  </si>
  <si>
    <t>Lopez-Medina, M (corresponding author), Inst Potosino Invest Cient &amp; Tecnol, Camino Presa San Jose 2055, San Luis Potosi 78216, San Luis Potosi, Mexico.</t>
  </si>
  <si>
    <t>0021-8979</t>
  </si>
  <si>
    <t>MAR 21</t>
  </si>
  <si>
    <t>Morado, M; Salces, MM; Yuste, VJ</t>
  </si>
  <si>
    <t>Persistent thrombocytopenia in Gaucher disease (GD): A case report</t>
  </si>
  <si>
    <t>MOLECULAR GENETICS AND METABOLISM</t>
  </si>
  <si>
    <t>[Morado, Marta; Martin Salces, Monica; Jimenez Yuste, Victor] Univ Hosp La Paz, Madrid, Spain</t>
  </si>
  <si>
    <t>1096-7192</t>
  </si>
  <si>
    <t>S72</t>
  </si>
  <si>
    <t>S73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</si>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</sst>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32"/>
  <sheetViews>
    <sheetView tabSelected="1" zoomScalePageLayoutView="0" workbookViewId="0" topLeftCell="A1">
      <selection activeCell="A1" sqref="A1:IV16384"/>
    </sheetView>
  </sheetViews>
  <sheetFormatPr defaultColWidth="13.57421875" defaultRowHeight="15"/>
  <cols>
    <col min="1" max="1" width="10.00390625" style="8" customWidth="1"/>
    <col min="2" max="2" width="30.28125" style="8" customWidth="1"/>
    <col min="3" max="3" width="44.57421875" style="8" customWidth="1"/>
    <col min="4" max="4" width="28.140625" style="8" customWidth="1"/>
    <col min="5" max="5" width="16.7109375" style="9" customWidth="1"/>
    <col min="6" max="6" width="13.574218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3.57421875" style="9" customWidth="1"/>
    <col min="20" max="20" width="9.7109375" style="9" customWidth="1"/>
    <col min="21" max="16384" width="13.574218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1.764</v>
      </c>
      <c r="G5" s="7" t="str">
        <f>VLOOKUP(N5,'[1]Revistas'!$B$2:$H$62913,3,FALSE)</f>
        <v>Q4</v>
      </c>
      <c r="H5" s="7" t="str">
        <f>VLOOKUP(N5,'[1]Revistas'!$B$2:$H$62913,4,FALSE)</f>
        <v>HEMATOLOGY</v>
      </c>
      <c r="I5" s="7" t="str">
        <f>VLOOKUP(N5,'[1]Revistas'!$B$2:$H$62913,5,FALSE)</f>
        <v>68/76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60</v>
      </c>
      <c r="R5" s="7">
        <v>4</v>
      </c>
      <c r="S5" s="7" t="s">
        <v>28</v>
      </c>
      <c r="T5" s="7">
        <v>103143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2.43</v>
      </c>
      <c r="G6" s="7" t="str">
        <f>VLOOKUP(N6,'[1]Revistas'!$B$2:$H$62913,3,FALSE)</f>
        <v>Q2</v>
      </c>
      <c r="H6" s="7" t="str">
        <f>VLOOKUP(N6,'[1]Revistas'!$B$2:$H$62913,4,FALSE)</f>
        <v>MEDICINE, GENERAL &amp; INTERNAL</v>
      </c>
      <c r="I6" s="7" t="str">
        <f>VLOOKUP(N6,'[1]Revistas'!$B$2:$H$62913,5,FALSE)</f>
        <v>80/167</v>
      </c>
      <c r="J6" s="7" t="str">
        <f>VLOOKUP(N6,'[1]Revistas'!$B$2:$H$62913,6,FALSE)</f>
        <v>NO</v>
      </c>
      <c r="K6" s="7" t="s">
        <v>33</v>
      </c>
      <c r="L6" s="7" t="s">
        <v>34</v>
      </c>
      <c r="M6" s="7">
        <v>0</v>
      </c>
      <c r="N6" s="7" t="s">
        <v>35</v>
      </c>
      <c r="O6" s="7" t="s">
        <v>36</v>
      </c>
      <c r="P6" s="7">
        <v>2021</v>
      </c>
      <c r="Q6" s="7">
        <v>57</v>
      </c>
      <c r="R6" s="7">
        <v>3</v>
      </c>
      <c r="S6" s="7" t="s">
        <v>28</v>
      </c>
      <c r="T6" s="7">
        <v>219</v>
      </c>
    </row>
    <row r="7" spans="2:20" s="1" customFormat="1" ht="15">
      <c r="B7" s="6" t="s">
        <v>37</v>
      </c>
      <c r="C7" s="6" t="s">
        <v>38</v>
      </c>
      <c r="D7" s="6" t="s">
        <v>39</v>
      </c>
      <c r="E7" s="7" t="s">
        <v>32</v>
      </c>
      <c r="F7" s="7">
        <f>VLOOKUP(N7,'[1]Revistas'!$B$2:$H$62913,2,FALSE)</f>
        <v>2.49</v>
      </c>
      <c r="G7" s="7" t="str">
        <f>VLOOKUP(N7,'[1]Revistas'!$B$2:$H$62913,3,FALSE)</f>
        <v>Q3</v>
      </c>
      <c r="H7" s="7" t="str">
        <f>VLOOKUP(N7,'[1]Revistas'!$B$2:$H$62913,4,FALSE)</f>
        <v>HEMATOLOGY</v>
      </c>
      <c r="I7" s="7" t="str">
        <f>VLOOKUP(N7,'[1]Revistas'!$B$2:$H$62913,5,FALSE)</f>
        <v>56/76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2021</v>
      </c>
      <c r="Q7" s="7">
        <v>114</v>
      </c>
      <c r="R7" s="7">
        <v>1</v>
      </c>
      <c r="S7" s="7">
        <v>116</v>
      </c>
      <c r="T7" s="7">
        <v>123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47</v>
      </c>
      <c r="F8" s="7">
        <f>VLOOKUP(N8,'[1]Revistas'!$B$2:$H$62913,2,FALSE)</f>
        <v>2.929</v>
      </c>
      <c r="G8" s="7" t="str">
        <f>VLOOKUP(N8,'[1]Revistas'!$B$2:$H$62913,3,FALSE)</f>
        <v>Q3</v>
      </c>
      <c r="H8" s="7" t="str">
        <f>VLOOKUP(N8,'[1]Revistas'!$B$2:$H$62913,4,FALSE)</f>
        <v>HEMATOLOGY</v>
      </c>
      <c r="I8" s="7" t="str">
        <f>VLOOKUP(N8,'[1]Revistas'!$B$2:$H$62913,5,FALSE)</f>
        <v>50/76</v>
      </c>
      <c r="J8" s="7" t="str">
        <f>VLOOKUP(N8,'[1]Revistas'!$B$2:$H$62913,6,FALSE)</f>
        <v>NO</v>
      </c>
      <c r="K8" s="7" t="s">
        <v>48</v>
      </c>
      <c r="L8" s="7" t="s">
        <v>49</v>
      </c>
      <c r="M8" s="7">
        <v>0</v>
      </c>
      <c r="N8" s="7" t="s">
        <v>50</v>
      </c>
      <c r="O8" s="7" t="s">
        <v>51</v>
      </c>
      <c r="P8" s="7">
        <v>2021</v>
      </c>
      <c r="Q8" s="7">
        <v>14</v>
      </c>
      <c r="R8" s="7">
        <v>5</v>
      </c>
      <c r="S8" s="7">
        <v>429</v>
      </c>
      <c r="T8" s="7">
        <v>436</v>
      </c>
    </row>
    <row r="9" spans="2:20" s="1" customFormat="1" ht="15">
      <c r="B9" s="6" t="s">
        <v>52</v>
      </c>
      <c r="C9" s="6" t="s">
        <v>53</v>
      </c>
      <c r="D9" s="6" t="s">
        <v>46</v>
      </c>
      <c r="E9" s="7" t="s">
        <v>47</v>
      </c>
      <c r="F9" s="7">
        <f>VLOOKUP(N9,'[1]Revistas'!$B$2:$H$62913,2,FALSE)</f>
        <v>2.929</v>
      </c>
      <c r="G9" s="7" t="str">
        <f>VLOOKUP(N9,'[1]Revistas'!$B$2:$H$62913,3,FALSE)</f>
        <v>Q3</v>
      </c>
      <c r="H9" s="7" t="str">
        <f>VLOOKUP(N9,'[1]Revistas'!$B$2:$H$62913,4,FALSE)</f>
        <v>HEMATOLOGY</v>
      </c>
      <c r="I9" s="7" t="str">
        <f>VLOOKUP(N9,'[1]Revistas'!$B$2:$H$62913,5,FALSE)</f>
        <v>50/76</v>
      </c>
      <c r="J9" s="7" t="str">
        <f>VLOOKUP(N9,'[1]Revistas'!$B$2:$H$62913,6,FALSE)</f>
        <v>NO</v>
      </c>
      <c r="K9" s="7" t="s">
        <v>54</v>
      </c>
      <c r="L9" s="7" t="s">
        <v>55</v>
      </c>
      <c r="M9" s="7">
        <v>6</v>
      </c>
      <c r="N9" s="7" t="s">
        <v>50</v>
      </c>
      <c r="O9" s="7" t="s">
        <v>56</v>
      </c>
      <c r="P9" s="7">
        <v>2021</v>
      </c>
      <c r="Q9" s="7">
        <v>14</v>
      </c>
      <c r="R9" s="7">
        <v>2</v>
      </c>
      <c r="S9" s="7">
        <v>143</v>
      </c>
      <c r="T9" s="7">
        <v>148</v>
      </c>
    </row>
    <row r="10" spans="2:20" s="1" customFormat="1" ht="15">
      <c r="B10" s="6" t="s">
        <v>57</v>
      </c>
      <c r="C10" s="6" t="s">
        <v>58</v>
      </c>
      <c r="D10" s="6" t="s">
        <v>59</v>
      </c>
      <c r="E10" s="7" t="s">
        <v>32</v>
      </c>
      <c r="F10" s="7">
        <f>VLOOKUP(N10,'[1]Revistas'!$B$2:$H$62913,2,FALSE)</f>
        <v>2.997</v>
      </c>
      <c r="G10" s="7" t="str">
        <f>VLOOKUP(N10,'[1]Revistas'!$B$2:$H$62913,3,FALSE)</f>
        <v>Q3</v>
      </c>
      <c r="H10" s="7" t="str">
        <f>VLOOKUP(N10,'[1]Revistas'!$B$2:$H$62913,4,FALSE)</f>
        <v>HEMATOLOGY</v>
      </c>
      <c r="I10" s="7" t="str">
        <f>VLOOKUP(N10,'[1]Revistas'!$B$2:$H$62913,5,FALSE)</f>
        <v>49/76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2</v>
      </c>
      <c r="N10" s="7" t="s">
        <v>62</v>
      </c>
      <c r="O10" s="7" t="s">
        <v>63</v>
      </c>
      <c r="P10" s="7">
        <v>2021</v>
      </c>
      <c r="Q10" s="7">
        <v>106</v>
      </c>
      <c r="R10" s="7">
        <v>6</v>
      </c>
      <c r="S10" s="7">
        <v>762</v>
      </c>
      <c r="T10" s="7">
        <v>773</v>
      </c>
    </row>
    <row r="11" spans="2:20" s="1" customFormat="1" ht="15">
      <c r="B11" s="6" t="s">
        <v>64</v>
      </c>
      <c r="C11" s="6" t="s">
        <v>65</v>
      </c>
      <c r="D11" s="6" t="s">
        <v>66</v>
      </c>
      <c r="E11" s="7" t="s">
        <v>32</v>
      </c>
      <c r="F11" s="7">
        <f>VLOOKUP(N11,'[1]Revistas'!$B$2:$H$62913,2,FALSE)</f>
        <v>3.157</v>
      </c>
      <c r="G11" s="7" t="str">
        <f>VLOOKUP(N11,'[1]Revistas'!$B$2:$H$62913,3,FALSE)</f>
        <v>Q3</v>
      </c>
      <c r="H11" s="7" t="str">
        <f>VLOOKUP(N11,'[1]Revistas'!$B$2:$H$62913,4,FALSE)</f>
        <v>HEMATOLOGY</v>
      </c>
      <c r="I11" s="7" t="str">
        <f>VLOOKUP(N11,'[1]Revistas'!$B$2:$H$62913,5,FALSE)</f>
        <v>43/76</v>
      </c>
      <c r="J11" s="7" t="str">
        <f>VLOOKUP(N11,'[1]Revistas'!$B$2:$H$62913,6,FALSE)</f>
        <v>NO</v>
      </c>
      <c r="K11" s="7" t="s">
        <v>67</v>
      </c>
      <c r="L11" s="7" t="s">
        <v>68</v>
      </c>
      <c r="M11" s="7">
        <v>2</v>
      </c>
      <c r="N11" s="7" t="s">
        <v>69</v>
      </c>
      <c r="O11" s="7" t="s">
        <v>70</v>
      </c>
      <c r="P11" s="7">
        <v>2021</v>
      </c>
      <c r="Q11" s="7">
        <v>61</v>
      </c>
      <c r="R11" s="7">
        <v>5</v>
      </c>
      <c r="S11" s="7">
        <v>1505</v>
      </c>
      <c r="T11" s="7">
        <v>1517</v>
      </c>
    </row>
    <row r="12" spans="2:20" s="1" customFormat="1" ht="15">
      <c r="B12" s="6" t="s">
        <v>71</v>
      </c>
      <c r="C12" s="6" t="s">
        <v>72</v>
      </c>
      <c r="D12" s="6" t="s">
        <v>73</v>
      </c>
      <c r="E12" s="7" t="s">
        <v>74</v>
      </c>
      <c r="F12" s="7">
        <f>VLOOKUP(N12,'[1]Revistas'!$B$2:$H$62913,2,FALSE)</f>
        <v>3.167</v>
      </c>
      <c r="G12" s="7" t="str">
        <f>VLOOKUP(N12,'[1]Revistas'!$B$2:$H$62913,3,FALSE)</f>
        <v>Q1</v>
      </c>
      <c r="H12" s="7" t="str">
        <f>VLOOKUP(N12,'[1]Revistas'!$B$2:$H$62913,4,FALSE)</f>
        <v>PEDIATRICS</v>
      </c>
      <c r="I12" s="7" t="str">
        <f>VLOOKUP(N12,'[1]Revistas'!$B$2:$H$62913,5,FALSE)</f>
        <v>29/129</v>
      </c>
      <c r="J12" s="7" t="str">
        <f>VLOOKUP(N12,'[1]Revistas'!$B$2:$H$62913,6,FALSE)</f>
        <v>NO</v>
      </c>
      <c r="K12" s="7" t="s">
        <v>75</v>
      </c>
      <c r="L12" s="7" t="s">
        <v>28</v>
      </c>
      <c r="M12" s="7">
        <v>0</v>
      </c>
      <c r="N12" s="7" t="s">
        <v>76</v>
      </c>
      <c r="O12" s="7" t="s">
        <v>63</v>
      </c>
      <c r="P12" s="7">
        <v>2021</v>
      </c>
      <c r="Q12" s="7">
        <v>68</v>
      </c>
      <c r="R12" s="7" t="s">
        <v>28</v>
      </c>
      <c r="S12" s="7" t="s">
        <v>77</v>
      </c>
      <c r="T12" s="7" t="s">
        <v>77</v>
      </c>
    </row>
    <row r="13" spans="2:20" s="1" customFormat="1" ht="15">
      <c r="B13" s="6" t="s">
        <v>78</v>
      </c>
      <c r="C13" s="6" t="s">
        <v>79</v>
      </c>
      <c r="D13" s="6" t="s">
        <v>80</v>
      </c>
      <c r="E13" s="7" t="s">
        <v>23</v>
      </c>
      <c r="F13" s="7">
        <f>VLOOKUP(N13,'[1]Revistas'!$B$2:$H$62913,2,FALSE)</f>
        <v>3.28</v>
      </c>
      <c r="G13" s="7" t="str">
        <f>VLOOKUP(N13,'[1]Revistas'!$B$2:$H$62913,3,FALSE)</f>
        <v>Q2</v>
      </c>
      <c r="H13" s="7" t="str">
        <f>VLOOKUP(N13,'[1]Revistas'!$B$2:$H$62913,4,FALSE)</f>
        <v>ONCOLOGY</v>
      </c>
      <c r="I13" s="7" t="str">
        <f>VLOOKUP(N13,'[1]Revistas'!$B$2:$H$62913,5,FALSE)</f>
        <v>168/242</v>
      </c>
      <c r="J13" s="7" t="str">
        <f>VLOOKUP(N13,'[1]Revistas'!$B$2:$H$62913,6,FALSE)</f>
        <v>NO</v>
      </c>
      <c r="K13" s="7" t="s">
        <v>81</v>
      </c>
      <c r="L13" s="7" t="s">
        <v>82</v>
      </c>
      <c r="M13" s="7">
        <v>0</v>
      </c>
      <c r="N13" s="7" t="s">
        <v>83</v>
      </c>
      <c r="O13" s="7" t="s">
        <v>84</v>
      </c>
      <c r="P13" s="7">
        <v>2021</v>
      </c>
      <c r="Q13" s="7">
        <v>62</v>
      </c>
      <c r="R13" s="7">
        <v>8</v>
      </c>
      <c r="S13" s="7">
        <v>2034</v>
      </c>
      <c r="T13" s="7">
        <v>2036</v>
      </c>
    </row>
    <row r="14" spans="2:20" s="1" customFormat="1" ht="15">
      <c r="B14" s="6" t="s">
        <v>85</v>
      </c>
      <c r="C14" s="6" t="s">
        <v>86</v>
      </c>
      <c r="D14" s="6" t="s">
        <v>87</v>
      </c>
      <c r="E14" s="7" t="s">
        <v>32</v>
      </c>
      <c r="F14" s="7">
        <f>VLOOKUP(N14,'[1]Revistas'!$B$2:$H$62913,2,FALSE)</f>
        <v>4.241</v>
      </c>
      <c r="G14" s="7" t="str">
        <f>VLOOKUP(N14,'[1]Revistas'!$B$2:$H$62913,3,FALSE)</f>
        <v>Q1</v>
      </c>
      <c r="H14" s="7" t="str">
        <f>VLOOKUP(N14,'[1]Revistas'!$B$2:$H$62913,4,FALSE)</f>
        <v>MEDICINE, GENERAL &amp; INTERNAL</v>
      </c>
      <c r="I14" s="7" t="str">
        <f>VLOOKUP(N14,'[1]Revistas'!$B$2:$H$62913,5,FALSE)</f>
        <v>39/169</v>
      </c>
      <c r="J14" s="7" t="str">
        <f>VLOOKUP(N14,'[1]Revistas'!$B$2:$H$62913,6,FALSE)</f>
        <v>NO</v>
      </c>
      <c r="K14" s="7" t="s">
        <v>88</v>
      </c>
      <c r="L14" s="7" t="s">
        <v>89</v>
      </c>
      <c r="M14" s="7">
        <v>0</v>
      </c>
      <c r="N14" s="7" t="s">
        <v>90</v>
      </c>
      <c r="O14" s="7" t="s">
        <v>91</v>
      </c>
      <c r="P14" s="7">
        <v>2021</v>
      </c>
      <c r="Q14" s="7">
        <v>10</v>
      </c>
      <c r="R14" s="7">
        <v>8</v>
      </c>
      <c r="S14" s="7" t="s">
        <v>28</v>
      </c>
      <c r="T14" s="7">
        <v>1661</v>
      </c>
    </row>
    <row r="15" spans="2:20" s="1" customFormat="1" ht="15">
      <c r="B15" s="6" t="s">
        <v>92</v>
      </c>
      <c r="C15" s="6" t="s">
        <v>93</v>
      </c>
      <c r="D15" s="6" t="s">
        <v>94</v>
      </c>
      <c r="E15" s="7" t="s">
        <v>23</v>
      </c>
      <c r="F15" s="7">
        <f>VLOOKUP(N15,'[1]Revistas'!$B$2:$H$62913,2,FALSE)</f>
        <v>4.287</v>
      </c>
      <c r="G15" s="7" t="str">
        <f>VLOOKUP(N15,'[1]Revistas'!$B$2:$H$62913,3,FALSE)</f>
        <v>Q1</v>
      </c>
      <c r="H15" s="7" t="str">
        <f>VLOOKUP(N15,'[1]Revistas'!$B$2:$H$62913,4,FALSE)</f>
        <v>HEMATOLOGY</v>
      </c>
      <c r="I15" s="7" t="str">
        <f>VLOOKUP(N15,'[1]Revistas'!$B$2:$H$62913,5,FALSE)</f>
        <v>27/76</v>
      </c>
      <c r="J15" s="7" t="str">
        <f>VLOOKUP(N15,'[1]Revistas'!$B$2:$H$62913,6,FALSE)</f>
        <v>NO</v>
      </c>
      <c r="K15" s="7" t="s">
        <v>95</v>
      </c>
      <c r="L15" s="7" t="s">
        <v>96</v>
      </c>
      <c r="M15" s="7">
        <v>0</v>
      </c>
      <c r="N15" s="7" t="s">
        <v>97</v>
      </c>
      <c r="O15" s="7" t="s">
        <v>98</v>
      </c>
      <c r="P15" s="7">
        <v>2021</v>
      </c>
      <c r="Q15" s="7">
        <v>27</v>
      </c>
      <c r="R15" s="7">
        <v>6</v>
      </c>
      <c r="S15" s="7" t="s">
        <v>99</v>
      </c>
      <c r="T15" s="7" t="s">
        <v>100</v>
      </c>
    </row>
    <row r="16" spans="2:20" s="1" customFormat="1" ht="15">
      <c r="B16" s="6" t="s">
        <v>101</v>
      </c>
      <c r="C16" s="6" t="s">
        <v>102</v>
      </c>
      <c r="D16" s="6" t="s">
        <v>94</v>
      </c>
      <c r="E16" s="7" t="s">
        <v>32</v>
      </c>
      <c r="F16" s="7">
        <f>VLOOKUP(N16,'[1]Revistas'!$B$2:$H$62913,2,FALSE)</f>
        <v>4.287</v>
      </c>
      <c r="G16" s="7" t="str">
        <f>VLOOKUP(N16,'[1]Revistas'!$B$2:$H$62913,3,FALSE)</f>
        <v>Q1</v>
      </c>
      <c r="H16" s="7" t="str">
        <f>VLOOKUP(N16,'[1]Revistas'!$B$2:$H$62913,4,FALSE)</f>
        <v>HEMATOLOGY</v>
      </c>
      <c r="I16" s="7" t="str">
        <f>VLOOKUP(N16,'[1]Revistas'!$B$2:$H$62913,5,FALSE)</f>
        <v>27/76</v>
      </c>
      <c r="J16" s="7" t="str">
        <f>VLOOKUP(N16,'[1]Revistas'!$B$2:$H$62913,6,FALSE)</f>
        <v>NO</v>
      </c>
      <c r="K16" s="7" t="s">
        <v>103</v>
      </c>
      <c r="L16" s="7" t="s">
        <v>104</v>
      </c>
      <c r="M16" s="7">
        <v>1</v>
      </c>
      <c r="N16" s="7" t="s">
        <v>97</v>
      </c>
      <c r="O16" s="7" t="s">
        <v>98</v>
      </c>
      <c r="P16" s="7">
        <v>2021</v>
      </c>
      <c r="Q16" s="7">
        <v>27</v>
      </c>
      <c r="R16" s="7">
        <v>6</v>
      </c>
      <c r="S16" s="7">
        <v>967</v>
      </c>
      <c r="T16" s="7">
        <v>973</v>
      </c>
    </row>
    <row r="17" spans="2:20" s="1" customFormat="1" ht="15">
      <c r="B17" s="6" t="s">
        <v>105</v>
      </c>
      <c r="C17" s="6" t="s">
        <v>106</v>
      </c>
      <c r="D17" s="6" t="s">
        <v>94</v>
      </c>
      <c r="E17" s="7" t="s">
        <v>32</v>
      </c>
      <c r="F17" s="7">
        <f>VLOOKUP(N17,'[1]Revistas'!$B$2:$H$62913,2,FALSE)</f>
        <v>4.287</v>
      </c>
      <c r="G17" s="7" t="str">
        <f>VLOOKUP(N17,'[1]Revistas'!$B$2:$H$62913,3,FALSE)</f>
        <v>Q1</v>
      </c>
      <c r="H17" s="7" t="str">
        <f>VLOOKUP(N17,'[1]Revistas'!$B$2:$H$62913,4,FALSE)</f>
        <v>HEMATOLOGY</v>
      </c>
      <c r="I17" s="7" t="str">
        <f>VLOOKUP(N17,'[1]Revistas'!$B$2:$H$62913,5,FALSE)</f>
        <v>27/76</v>
      </c>
      <c r="J17" s="7" t="str">
        <f>VLOOKUP(N17,'[1]Revistas'!$B$2:$H$62913,6,FALSE)</f>
        <v>NO</v>
      </c>
      <c r="K17" s="7" t="s">
        <v>107</v>
      </c>
      <c r="L17" s="7" t="s">
        <v>108</v>
      </c>
      <c r="M17" s="7">
        <v>0</v>
      </c>
      <c r="N17" s="7" t="s">
        <v>97</v>
      </c>
      <c r="O17" s="7" t="s">
        <v>98</v>
      </c>
      <c r="P17" s="7">
        <v>2021</v>
      </c>
      <c r="Q17" s="7">
        <v>27</v>
      </c>
      <c r="R17" s="7">
        <v>6</v>
      </c>
      <c r="S17" s="7">
        <v>1007</v>
      </c>
      <c r="T17" s="7">
        <v>1021</v>
      </c>
    </row>
    <row r="18" spans="2:20" s="1" customFormat="1" ht="15">
      <c r="B18" s="6" t="s">
        <v>109</v>
      </c>
      <c r="C18" s="6" t="s">
        <v>110</v>
      </c>
      <c r="D18" s="6" t="s">
        <v>94</v>
      </c>
      <c r="E18" s="7" t="s">
        <v>32</v>
      </c>
      <c r="F18" s="7">
        <f>VLOOKUP(N18,'[1]Revistas'!$B$2:$H$62913,2,FALSE)</f>
        <v>4.287</v>
      </c>
      <c r="G18" s="7" t="str">
        <f>VLOOKUP(N18,'[1]Revistas'!$B$2:$H$62913,3,FALSE)</f>
        <v>Q1</v>
      </c>
      <c r="H18" s="7" t="str">
        <f>VLOOKUP(N18,'[1]Revistas'!$B$2:$H$62913,4,FALSE)</f>
        <v>HEMATOLOGY</v>
      </c>
      <c r="I18" s="7" t="str">
        <f>VLOOKUP(N18,'[1]Revistas'!$B$2:$H$62913,5,FALSE)</f>
        <v>27/76</v>
      </c>
      <c r="J18" s="7" t="str">
        <f>VLOOKUP(N18,'[1]Revistas'!$B$2:$H$62913,6,FALSE)</f>
        <v>NO</v>
      </c>
      <c r="K18" s="7" t="s">
        <v>111</v>
      </c>
      <c r="L18" s="7" t="s">
        <v>112</v>
      </c>
      <c r="M18" s="7">
        <v>2</v>
      </c>
      <c r="N18" s="7" t="s">
        <v>97</v>
      </c>
      <c r="O18" s="7" t="s">
        <v>113</v>
      </c>
      <c r="P18" s="7">
        <v>2021</v>
      </c>
      <c r="Q18" s="7">
        <v>27</v>
      </c>
      <c r="R18" s="7">
        <v>5</v>
      </c>
      <c r="S18" s="7">
        <v>854</v>
      </c>
      <c r="T18" s="7">
        <v>865</v>
      </c>
    </row>
    <row r="19" spans="2:20" s="1" customFormat="1" ht="15">
      <c r="B19" s="6" t="s">
        <v>114</v>
      </c>
      <c r="C19" s="6" t="s">
        <v>115</v>
      </c>
      <c r="D19" s="6" t="s">
        <v>94</v>
      </c>
      <c r="E19" s="7" t="s">
        <v>47</v>
      </c>
      <c r="F19" s="7">
        <f>VLOOKUP(N19,'[1]Revistas'!$B$2:$H$62913,2,FALSE)</f>
        <v>4.287</v>
      </c>
      <c r="G19" s="7" t="str">
        <f>VLOOKUP(N19,'[1]Revistas'!$B$2:$H$62913,3,FALSE)</f>
        <v>Q1</v>
      </c>
      <c r="H19" s="7" t="str">
        <f>VLOOKUP(N19,'[1]Revistas'!$B$2:$H$62913,4,FALSE)</f>
        <v>HEMATOLOGY</v>
      </c>
      <c r="I19" s="7" t="str">
        <f>VLOOKUP(N19,'[1]Revistas'!$B$2:$H$62913,5,FALSE)</f>
        <v>27/76</v>
      </c>
      <c r="J19" s="7" t="str">
        <f>VLOOKUP(N19,'[1]Revistas'!$B$2:$H$62913,6,FALSE)</f>
        <v>NO</v>
      </c>
      <c r="K19" s="7" t="s">
        <v>116</v>
      </c>
      <c r="L19" s="7" t="s">
        <v>117</v>
      </c>
      <c r="M19" s="7">
        <v>2</v>
      </c>
      <c r="N19" s="7" t="s">
        <v>97</v>
      </c>
      <c r="O19" s="7" t="s">
        <v>43</v>
      </c>
      <c r="P19" s="7">
        <v>2021</v>
      </c>
      <c r="Q19" s="7">
        <v>27</v>
      </c>
      <c r="R19" s="7">
        <v>4</v>
      </c>
      <c r="S19" s="7">
        <v>519</v>
      </c>
      <c r="T19" s="7">
        <v>530</v>
      </c>
    </row>
    <row r="20" spans="2:20" s="1" customFormat="1" ht="15">
      <c r="B20" s="6" t="s">
        <v>118</v>
      </c>
      <c r="C20" s="6" t="s">
        <v>119</v>
      </c>
      <c r="D20" s="6" t="s">
        <v>94</v>
      </c>
      <c r="E20" s="7" t="s">
        <v>47</v>
      </c>
      <c r="F20" s="7">
        <f>VLOOKUP(N20,'[1]Revistas'!$B$2:$H$62913,2,FALSE)</f>
        <v>4.287</v>
      </c>
      <c r="G20" s="7" t="str">
        <f>VLOOKUP(N20,'[1]Revistas'!$B$2:$H$62913,3,FALSE)</f>
        <v>Q1</v>
      </c>
      <c r="H20" s="7" t="str">
        <f>VLOOKUP(N20,'[1]Revistas'!$B$2:$H$62913,4,FALSE)</f>
        <v>HEMATOLOGY</v>
      </c>
      <c r="I20" s="7" t="str">
        <f>VLOOKUP(N20,'[1]Revistas'!$B$2:$H$62913,5,FALSE)</f>
        <v>27/76</v>
      </c>
      <c r="J20" s="7" t="str">
        <f>VLOOKUP(N20,'[1]Revistas'!$B$2:$H$62913,6,FALSE)</f>
        <v>NO</v>
      </c>
      <c r="K20" s="7" t="s">
        <v>120</v>
      </c>
      <c r="L20" s="7" t="s">
        <v>121</v>
      </c>
      <c r="M20" s="7">
        <v>3</v>
      </c>
      <c r="N20" s="7" t="s">
        <v>97</v>
      </c>
      <c r="O20" s="7" t="s">
        <v>70</v>
      </c>
      <c r="P20" s="7">
        <v>2021</v>
      </c>
      <c r="Q20" s="7">
        <v>27</v>
      </c>
      <c r="R20" s="7">
        <v>3</v>
      </c>
      <c r="S20" s="7">
        <v>340</v>
      </c>
      <c r="T20" s="7">
        <v>350</v>
      </c>
    </row>
    <row r="21" spans="2:20" s="1" customFormat="1" ht="15">
      <c r="B21" s="6" t="s">
        <v>122</v>
      </c>
      <c r="C21" s="6" t="s">
        <v>123</v>
      </c>
      <c r="D21" s="6" t="s">
        <v>94</v>
      </c>
      <c r="E21" s="7" t="s">
        <v>32</v>
      </c>
      <c r="F21" s="7">
        <f>VLOOKUP(N21,'[1]Revistas'!$B$2:$H$62913,2,FALSE)</f>
        <v>4.287</v>
      </c>
      <c r="G21" s="7" t="str">
        <f>VLOOKUP(N21,'[1]Revistas'!$B$2:$H$62913,3,FALSE)</f>
        <v>Q1</v>
      </c>
      <c r="H21" s="7" t="str">
        <f>VLOOKUP(N21,'[1]Revistas'!$B$2:$H$62913,4,FALSE)</f>
        <v>HEMATOLOGY</v>
      </c>
      <c r="I21" s="7" t="str">
        <f>VLOOKUP(N21,'[1]Revistas'!$B$2:$H$62913,5,FALSE)</f>
        <v>27/76</v>
      </c>
      <c r="J21" s="7" t="str">
        <f>VLOOKUP(N21,'[1]Revistas'!$B$2:$H$62913,6,FALSE)</f>
        <v>NO</v>
      </c>
      <c r="K21" s="7" t="s">
        <v>124</v>
      </c>
      <c r="L21" s="7" t="s">
        <v>125</v>
      </c>
      <c r="M21" s="7">
        <v>2</v>
      </c>
      <c r="N21" s="7" t="s">
        <v>97</v>
      </c>
      <c r="O21" s="7" t="s">
        <v>70</v>
      </c>
      <c r="P21" s="7">
        <v>2021</v>
      </c>
      <c r="Q21" s="7">
        <v>27</v>
      </c>
      <c r="R21" s="7">
        <v>3</v>
      </c>
      <c r="S21" s="7">
        <v>479</v>
      </c>
      <c r="T21" s="7">
        <v>487</v>
      </c>
    </row>
    <row r="22" spans="2:20" s="1" customFormat="1" ht="15">
      <c r="B22" s="6" t="s">
        <v>126</v>
      </c>
      <c r="C22" s="6" t="s">
        <v>127</v>
      </c>
      <c r="D22" s="6" t="s">
        <v>94</v>
      </c>
      <c r="E22" s="7" t="s">
        <v>32</v>
      </c>
      <c r="F22" s="7">
        <f>VLOOKUP(N22,'[1]Revistas'!$B$2:$H$62913,2,FALSE)</f>
        <v>4.287</v>
      </c>
      <c r="G22" s="7" t="str">
        <f>VLOOKUP(N22,'[1]Revistas'!$B$2:$H$62913,3,FALSE)</f>
        <v>Q1</v>
      </c>
      <c r="H22" s="7" t="str">
        <f>VLOOKUP(N22,'[1]Revistas'!$B$2:$H$62913,4,FALSE)</f>
        <v>HEMATOLOGY</v>
      </c>
      <c r="I22" s="7" t="str">
        <f>VLOOKUP(N22,'[1]Revistas'!$B$2:$H$62913,5,FALSE)</f>
        <v>27/76</v>
      </c>
      <c r="J22" s="7" t="str">
        <f>VLOOKUP(N22,'[1]Revistas'!$B$2:$H$62913,6,FALSE)</f>
        <v>NO</v>
      </c>
      <c r="K22" s="7" t="s">
        <v>128</v>
      </c>
      <c r="L22" s="7" t="s">
        <v>129</v>
      </c>
      <c r="M22" s="7">
        <v>3</v>
      </c>
      <c r="N22" s="7" t="s">
        <v>97</v>
      </c>
      <c r="O22" s="7" t="s">
        <v>70</v>
      </c>
      <c r="P22" s="7">
        <v>2021</v>
      </c>
      <c r="Q22" s="7">
        <v>27</v>
      </c>
      <c r="R22" s="7">
        <v>3</v>
      </c>
      <c r="S22" s="7">
        <v>398</v>
      </c>
      <c r="T22" s="7">
        <v>407</v>
      </c>
    </row>
    <row r="23" spans="2:20" s="1" customFormat="1" ht="15">
      <c r="B23" s="6" t="s">
        <v>130</v>
      </c>
      <c r="C23" s="6" t="s">
        <v>131</v>
      </c>
      <c r="D23" s="6" t="s">
        <v>94</v>
      </c>
      <c r="E23" s="7" t="s">
        <v>74</v>
      </c>
      <c r="F23" s="7">
        <f>VLOOKUP(N23,'[1]Revistas'!$B$2:$H$62913,2,FALSE)</f>
        <v>4.287</v>
      </c>
      <c r="G23" s="7" t="str">
        <f>VLOOKUP(N23,'[1]Revistas'!$B$2:$H$62913,3,FALSE)</f>
        <v>Q1</v>
      </c>
      <c r="H23" s="7" t="str">
        <f>VLOOKUP(N23,'[1]Revistas'!$B$2:$H$62913,4,FALSE)</f>
        <v>HEMATOLOGY</v>
      </c>
      <c r="I23" s="7" t="str">
        <f>VLOOKUP(N23,'[1]Revistas'!$B$2:$H$62913,5,FALSE)</f>
        <v>27/76</v>
      </c>
      <c r="J23" s="7" t="str">
        <f>VLOOKUP(N23,'[1]Revistas'!$B$2:$H$62913,6,FALSE)</f>
        <v>NO</v>
      </c>
      <c r="K23" s="7" t="s">
        <v>132</v>
      </c>
      <c r="L23" s="7" t="s">
        <v>28</v>
      </c>
      <c r="M23" s="7">
        <v>0</v>
      </c>
      <c r="N23" s="7" t="s">
        <v>97</v>
      </c>
      <c r="O23" s="7" t="s">
        <v>133</v>
      </c>
      <c r="P23" s="7">
        <v>2021</v>
      </c>
      <c r="Q23" s="7">
        <v>27</v>
      </c>
      <c r="R23" s="7" t="s">
        <v>28</v>
      </c>
      <c r="S23" s="7">
        <v>27</v>
      </c>
      <c r="T23" s="7">
        <v>27</v>
      </c>
    </row>
    <row r="24" spans="2:20" s="1" customFormat="1" ht="15">
      <c r="B24" s="6" t="s">
        <v>134</v>
      </c>
      <c r="C24" s="6" t="s">
        <v>135</v>
      </c>
      <c r="D24" s="6" t="s">
        <v>94</v>
      </c>
      <c r="E24" s="7" t="s">
        <v>74</v>
      </c>
      <c r="F24" s="7">
        <f>VLOOKUP(N24,'[1]Revistas'!$B$2:$H$62913,2,FALSE)</f>
        <v>4.287</v>
      </c>
      <c r="G24" s="7" t="str">
        <f>VLOOKUP(N24,'[1]Revistas'!$B$2:$H$62913,3,FALSE)</f>
        <v>Q1</v>
      </c>
      <c r="H24" s="7" t="str">
        <f>VLOOKUP(N24,'[1]Revistas'!$B$2:$H$62913,4,FALSE)</f>
        <v>HEMATOLOGY</v>
      </c>
      <c r="I24" s="7" t="str">
        <f>VLOOKUP(N24,'[1]Revistas'!$B$2:$H$62913,5,FALSE)</f>
        <v>27/76</v>
      </c>
      <c r="J24" s="7" t="str">
        <f>VLOOKUP(N24,'[1]Revistas'!$B$2:$H$62913,6,FALSE)</f>
        <v>NO</v>
      </c>
      <c r="K24" s="7" t="s">
        <v>136</v>
      </c>
      <c r="L24" s="7" t="s">
        <v>28</v>
      </c>
      <c r="M24" s="7">
        <v>0</v>
      </c>
      <c r="N24" s="7" t="s">
        <v>97</v>
      </c>
      <c r="O24" s="7" t="s">
        <v>133</v>
      </c>
      <c r="P24" s="7">
        <v>2021</v>
      </c>
      <c r="Q24" s="7">
        <v>27</v>
      </c>
      <c r="R24" s="7" t="s">
        <v>28</v>
      </c>
      <c r="S24" s="7">
        <v>126</v>
      </c>
      <c r="T24" s="7">
        <v>127</v>
      </c>
    </row>
    <row r="25" spans="2:20" s="1" customFormat="1" ht="15">
      <c r="B25" s="6" t="s">
        <v>137</v>
      </c>
      <c r="C25" s="6" t="s">
        <v>138</v>
      </c>
      <c r="D25" s="6" t="s">
        <v>94</v>
      </c>
      <c r="E25" s="7" t="s">
        <v>74</v>
      </c>
      <c r="F25" s="7">
        <f>VLOOKUP(N25,'[1]Revistas'!$B$2:$H$62913,2,FALSE)</f>
        <v>4.287</v>
      </c>
      <c r="G25" s="7" t="str">
        <f>VLOOKUP(N25,'[1]Revistas'!$B$2:$H$62913,3,FALSE)</f>
        <v>Q1</v>
      </c>
      <c r="H25" s="7" t="str">
        <f>VLOOKUP(N25,'[1]Revistas'!$B$2:$H$62913,4,FALSE)</f>
        <v>HEMATOLOGY</v>
      </c>
      <c r="I25" s="7" t="str">
        <f>VLOOKUP(N25,'[1]Revistas'!$B$2:$H$62913,5,FALSE)</f>
        <v>27/76</v>
      </c>
      <c r="J25" s="7" t="str">
        <f>VLOOKUP(N25,'[1]Revistas'!$B$2:$H$62913,6,FALSE)</f>
        <v>NO</v>
      </c>
      <c r="K25" s="7" t="s">
        <v>139</v>
      </c>
      <c r="L25" s="7" t="s">
        <v>28</v>
      </c>
      <c r="M25" s="7">
        <v>0</v>
      </c>
      <c r="N25" s="7" t="s">
        <v>97</v>
      </c>
      <c r="O25" s="7" t="s">
        <v>133</v>
      </c>
      <c r="P25" s="7">
        <v>2021</v>
      </c>
      <c r="Q25" s="7">
        <v>27</v>
      </c>
      <c r="R25" s="7" t="s">
        <v>28</v>
      </c>
      <c r="S25" s="7">
        <v>33</v>
      </c>
      <c r="T25" s="7">
        <v>33</v>
      </c>
    </row>
    <row r="26" spans="2:20" s="1" customFormat="1" ht="15">
      <c r="B26" s="6" t="s">
        <v>140</v>
      </c>
      <c r="C26" s="6" t="s">
        <v>141</v>
      </c>
      <c r="D26" s="6" t="s">
        <v>94</v>
      </c>
      <c r="E26" s="7" t="s">
        <v>74</v>
      </c>
      <c r="F26" s="7">
        <f>VLOOKUP(N26,'[1]Revistas'!$B$2:$H$62913,2,FALSE)</f>
        <v>4.287</v>
      </c>
      <c r="G26" s="7" t="str">
        <f>VLOOKUP(N26,'[1]Revistas'!$B$2:$H$62913,3,FALSE)</f>
        <v>Q1</v>
      </c>
      <c r="H26" s="7" t="str">
        <f>VLOOKUP(N26,'[1]Revistas'!$B$2:$H$62913,4,FALSE)</f>
        <v>HEMATOLOGY</v>
      </c>
      <c r="I26" s="7" t="str">
        <f>VLOOKUP(N26,'[1]Revistas'!$B$2:$H$62913,5,FALSE)</f>
        <v>27/76</v>
      </c>
      <c r="J26" s="7" t="str">
        <f>VLOOKUP(N26,'[1]Revistas'!$B$2:$H$62913,6,FALSE)</f>
        <v>NO</v>
      </c>
      <c r="K26" s="7" t="s">
        <v>142</v>
      </c>
      <c r="L26" s="7" t="s">
        <v>28</v>
      </c>
      <c r="M26" s="7">
        <v>0</v>
      </c>
      <c r="N26" s="7" t="s">
        <v>97</v>
      </c>
      <c r="O26" s="7" t="s">
        <v>133</v>
      </c>
      <c r="P26" s="7">
        <v>2021</v>
      </c>
      <c r="Q26" s="7">
        <v>27</v>
      </c>
      <c r="R26" s="7" t="s">
        <v>28</v>
      </c>
      <c r="S26" s="7">
        <v>123</v>
      </c>
      <c r="T26" s="7">
        <v>123</v>
      </c>
    </row>
    <row r="27" spans="2:20" s="1" customFormat="1" ht="15">
      <c r="B27" s="6" t="s">
        <v>143</v>
      </c>
      <c r="C27" s="6" t="s">
        <v>144</v>
      </c>
      <c r="D27" s="6" t="s">
        <v>94</v>
      </c>
      <c r="E27" s="7" t="s">
        <v>74</v>
      </c>
      <c r="F27" s="7">
        <f>VLOOKUP(N27,'[1]Revistas'!$B$2:$H$62913,2,FALSE)</f>
        <v>4.287</v>
      </c>
      <c r="G27" s="7" t="str">
        <f>VLOOKUP(N27,'[1]Revistas'!$B$2:$H$62913,3,FALSE)</f>
        <v>Q1</v>
      </c>
      <c r="H27" s="7" t="str">
        <f>VLOOKUP(N27,'[1]Revistas'!$B$2:$H$62913,4,FALSE)</f>
        <v>HEMATOLOGY</v>
      </c>
      <c r="I27" s="7" t="str">
        <f>VLOOKUP(N27,'[1]Revistas'!$B$2:$H$62913,5,FALSE)</f>
        <v>27/76</v>
      </c>
      <c r="J27" s="7" t="str">
        <f>VLOOKUP(N27,'[1]Revistas'!$B$2:$H$62913,6,FALSE)</f>
        <v>NO</v>
      </c>
      <c r="K27" s="7" t="s">
        <v>145</v>
      </c>
      <c r="L27" s="7" t="s">
        <v>28</v>
      </c>
      <c r="M27" s="7">
        <v>0</v>
      </c>
      <c r="N27" s="7" t="s">
        <v>97</v>
      </c>
      <c r="O27" s="7" t="s">
        <v>133</v>
      </c>
      <c r="P27" s="7">
        <v>2021</v>
      </c>
      <c r="Q27" s="7">
        <v>27</v>
      </c>
      <c r="R27" s="7" t="s">
        <v>28</v>
      </c>
      <c r="S27" s="7">
        <v>180</v>
      </c>
      <c r="T27" s="7">
        <v>180</v>
      </c>
    </row>
    <row r="28" spans="2:20" s="1" customFormat="1" ht="15">
      <c r="B28" s="6" t="s">
        <v>146</v>
      </c>
      <c r="C28" s="6" t="s">
        <v>147</v>
      </c>
      <c r="D28" s="6" t="s">
        <v>94</v>
      </c>
      <c r="E28" s="7" t="s">
        <v>74</v>
      </c>
      <c r="F28" s="7">
        <f>VLOOKUP(N28,'[1]Revistas'!$B$2:$H$62913,2,FALSE)</f>
        <v>4.287</v>
      </c>
      <c r="G28" s="7" t="str">
        <f>VLOOKUP(N28,'[1]Revistas'!$B$2:$H$62913,3,FALSE)</f>
        <v>Q1</v>
      </c>
      <c r="H28" s="7" t="str">
        <f>VLOOKUP(N28,'[1]Revistas'!$B$2:$H$62913,4,FALSE)</f>
        <v>HEMATOLOGY</v>
      </c>
      <c r="I28" s="7" t="str">
        <f>VLOOKUP(N28,'[1]Revistas'!$B$2:$H$62913,5,FALSE)</f>
        <v>27/76</v>
      </c>
      <c r="J28" s="7" t="str">
        <f>VLOOKUP(N28,'[1]Revistas'!$B$2:$H$62913,6,FALSE)</f>
        <v>NO</v>
      </c>
      <c r="K28" s="7" t="s">
        <v>148</v>
      </c>
      <c r="L28" s="7" t="s">
        <v>28</v>
      </c>
      <c r="M28" s="7">
        <v>0</v>
      </c>
      <c r="N28" s="7" t="s">
        <v>97</v>
      </c>
      <c r="O28" s="7" t="s">
        <v>133</v>
      </c>
      <c r="P28" s="7">
        <v>2021</v>
      </c>
      <c r="Q28" s="7">
        <v>27</v>
      </c>
      <c r="R28" s="7" t="s">
        <v>28</v>
      </c>
      <c r="S28" s="7">
        <v>155</v>
      </c>
      <c r="T28" s="7">
        <v>155</v>
      </c>
    </row>
    <row r="29" spans="2:20" s="1" customFormat="1" ht="15">
      <c r="B29" s="6" t="s">
        <v>149</v>
      </c>
      <c r="C29" s="6" t="s">
        <v>150</v>
      </c>
      <c r="D29" s="6" t="s">
        <v>94</v>
      </c>
      <c r="E29" s="7" t="s">
        <v>74</v>
      </c>
      <c r="F29" s="7">
        <f>VLOOKUP(N29,'[1]Revistas'!$B$2:$H$62913,2,FALSE)</f>
        <v>4.287</v>
      </c>
      <c r="G29" s="7" t="str">
        <f>VLOOKUP(N29,'[1]Revistas'!$B$2:$H$62913,3,FALSE)</f>
        <v>Q1</v>
      </c>
      <c r="H29" s="7" t="str">
        <f>VLOOKUP(N29,'[1]Revistas'!$B$2:$H$62913,4,FALSE)</f>
        <v>HEMATOLOGY</v>
      </c>
      <c r="I29" s="7" t="str">
        <f>VLOOKUP(N29,'[1]Revistas'!$B$2:$H$62913,5,FALSE)</f>
        <v>27/76</v>
      </c>
      <c r="J29" s="7" t="str">
        <f>VLOOKUP(N29,'[1]Revistas'!$B$2:$H$62913,6,FALSE)</f>
        <v>NO</v>
      </c>
      <c r="K29" s="7" t="s">
        <v>151</v>
      </c>
      <c r="L29" s="7" t="s">
        <v>28</v>
      </c>
      <c r="M29" s="7">
        <v>0</v>
      </c>
      <c r="N29" s="7" t="s">
        <v>97</v>
      </c>
      <c r="O29" s="7" t="s">
        <v>133</v>
      </c>
      <c r="P29" s="7">
        <v>2021</v>
      </c>
      <c r="Q29" s="7">
        <v>27</v>
      </c>
      <c r="R29" s="7" t="s">
        <v>28</v>
      </c>
      <c r="S29" s="7">
        <v>128</v>
      </c>
      <c r="T29" s="7">
        <v>128</v>
      </c>
    </row>
    <row r="30" spans="2:20" s="1" customFormat="1" ht="15">
      <c r="B30" s="6" t="s">
        <v>152</v>
      </c>
      <c r="C30" s="6" t="s">
        <v>153</v>
      </c>
      <c r="D30" s="6" t="s">
        <v>154</v>
      </c>
      <c r="E30" s="7" t="s">
        <v>32</v>
      </c>
      <c r="F30" s="7">
        <f>VLOOKUP(N30,'[1]Revistas'!$B$2:$H$62913,2,FALSE)</f>
        <v>4.388</v>
      </c>
      <c r="G30" s="7" t="str">
        <f>VLOOKUP(N30,'[1]Revistas'!$B$2:$H$62913,3,FALSE)</f>
        <v>Q2</v>
      </c>
      <c r="H30" s="7" t="str">
        <f>VLOOKUP(N30,'[1]Revistas'!$B$2:$H$62913,4,FALSE)</f>
        <v>BIOTECHNOLOGY &amp; APPLIED MICROBIOLOGY</v>
      </c>
      <c r="I30" s="7" t="str">
        <f>VLOOKUP(N30,'[1]Revistas'!$B$2:$H$62913,5,FALSE)</f>
        <v>47/159</v>
      </c>
      <c r="J30" s="7" t="str">
        <f>VLOOKUP(N30,'[1]Revistas'!$B$2:$H$62913,6,FALSE)</f>
        <v>NO</v>
      </c>
      <c r="K30" s="7" t="s">
        <v>155</v>
      </c>
      <c r="L30" s="7" t="s">
        <v>156</v>
      </c>
      <c r="M30" s="7">
        <v>0</v>
      </c>
      <c r="N30" s="7" t="s">
        <v>157</v>
      </c>
      <c r="O30" s="7" t="s">
        <v>158</v>
      </c>
      <c r="P30" s="7">
        <v>2021</v>
      </c>
      <c r="Q30" s="7">
        <v>21</v>
      </c>
      <c r="R30" s="7">
        <v>9</v>
      </c>
      <c r="S30" s="7">
        <v>1165</v>
      </c>
      <c r="T30" s="7">
        <v>1171</v>
      </c>
    </row>
    <row r="31" spans="2:20" s="1" customFormat="1" ht="15">
      <c r="B31" s="6" t="s">
        <v>159</v>
      </c>
      <c r="C31" s="6" t="s">
        <v>160</v>
      </c>
      <c r="D31" s="6" t="s">
        <v>161</v>
      </c>
      <c r="E31" s="7" t="s">
        <v>32</v>
      </c>
      <c r="F31" s="7">
        <f>VLOOKUP(N31,'[1]Revistas'!$B$2:$H$62913,2,FALSE)</f>
        <v>5.249</v>
      </c>
      <c r="G31" s="7" t="str">
        <f>VLOOKUP(N31,'[1]Revistas'!$B$2:$H$62913,3,FALSE)</f>
        <v>Q2</v>
      </c>
      <c r="H31" s="7" t="str">
        <f>VLOOKUP(N31,'[1]Revistas'!$B$2:$H$62913,4,FALSE)</f>
        <v>HEMATOLOGY</v>
      </c>
      <c r="I31" s="7" t="str">
        <f>VLOOKUP(N31,'[1]Revistas'!$B$2:$H$62913,5,FALSE)</f>
        <v>23/76</v>
      </c>
      <c r="J31" s="7" t="str">
        <f>VLOOKUP(N31,'[1]Revistas'!$B$2:$H$62913,6,FALSE)</f>
        <v>NO</v>
      </c>
      <c r="K31" s="7" t="s">
        <v>162</v>
      </c>
      <c r="L31" s="7" t="s">
        <v>163</v>
      </c>
      <c r="M31" s="7">
        <v>5</v>
      </c>
      <c r="N31" s="7" t="s">
        <v>164</v>
      </c>
      <c r="O31" s="7" t="s">
        <v>98</v>
      </c>
      <c r="P31" s="7">
        <v>2021</v>
      </c>
      <c r="Q31" s="7">
        <v>121</v>
      </c>
      <c r="R31" s="7">
        <v>11</v>
      </c>
      <c r="S31" s="7">
        <v>1400</v>
      </c>
      <c r="T31" s="7">
        <v>1408</v>
      </c>
    </row>
    <row r="32" spans="2:20" s="1" customFormat="1" ht="15">
      <c r="B32" s="6" t="s">
        <v>165</v>
      </c>
      <c r="C32" s="6" t="s">
        <v>166</v>
      </c>
      <c r="D32" s="6" t="s">
        <v>167</v>
      </c>
      <c r="E32" s="7" t="s">
        <v>32</v>
      </c>
      <c r="F32" s="7">
        <f>VLOOKUP(N32,'[1]Revistas'!$B$2:$H$62913,2,FALSE)</f>
        <v>5.923</v>
      </c>
      <c r="G32" s="7" t="str">
        <f>VLOOKUP(N32,'[1]Revistas'!$B$2:$H$62913,3,FALSE)</f>
        <v>Q1</v>
      </c>
      <c r="H32" s="7" t="str">
        <f>VLOOKUP(N32,'[1]Revistas'!$B$2:$H$62913,4,FALSE)</f>
        <v>BIOCHEMISTRY &amp; MOLECULAR BIOLOGY</v>
      </c>
      <c r="I32" s="7" t="str">
        <f>VLOOKUP(N32,'[1]Revistas'!$B$2:$H$62913,5,FALSE)</f>
        <v>67/298</v>
      </c>
      <c r="J32" s="7" t="str">
        <f>VLOOKUP(N32,'[1]Revistas'!$B$2:$H$62913,6,FALSE)</f>
        <v>NO</v>
      </c>
      <c r="K32" s="7" t="s">
        <v>168</v>
      </c>
      <c r="L32" s="7" t="s">
        <v>169</v>
      </c>
      <c r="M32" s="7">
        <v>0</v>
      </c>
      <c r="N32" s="7" t="s">
        <v>170</v>
      </c>
      <c r="O32" s="7" t="s">
        <v>43</v>
      </c>
      <c r="P32" s="7">
        <v>2021</v>
      </c>
      <c r="Q32" s="7">
        <v>22</v>
      </c>
      <c r="R32" s="7">
        <v>13</v>
      </c>
      <c r="S32" s="7" t="s">
        <v>28</v>
      </c>
      <c r="T32" s="7">
        <v>6907</v>
      </c>
    </row>
    <row r="33" spans="2:20" s="1" customFormat="1" ht="15">
      <c r="B33" s="6" t="s">
        <v>171</v>
      </c>
      <c r="C33" s="6" t="s">
        <v>172</v>
      </c>
      <c r="D33" s="6" t="s">
        <v>173</v>
      </c>
      <c r="E33" s="7" t="s">
        <v>74</v>
      </c>
      <c r="F33" s="7">
        <f>VLOOKUP(N33,'[1]Revistas'!$B$2:$H$62913,2,FALSE)</f>
        <v>9.941</v>
      </c>
      <c r="G33" s="7" t="str">
        <f>VLOOKUP(N33,'[1]Revistas'!$B$2:$H$62913,3,FALSE)</f>
        <v>Q1</v>
      </c>
      <c r="H33" s="7" t="str">
        <f>VLOOKUP(N33,'[1]Revistas'!$B$2:$H$62913,4,FALSE)</f>
        <v>HEMATOLOGY</v>
      </c>
      <c r="I33" s="7" t="str">
        <f>VLOOKUP(N33,'[1]Revistas'!$B$2:$H$62913,5,FALSE)</f>
        <v>8 DE 78</v>
      </c>
      <c r="J33" s="7" t="str">
        <f>VLOOKUP(N33,'[1]Revistas'!$B$2:$H$62913,6,FALSE)</f>
        <v>NO</v>
      </c>
      <c r="K33" s="7" t="s">
        <v>174</v>
      </c>
      <c r="L33" s="7" t="s">
        <v>28</v>
      </c>
      <c r="M33" s="7">
        <v>0</v>
      </c>
      <c r="N33" s="7" t="s">
        <v>175</v>
      </c>
      <c r="O33" s="7" t="s">
        <v>176</v>
      </c>
      <c r="P33" s="7">
        <v>2021</v>
      </c>
      <c r="Q33" s="7">
        <v>106</v>
      </c>
      <c r="R33" s="7">
        <v>10</v>
      </c>
      <c r="S33" s="7">
        <v>1</v>
      </c>
      <c r="T33" s="7">
        <v>2</v>
      </c>
    </row>
    <row r="34" spans="2:20" s="1" customFormat="1" ht="15">
      <c r="B34" s="6" t="s">
        <v>177</v>
      </c>
      <c r="C34" s="6" t="s">
        <v>178</v>
      </c>
      <c r="D34" s="6" t="s">
        <v>173</v>
      </c>
      <c r="E34" s="7" t="s">
        <v>74</v>
      </c>
      <c r="F34" s="7">
        <f>VLOOKUP(N34,'[1]Revistas'!$B$2:$H$62913,2,FALSE)</f>
        <v>9.941</v>
      </c>
      <c r="G34" s="7" t="str">
        <f>VLOOKUP(N34,'[1]Revistas'!$B$2:$H$62913,3,FALSE)</f>
        <v>Q1</v>
      </c>
      <c r="H34" s="7" t="str">
        <f>VLOOKUP(N34,'[1]Revistas'!$B$2:$H$62913,4,FALSE)</f>
        <v>HEMATOLOGY</v>
      </c>
      <c r="I34" s="7" t="str">
        <f>VLOOKUP(N34,'[1]Revistas'!$B$2:$H$62913,5,FALSE)</f>
        <v>8 DE 78</v>
      </c>
      <c r="J34" s="7" t="str">
        <f>VLOOKUP(N34,'[1]Revistas'!$B$2:$H$62913,6,FALSE)</f>
        <v>NO</v>
      </c>
      <c r="K34" s="7" t="s">
        <v>179</v>
      </c>
      <c r="L34" s="7" t="s">
        <v>28</v>
      </c>
      <c r="M34" s="7">
        <v>0</v>
      </c>
      <c r="N34" s="7" t="s">
        <v>175</v>
      </c>
      <c r="O34" s="7" t="s">
        <v>176</v>
      </c>
      <c r="P34" s="7">
        <v>2021</v>
      </c>
      <c r="Q34" s="7">
        <v>106</v>
      </c>
      <c r="R34" s="7">
        <v>10</v>
      </c>
      <c r="S34" s="7">
        <v>204</v>
      </c>
      <c r="T34" s="7">
        <v>205</v>
      </c>
    </row>
    <row r="35" spans="2:20" s="1" customFormat="1" ht="15">
      <c r="B35" s="6" t="s">
        <v>180</v>
      </c>
      <c r="C35" s="6" t="s">
        <v>181</v>
      </c>
      <c r="D35" s="6" t="s">
        <v>173</v>
      </c>
      <c r="E35" s="7" t="s">
        <v>74</v>
      </c>
      <c r="F35" s="7">
        <f>VLOOKUP(N35,'[1]Revistas'!$B$2:$H$62913,2,FALSE)</f>
        <v>9.941</v>
      </c>
      <c r="G35" s="7" t="str">
        <f>VLOOKUP(N35,'[1]Revistas'!$B$2:$H$62913,3,FALSE)</f>
        <v>Q1</v>
      </c>
      <c r="H35" s="7" t="str">
        <f>VLOOKUP(N35,'[1]Revistas'!$B$2:$H$62913,4,FALSE)</f>
        <v>HEMATOLOGY</v>
      </c>
      <c r="I35" s="7" t="str">
        <f>VLOOKUP(N35,'[1]Revistas'!$B$2:$H$62913,5,FALSE)</f>
        <v>8 DE 78</v>
      </c>
      <c r="J35" s="7" t="str">
        <f>VLOOKUP(N35,'[1]Revistas'!$B$2:$H$62913,6,FALSE)</f>
        <v>NO</v>
      </c>
      <c r="K35" s="7" t="s">
        <v>182</v>
      </c>
      <c r="L35" s="7" t="s">
        <v>28</v>
      </c>
      <c r="M35" s="7">
        <v>0</v>
      </c>
      <c r="N35" s="7" t="s">
        <v>175</v>
      </c>
      <c r="O35" s="7" t="s">
        <v>176</v>
      </c>
      <c r="P35" s="7">
        <v>2021</v>
      </c>
      <c r="Q35" s="7">
        <v>106</v>
      </c>
      <c r="R35" s="7">
        <v>10</v>
      </c>
      <c r="S35" s="7">
        <v>224</v>
      </c>
      <c r="T35" s="7">
        <v>224</v>
      </c>
    </row>
    <row r="36" spans="2:20" s="1" customFormat="1" ht="15">
      <c r="B36" s="6" t="s">
        <v>183</v>
      </c>
      <c r="C36" s="6" t="s">
        <v>184</v>
      </c>
      <c r="D36" s="6" t="s">
        <v>173</v>
      </c>
      <c r="E36" s="7" t="s">
        <v>74</v>
      </c>
      <c r="F36" s="7">
        <f>VLOOKUP(N36,'[1]Revistas'!$B$2:$H$62913,2,FALSE)</f>
        <v>9.941</v>
      </c>
      <c r="G36" s="7" t="str">
        <f>VLOOKUP(N36,'[1]Revistas'!$B$2:$H$62913,3,FALSE)</f>
        <v>Q1</v>
      </c>
      <c r="H36" s="7" t="str">
        <f>VLOOKUP(N36,'[1]Revistas'!$B$2:$H$62913,4,FALSE)</f>
        <v>HEMATOLOGY</v>
      </c>
      <c r="I36" s="7" t="str">
        <f>VLOOKUP(N36,'[1]Revistas'!$B$2:$H$62913,5,FALSE)</f>
        <v>8 DE 78</v>
      </c>
      <c r="J36" s="7" t="str">
        <f>VLOOKUP(N36,'[1]Revistas'!$B$2:$H$62913,6,FALSE)</f>
        <v>NO</v>
      </c>
      <c r="K36" s="7" t="s">
        <v>185</v>
      </c>
      <c r="L36" s="7" t="s">
        <v>28</v>
      </c>
      <c r="M36" s="7">
        <v>0</v>
      </c>
      <c r="N36" s="7" t="s">
        <v>175</v>
      </c>
      <c r="O36" s="7" t="s">
        <v>176</v>
      </c>
      <c r="P36" s="7">
        <v>2021</v>
      </c>
      <c r="Q36" s="7">
        <v>106</v>
      </c>
      <c r="R36" s="7">
        <v>10</v>
      </c>
      <c r="S36" s="7">
        <v>163</v>
      </c>
      <c r="T36" s="7">
        <v>163</v>
      </c>
    </row>
    <row r="37" spans="2:20" s="1" customFormat="1" ht="15">
      <c r="B37" s="6" t="s">
        <v>186</v>
      </c>
      <c r="C37" s="6" t="s">
        <v>187</v>
      </c>
      <c r="D37" s="6" t="s">
        <v>173</v>
      </c>
      <c r="E37" s="7" t="s">
        <v>74</v>
      </c>
      <c r="F37" s="7">
        <f>VLOOKUP(N37,'[1]Revistas'!$B$2:$H$62913,2,FALSE)</f>
        <v>9.941</v>
      </c>
      <c r="G37" s="7" t="str">
        <f>VLOOKUP(N37,'[1]Revistas'!$B$2:$H$62913,3,FALSE)</f>
        <v>Q1</v>
      </c>
      <c r="H37" s="7" t="str">
        <f>VLOOKUP(N37,'[1]Revistas'!$B$2:$H$62913,4,FALSE)</f>
        <v>HEMATOLOGY</v>
      </c>
      <c r="I37" s="7" t="str">
        <f>VLOOKUP(N37,'[1]Revistas'!$B$2:$H$62913,5,FALSE)</f>
        <v>8 DE 78</v>
      </c>
      <c r="J37" s="7" t="str">
        <f>VLOOKUP(N37,'[1]Revistas'!$B$2:$H$62913,6,FALSE)</f>
        <v>NO</v>
      </c>
      <c r="K37" s="7" t="s">
        <v>188</v>
      </c>
      <c r="L37" s="7" t="s">
        <v>28</v>
      </c>
      <c r="M37" s="7">
        <v>0</v>
      </c>
      <c r="N37" s="7" t="s">
        <v>175</v>
      </c>
      <c r="O37" s="7" t="s">
        <v>176</v>
      </c>
      <c r="P37" s="7">
        <v>2021</v>
      </c>
      <c r="Q37" s="7">
        <v>106</v>
      </c>
      <c r="R37" s="7">
        <v>10</v>
      </c>
      <c r="S37" s="7">
        <v>383</v>
      </c>
      <c r="T37" s="7">
        <v>383</v>
      </c>
    </row>
    <row r="38" spans="2:20" s="1" customFormat="1" ht="15">
      <c r="B38" s="6" t="s">
        <v>189</v>
      </c>
      <c r="C38" s="6" t="s">
        <v>190</v>
      </c>
      <c r="D38" s="6" t="s">
        <v>173</v>
      </c>
      <c r="E38" s="7" t="s">
        <v>32</v>
      </c>
      <c r="F38" s="7">
        <f>VLOOKUP(N38,'[1]Revistas'!$B$2:$H$62913,2,FALSE)</f>
        <v>9.941</v>
      </c>
      <c r="G38" s="7" t="str">
        <f>VLOOKUP(N38,'[1]Revistas'!$B$2:$H$62913,3,FALSE)</f>
        <v>Q1</v>
      </c>
      <c r="H38" s="7" t="str">
        <f>VLOOKUP(N38,'[1]Revistas'!$B$2:$H$62913,4,FALSE)</f>
        <v>HEMATOLOGY</v>
      </c>
      <c r="I38" s="7" t="str">
        <f>VLOOKUP(N38,'[1]Revistas'!$B$2:$H$62913,5,FALSE)</f>
        <v>8 DE 78</v>
      </c>
      <c r="J38" s="7" t="str">
        <f>VLOOKUP(N38,'[1]Revistas'!$B$2:$H$62913,6,FALSE)</f>
        <v>NO</v>
      </c>
      <c r="K38" s="7" t="s">
        <v>191</v>
      </c>
      <c r="L38" s="7" t="s">
        <v>192</v>
      </c>
      <c r="M38" s="7">
        <v>3</v>
      </c>
      <c r="N38" s="7" t="s">
        <v>175</v>
      </c>
      <c r="O38" s="7" t="s">
        <v>43</v>
      </c>
      <c r="P38" s="7">
        <v>2021</v>
      </c>
      <c r="Q38" s="7">
        <v>106</v>
      </c>
      <c r="R38" s="7">
        <v>7</v>
      </c>
      <c r="S38" s="7">
        <v>1902</v>
      </c>
      <c r="T38" s="7">
        <v>1909</v>
      </c>
    </row>
    <row r="39" spans="2:20" s="1" customFormat="1" ht="15">
      <c r="B39" s="6" t="s">
        <v>193</v>
      </c>
      <c r="C39" s="6" t="s">
        <v>194</v>
      </c>
      <c r="D39" s="6" t="s">
        <v>195</v>
      </c>
      <c r="E39" s="7" t="s">
        <v>23</v>
      </c>
      <c r="F39" s="7">
        <f>VLOOKUP(N39,'[1]Revistas'!$B$2:$H$62913,2,FALSE)</f>
        <v>11.527</v>
      </c>
      <c r="G39" s="7" t="str">
        <f>VLOOKUP(N39,'[1]Revistas'!$B$2:$H$62913,3,FALSE)</f>
        <v>Q1</v>
      </c>
      <c r="H39" s="7" t="str">
        <f>VLOOKUP(N39,'[1]Revistas'!$B$2:$H$62913,4,FALSE)</f>
        <v>DERMATOLOGY</v>
      </c>
      <c r="I39" s="7" t="str">
        <f>VLOOKUP(N39,'[1]Revistas'!$B$2:$H$62913,5,FALSE)</f>
        <v>1 DE 68</v>
      </c>
      <c r="J39" s="7" t="str">
        <f>VLOOKUP(N39,'[1]Revistas'!$B$2:$H$62913,6,FALSE)</f>
        <v>SI</v>
      </c>
      <c r="K39" s="7" t="s">
        <v>196</v>
      </c>
      <c r="L39" s="7" t="s">
        <v>197</v>
      </c>
      <c r="M39" s="7">
        <v>4</v>
      </c>
      <c r="N39" s="7" t="s">
        <v>198</v>
      </c>
      <c r="O39" s="7" t="s">
        <v>133</v>
      </c>
      <c r="P39" s="7">
        <v>2021</v>
      </c>
      <c r="Q39" s="7">
        <v>84</v>
      </c>
      <c r="R39" s="7">
        <v>2</v>
      </c>
      <c r="S39" s="7">
        <v>507</v>
      </c>
      <c r="T39" s="7">
        <v>509</v>
      </c>
    </row>
    <row r="40" spans="2:20" s="1" customFormat="1" ht="15">
      <c r="B40" s="6" t="s">
        <v>134</v>
      </c>
      <c r="C40" s="6" t="s">
        <v>199</v>
      </c>
      <c r="D40" s="6" t="s">
        <v>200</v>
      </c>
      <c r="E40" s="7" t="s">
        <v>32</v>
      </c>
      <c r="F40" s="7">
        <f>VLOOKUP(N40,'[1]Revistas'!$B$2:$H$62913,2,FALSE)</f>
        <v>22.113</v>
      </c>
      <c r="G40" s="7" t="str">
        <f>VLOOKUP(N40,'[1]Revistas'!$B$2:$H$62913,3,FALSE)</f>
        <v>Q1</v>
      </c>
      <c r="H40" s="7" t="str">
        <f>VLOOKUP(N40,'[1]Revistas'!$B$2:$H$62913,4,FALSE)</f>
        <v>HEMATOLOGY</v>
      </c>
      <c r="I40" s="7" t="str">
        <f>VLOOKUP(N40,'[1]Revistas'!$B$2:$H$62913,5,FALSE)</f>
        <v>1 DE 76</v>
      </c>
      <c r="J40" s="7" t="str">
        <f>VLOOKUP(N40,'[1]Revistas'!$B$2:$H$62913,6,FALSE)</f>
        <v>SI</v>
      </c>
      <c r="K40" s="7" t="s">
        <v>201</v>
      </c>
      <c r="L40" s="7" t="s">
        <v>202</v>
      </c>
      <c r="M40" s="7">
        <v>20</v>
      </c>
      <c r="N40" s="7" t="s">
        <v>203</v>
      </c>
      <c r="O40" s="7" t="s">
        <v>204</v>
      </c>
      <c r="P40" s="7">
        <v>2021</v>
      </c>
      <c r="Q40" s="7">
        <v>137</v>
      </c>
      <c r="R40" s="7">
        <v>16</v>
      </c>
      <c r="S40" s="7">
        <v>2231</v>
      </c>
      <c r="T40" s="7">
        <v>2242</v>
      </c>
    </row>
    <row r="41" spans="2:20" s="1" customFormat="1" ht="15">
      <c r="B41" s="6" t="s">
        <v>205</v>
      </c>
      <c r="C41" s="6" t="s">
        <v>206</v>
      </c>
      <c r="D41" s="6" t="s">
        <v>207</v>
      </c>
      <c r="E41" s="7" t="s">
        <v>32</v>
      </c>
      <c r="F41" s="7">
        <f>VLOOKUP(N41,'[1]Revistas'!$B$2:$H$62913,2,FALSE)</f>
        <v>2.546</v>
      </c>
      <c r="G41" s="7" t="str">
        <f>VLOOKUP(N41,'[1]Revistas'!$B$2:$H$62913,3,FALSE)</f>
        <v>Q2</v>
      </c>
      <c r="H41" s="7" t="str">
        <f>VLOOKUP(N41,'[1]Revistas'!$B$2:$H$62913,4,FALSE)</f>
        <v>PHYSICS, APPLIED</v>
      </c>
      <c r="I41" s="7" t="str">
        <f>VLOOKUP(N41,'[1]Revistas'!$B$2:$H$62913,5,FALSE)</f>
        <v>79/160</v>
      </c>
      <c r="J41" s="7" t="str">
        <f>VLOOKUP(N41,'[1]Revistas'!$B$2:$H$62913,6,FALSE)</f>
        <v>NO</v>
      </c>
      <c r="K41" s="7" t="s">
        <v>208</v>
      </c>
      <c r="L41" s="7" t="s">
        <v>209</v>
      </c>
      <c r="M41" s="7">
        <v>0</v>
      </c>
      <c r="N41" s="7" t="s">
        <v>210</v>
      </c>
      <c r="O41" s="7" t="s">
        <v>211</v>
      </c>
      <c r="P41" s="7">
        <v>2021</v>
      </c>
      <c r="Q41" s="7">
        <v>129</v>
      </c>
      <c r="R41" s="7">
        <v>11</v>
      </c>
      <c r="S41" s="7" t="s">
        <v>28</v>
      </c>
      <c r="T41" s="7">
        <v>115104</v>
      </c>
    </row>
    <row r="42" spans="2:20" s="1" customFormat="1" ht="15">
      <c r="B42" s="6" t="s">
        <v>212</v>
      </c>
      <c r="C42" s="6" t="s">
        <v>213</v>
      </c>
      <c r="D42" s="6" t="s">
        <v>214</v>
      </c>
      <c r="E42" s="7" t="s">
        <v>74</v>
      </c>
      <c r="F42" s="7">
        <f>VLOOKUP(N42,'[1]Revistas'!$B$2:$H$62913,2,FALSE)</f>
        <v>4.797</v>
      </c>
      <c r="G42" s="7" t="str">
        <f>VLOOKUP(N42,'[1]Revistas'!$B$2:$H$62913,3,FALSE)</f>
        <v>Q2</v>
      </c>
      <c r="H42" s="7" t="str">
        <f>VLOOKUP(N42,'[1]Revistas'!$B$2:$H$62913,4,FALSE)</f>
        <v>GENETICS &amp; HEREDITY</v>
      </c>
      <c r="I42" s="7" t="str">
        <f>VLOOKUP(N42,'[1]Revistas'!$B$2:$H$62913,5,FALSE)</f>
        <v>45/176</v>
      </c>
      <c r="J42" s="7" t="str">
        <f>VLOOKUP(N42,'[1]Revistas'!$B$2:$H$62913,6,FALSE)</f>
        <v>NO</v>
      </c>
      <c r="K42" s="7" t="s">
        <v>215</v>
      </c>
      <c r="L42" s="7" t="s">
        <v>28</v>
      </c>
      <c r="M42" s="7">
        <v>0</v>
      </c>
      <c r="N42" s="7" t="s">
        <v>216</v>
      </c>
      <c r="O42" s="7" t="s">
        <v>133</v>
      </c>
      <c r="P42" s="7">
        <v>2021</v>
      </c>
      <c r="Q42" s="7">
        <v>132</v>
      </c>
      <c r="R42" s="7">
        <v>2</v>
      </c>
      <c r="S42" s="7" t="s">
        <v>217</v>
      </c>
      <c r="T42" s="7" t="s">
        <v>218</v>
      </c>
    </row>
    <row r="43" spans="5:14" s="1" customFormat="1" ht="15"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5:20" s="1" customFormat="1" ht="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8" spans="5:20" s="1" customFormat="1" ht="1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2:20" s="10" customFormat="1" ht="15">
      <c r="B1039" s="10" t="s">
        <v>4</v>
      </c>
      <c r="C1039" s="10" t="s">
        <v>4</v>
      </c>
      <c r="D1039" s="10" t="s">
        <v>4</v>
      </c>
      <c r="E1039" s="11" t="s">
        <v>5</v>
      </c>
      <c r="F1039" s="11" t="s">
        <v>4</v>
      </c>
      <c r="G1039" s="11" t="s">
        <v>6</v>
      </c>
      <c r="H1039" s="11" t="s">
        <v>219</v>
      </c>
      <c r="I1039" s="11" t="s">
        <v>4</v>
      </c>
      <c r="J1039" s="11" t="s">
        <v>9</v>
      </c>
      <c r="K1039" s="11" t="s">
        <v>220</v>
      </c>
      <c r="L1039" s="11"/>
      <c r="M1039" s="11"/>
      <c r="N1039" s="11"/>
      <c r="O1039" s="11"/>
      <c r="P1039" s="11"/>
      <c r="Q1039" s="11"/>
      <c r="R1039" s="11"/>
      <c r="S1039" s="11"/>
      <c r="T1039" s="11"/>
    </row>
    <row r="1040" spans="2:20" s="10" customFormat="1" ht="15">
      <c r="B1040" s="10" t="s">
        <v>32</v>
      </c>
      <c r="C1040" s="10">
        <f>DCOUNTA(A4:T1033,C1039,B1039:B1040)</f>
        <v>16</v>
      </c>
      <c r="D1040" s="10" t="s">
        <v>32</v>
      </c>
      <c r="E1040" s="11">
        <f>DSUM(A4:T1034,F4,D1039:D1040)</f>
        <v>86.91000000000001</v>
      </c>
      <c r="F1040" s="11" t="s">
        <v>32</v>
      </c>
      <c r="G1040" s="11" t="s">
        <v>221</v>
      </c>
      <c r="H1040" s="11">
        <f>DCOUNTA(A4:T1034,G4,F1039:G1040)</f>
        <v>9</v>
      </c>
      <c r="I1040" s="11" t="s">
        <v>32</v>
      </c>
      <c r="J1040" s="11" t="s">
        <v>222</v>
      </c>
      <c r="K1040" s="11">
        <f>DCOUNTA(A4:T1034,J4,I1039:J1040)</f>
        <v>1</v>
      </c>
      <c r="L1040" s="11"/>
      <c r="M1040" s="11"/>
      <c r="N1040" s="11"/>
      <c r="O1040" s="11"/>
      <c r="P1040" s="11"/>
      <c r="Q1040" s="11"/>
      <c r="R1040" s="11"/>
      <c r="S1040" s="11"/>
      <c r="T1040" s="11"/>
    </row>
    <row r="1041" spans="5:20" s="10" customFormat="1" ht="15"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</row>
    <row r="1042" spans="2:20" s="10" customFormat="1" ht="15">
      <c r="B1042" s="10" t="s">
        <v>4</v>
      </c>
      <c r="D1042" s="10" t="s">
        <v>4</v>
      </c>
      <c r="E1042" s="11" t="s">
        <v>5</v>
      </c>
      <c r="F1042" s="11" t="s">
        <v>4</v>
      </c>
      <c r="G1042" s="11" t="s">
        <v>6</v>
      </c>
      <c r="H1042" s="11" t="s">
        <v>219</v>
      </c>
      <c r="I1042" s="11" t="s">
        <v>4</v>
      </c>
      <c r="J1042" s="11" t="s">
        <v>9</v>
      </c>
      <c r="K1042" s="11" t="s">
        <v>220</v>
      </c>
      <c r="L1042" s="11"/>
      <c r="M1042" s="11"/>
      <c r="N1042" s="11"/>
      <c r="O1042" s="11"/>
      <c r="P1042" s="11"/>
      <c r="Q1042" s="11"/>
      <c r="R1042" s="11"/>
      <c r="S1042" s="11"/>
      <c r="T1042" s="11"/>
    </row>
    <row r="1043" spans="2:20" s="10" customFormat="1" ht="15">
      <c r="B1043" s="10" t="s">
        <v>23</v>
      </c>
      <c r="C1043" s="10">
        <f>DCOUNTA(A4:T1034,E4,B1042:B1043)</f>
        <v>4</v>
      </c>
      <c r="D1043" s="10" t="s">
        <v>23</v>
      </c>
      <c r="E1043" s="11">
        <f>DSUM(A4:T1034,E1042,D1042:D1043)</f>
        <v>20.857999999999997</v>
      </c>
      <c r="F1043" s="11" t="s">
        <v>23</v>
      </c>
      <c r="G1043" s="11" t="s">
        <v>221</v>
      </c>
      <c r="H1043" s="11">
        <f>DCOUNTA(A4:T1034,G4,F1042:G1043)</f>
        <v>2</v>
      </c>
      <c r="I1043" s="11" t="s">
        <v>23</v>
      </c>
      <c r="J1043" s="11" t="s">
        <v>222</v>
      </c>
      <c r="K1043" s="11">
        <f>DCOUNTA(A4:T1034,J4,I1042:J1043)</f>
        <v>1</v>
      </c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5:20" s="10" customFormat="1" ht="15"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2:20" s="10" customFormat="1" ht="15">
      <c r="B1045" s="10" t="s">
        <v>4</v>
      </c>
      <c r="D1045" s="10" t="s">
        <v>4</v>
      </c>
      <c r="E1045" s="11" t="s">
        <v>5</v>
      </c>
      <c r="F1045" s="11" t="s">
        <v>4</v>
      </c>
      <c r="G1045" s="11" t="s">
        <v>6</v>
      </c>
      <c r="H1045" s="11" t="s">
        <v>219</v>
      </c>
      <c r="I1045" s="11" t="s">
        <v>4</v>
      </c>
      <c r="J1045" s="11" t="s">
        <v>9</v>
      </c>
      <c r="K1045" s="11" t="s">
        <v>220</v>
      </c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2:20" s="10" customFormat="1" ht="15">
      <c r="B1046" s="10" t="s">
        <v>223</v>
      </c>
      <c r="C1046" s="10">
        <f>DCOUNTA(A4:T1034,E4,B1045:B1046)</f>
        <v>0</v>
      </c>
      <c r="D1046" s="10" t="s">
        <v>223</v>
      </c>
      <c r="E1046" s="11">
        <f>DSUM(A4:T1034,F4,D1045:D1046)</f>
        <v>0</v>
      </c>
      <c r="F1046" s="11" t="s">
        <v>223</v>
      </c>
      <c r="G1046" s="11" t="s">
        <v>221</v>
      </c>
      <c r="H1046" s="11">
        <f>DCOUNTA(A4:T1034,G4,F1045:G1046)</f>
        <v>0</v>
      </c>
      <c r="I1046" s="11" t="s">
        <v>223</v>
      </c>
      <c r="J1046" s="11" t="s">
        <v>222</v>
      </c>
      <c r="K1046" s="11">
        <f>DCOUNTA(A4:T1034,J4,I1045:J1046)</f>
        <v>0</v>
      </c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5:20" s="10" customFormat="1" ht="15"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t="15">
      <c r="B1048" s="10" t="s">
        <v>4</v>
      </c>
      <c r="D1048" s="10" t="s">
        <v>4</v>
      </c>
      <c r="E1048" s="11" t="s">
        <v>5</v>
      </c>
      <c r="F1048" s="11" t="s">
        <v>4</v>
      </c>
      <c r="G1048" s="11" t="s">
        <v>6</v>
      </c>
      <c r="H1048" s="11" t="s">
        <v>219</v>
      </c>
      <c r="I1048" s="11" t="s">
        <v>4</v>
      </c>
      <c r="J1048" s="11" t="s">
        <v>9</v>
      </c>
      <c r="K1048" s="11" t="s">
        <v>220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2:20" s="10" customFormat="1" ht="15">
      <c r="B1049" s="10" t="s">
        <v>224</v>
      </c>
      <c r="C1049" s="10">
        <f>DCOUNTA(C4:T1034,E4,B1048:B1049)</f>
        <v>0</v>
      </c>
      <c r="D1049" s="10" t="s">
        <v>224</v>
      </c>
      <c r="E1049" s="11">
        <f>DSUM(A4:T1034,F4,D1048:D1049)</f>
        <v>0</v>
      </c>
      <c r="F1049" s="11" t="s">
        <v>224</v>
      </c>
      <c r="G1049" s="11" t="s">
        <v>221</v>
      </c>
      <c r="H1049" s="11">
        <f>DCOUNTA(A4:T1034,G4,F1048:G1049)</f>
        <v>0</v>
      </c>
      <c r="I1049" s="11" t="s">
        <v>224</v>
      </c>
      <c r="J1049" s="11" t="s">
        <v>222</v>
      </c>
      <c r="K1049" s="11">
        <f>DCOUNTA(A4:T1034,J4,I1048:J1049)</f>
        <v>0</v>
      </c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5:20" s="10" customFormat="1" ht="15"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5:20" s="10" customFormat="1" ht="15"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2:20" s="10" customFormat="1" ht="15">
      <c r="B1052" s="10" t="s">
        <v>4</v>
      </c>
      <c r="D1052" s="10" t="s">
        <v>4</v>
      </c>
      <c r="E1052" s="11" t="s">
        <v>5</v>
      </c>
      <c r="F1052" s="11" t="s">
        <v>4</v>
      </c>
      <c r="G1052" s="11" t="s">
        <v>6</v>
      </c>
      <c r="H1052" s="11" t="s">
        <v>219</v>
      </c>
      <c r="I1052" s="11" t="s">
        <v>4</v>
      </c>
      <c r="J1052" s="11" t="s">
        <v>9</v>
      </c>
      <c r="K1052" s="11" t="s">
        <v>220</v>
      </c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2:20" s="10" customFormat="1" ht="15">
      <c r="B1053" s="10" t="s">
        <v>74</v>
      </c>
      <c r="C1053" s="10">
        <f>DCOUNTA(A4:T1034,E4,B1052:B1053)</f>
        <v>14</v>
      </c>
      <c r="D1053" s="10" t="s">
        <v>74</v>
      </c>
      <c r="E1053" s="11">
        <f>DSUM(A4:T1034,F4,D1052:D1053)</f>
        <v>87.678</v>
      </c>
      <c r="F1053" s="11" t="s">
        <v>74</v>
      </c>
      <c r="G1053" s="11" t="s">
        <v>221</v>
      </c>
      <c r="H1053" s="11">
        <f>DCOUNTA(A4:T1034,G4,F1052:G1053)</f>
        <v>13</v>
      </c>
      <c r="I1053" s="11" t="s">
        <v>74</v>
      </c>
      <c r="J1053" s="11" t="s">
        <v>222</v>
      </c>
      <c r="K1053" s="11">
        <f>DCOUNTA(A4:T1034,J4,I1052:J1053)</f>
        <v>0</v>
      </c>
      <c r="L1053" s="11"/>
      <c r="M1053" s="11"/>
      <c r="N1053" s="11"/>
      <c r="O1053" s="11"/>
      <c r="P1053" s="11"/>
      <c r="Q1053" s="11"/>
      <c r="R1053" s="11"/>
      <c r="S1053" s="11"/>
      <c r="T1053" s="11"/>
    </row>
    <row r="1054" spans="5:20" s="10" customFormat="1" ht="15"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</row>
    <row r="1055" spans="2:20" s="10" customFormat="1" ht="15">
      <c r="B1055" s="10" t="s">
        <v>4</v>
      </c>
      <c r="D1055" s="10" t="s">
        <v>4</v>
      </c>
      <c r="E1055" s="11" t="s">
        <v>5</v>
      </c>
      <c r="F1055" s="11" t="s">
        <v>4</v>
      </c>
      <c r="G1055" s="11" t="s">
        <v>6</v>
      </c>
      <c r="H1055" s="11" t="s">
        <v>219</v>
      </c>
      <c r="I1055" s="11" t="s">
        <v>4</v>
      </c>
      <c r="J1055" s="11" t="s">
        <v>9</v>
      </c>
      <c r="K1055" s="11" t="s">
        <v>220</v>
      </c>
      <c r="L1055" s="11"/>
      <c r="M1055" s="11"/>
      <c r="N1055" s="11"/>
      <c r="O1055" s="11"/>
      <c r="P1055" s="11"/>
      <c r="Q1055" s="11"/>
      <c r="R1055" s="11"/>
      <c r="S1055" s="11"/>
      <c r="T1055" s="11"/>
    </row>
    <row r="1056" spans="2:20" s="10" customFormat="1" ht="15">
      <c r="B1056" s="10" t="s">
        <v>47</v>
      </c>
      <c r="C1056" s="10">
        <f>DCOUNTA(B4:T1034,B1055,B1055:B1056)</f>
        <v>4</v>
      </c>
      <c r="D1056" s="10" t="s">
        <v>47</v>
      </c>
      <c r="E1056" s="11">
        <f>DSUM(A4:T1034,F4,D1055:D1056)</f>
        <v>14.431999999999999</v>
      </c>
      <c r="F1056" s="11" t="s">
        <v>47</v>
      </c>
      <c r="G1056" s="11" t="s">
        <v>221</v>
      </c>
      <c r="H1056" s="11">
        <f>DCOUNTA(A4:T1034,G4,F1055:G1056)</f>
        <v>2</v>
      </c>
      <c r="I1056" s="11" t="s">
        <v>47</v>
      </c>
      <c r="J1056" s="11" t="s">
        <v>222</v>
      </c>
      <c r="K1056" s="11">
        <f>DCOUNTA(A4:T1034,J4,I1055:J1056)</f>
        <v>0</v>
      </c>
      <c r="L1056" s="11"/>
      <c r="M1056" s="11"/>
      <c r="N1056" s="11"/>
      <c r="O1056" s="11"/>
      <c r="P1056" s="11"/>
      <c r="Q1056" s="11"/>
      <c r="R1056" s="11"/>
      <c r="S1056" s="11"/>
      <c r="T1056" s="11"/>
    </row>
    <row r="1057" spans="5:20" s="10" customFormat="1" ht="15"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</row>
    <row r="1058" spans="3:20" s="10" customFormat="1" ht="15.75">
      <c r="C1058" s="12" t="s">
        <v>225</v>
      </c>
      <c r="D1058" s="12" t="s">
        <v>226</v>
      </c>
      <c r="E1058" s="12" t="s">
        <v>227</v>
      </c>
      <c r="F1058" s="12" t="s">
        <v>228</v>
      </c>
      <c r="G1058" s="12" t="s">
        <v>229</v>
      </c>
      <c r="H1058" s="11"/>
      <c r="I1058" s="11"/>
      <c r="J1058" s="11"/>
      <c r="K1058" s="11"/>
      <c r="L1058" s="11"/>
      <c r="M1058" s="11"/>
      <c r="N1058" s="11"/>
      <c r="O1058" s="13"/>
      <c r="P1058" s="11"/>
      <c r="Q1058" s="11"/>
      <c r="R1058" s="11"/>
      <c r="S1058" s="11"/>
      <c r="T1058" s="11"/>
    </row>
    <row r="1059" spans="3:20" s="10" customFormat="1" ht="15.75">
      <c r="C1059" s="14">
        <f>C1040</f>
        <v>16</v>
      </c>
      <c r="D1059" s="15" t="s">
        <v>230</v>
      </c>
      <c r="E1059" s="15">
        <f>E1040</f>
        <v>86.91000000000001</v>
      </c>
      <c r="F1059" s="14">
        <f>H1040</f>
        <v>9</v>
      </c>
      <c r="G1059" s="14">
        <f>K1040</f>
        <v>1</v>
      </c>
      <c r="H1059" s="11"/>
      <c r="I1059" s="11"/>
      <c r="J1059" s="11"/>
      <c r="K1059" s="11"/>
      <c r="L1059" s="11"/>
      <c r="M1059" s="11"/>
      <c r="N1059" s="11"/>
      <c r="O1059" s="13"/>
      <c r="P1059" s="11"/>
      <c r="Q1059" s="11"/>
      <c r="R1059" s="11"/>
      <c r="S1059" s="11"/>
      <c r="T1059" s="11"/>
    </row>
    <row r="1060" spans="3:20" s="10" customFormat="1" ht="15.75">
      <c r="C1060" s="14">
        <f>C1043</f>
        <v>4</v>
      </c>
      <c r="D1060" s="15" t="s">
        <v>231</v>
      </c>
      <c r="E1060" s="15">
        <f>E1043</f>
        <v>20.857999999999997</v>
      </c>
      <c r="F1060" s="14">
        <f>H1043</f>
        <v>2</v>
      </c>
      <c r="G1060" s="14">
        <f>K1043</f>
        <v>1</v>
      </c>
      <c r="H1060" s="11"/>
      <c r="I1060" s="11"/>
      <c r="J1060" s="11"/>
      <c r="K1060" s="11"/>
      <c r="L1060" s="11"/>
      <c r="M1060" s="11"/>
      <c r="N1060" s="11"/>
      <c r="O1060" s="13"/>
      <c r="P1060" s="11"/>
      <c r="Q1060" s="11"/>
      <c r="R1060" s="11"/>
      <c r="S1060" s="11"/>
      <c r="T1060" s="11"/>
    </row>
    <row r="1061" spans="3:20" s="10" customFormat="1" ht="15.75">
      <c r="C1061" s="14">
        <f>C1046</f>
        <v>0</v>
      </c>
      <c r="D1061" s="15" t="s">
        <v>232</v>
      </c>
      <c r="E1061" s="15">
        <f>E1046</f>
        <v>0</v>
      </c>
      <c r="F1061" s="14">
        <f>H1046</f>
        <v>0</v>
      </c>
      <c r="G1061" s="14">
        <f>K1046</f>
        <v>0</v>
      </c>
      <c r="H1061" s="11"/>
      <c r="I1061" s="11"/>
      <c r="J1061" s="11"/>
      <c r="K1061" s="11"/>
      <c r="L1061" s="11"/>
      <c r="M1061" s="11"/>
      <c r="N1061" s="11"/>
      <c r="O1061" s="13"/>
      <c r="P1061" s="11"/>
      <c r="Q1061" s="11"/>
      <c r="R1061" s="11"/>
      <c r="S1061" s="11"/>
      <c r="T1061" s="11"/>
    </row>
    <row r="1062" spans="3:20" s="10" customFormat="1" ht="15.75">
      <c r="C1062" s="14">
        <f>C1049</f>
        <v>0</v>
      </c>
      <c r="D1062" s="15" t="s">
        <v>233</v>
      </c>
      <c r="E1062" s="15">
        <f>E1049</f>
        <v>0</v>
      </c>
      <c r="F1062" s="14">
        <f>H1049</f>
        <v>0</v>
      </c>
      <c r="G1062" s="14">
        <f>K1049</f>
        <v>0</v>
      </c>
      <c r="H1062" s="11"/>
      <c r="I1062" s="11"/>
      <c r="J1062" s="11"/>
      <c r="K1062" s="11"/>
      <c r="L1062" s="11"/>
      <c r="M1062" s="11"/>
      <c r="N1062" s="11"/>
      <c r="O1062" s="13"/>
      <c r="P1062" s="11"/>
      <c r="Q1062" s="11"/>
      <c r="R1062" s="11"/>
      <c r="S1062" s="11"/>
      <c r="T1062" s="11"/>
    </row>
    <row r="1063" spans="3:20" s="10" customFormat="1" ht="15.75">
      <c r="C1063" s="14">
        <f>C1053</f>
        <v>14</v>
      </c>
      <c r="D1063" s="15" t="s">
        <v>74</v>
      </c>
      <c r="E1063" s="15">
        <f>E1053</f>
        <v>87.678</v>
      </c>
      <c r="F1063" s="14">
        <f>H1053</f>
        <v>13</v>
      </c>
      <c r="G1063" s="14">
        <f>K1053</f>
        <v>0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</row>
    <row r="1064" spans="3:20" s="10" customFormat="1" ht="15.75">
      <c r="C1064" s="14">
        <f>C1056</f>
        <v>4</v>
      </c>
      <c r="D1064" s="15" t="s">
        <v>234</v>
      </c>
      <c r="E1064" s="15">
        <f>E1056</f>
        <v>14.431999999999999</v>
      </c>
      <c r="F1064" s="14">
        <f>H1056</f>
        <v>2</v>
      </c>
      <c r="G1064" s="14">
        <f>K1056</f>
        <v>0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</row>
    <row r="1065" spans="3:20" s="10" customFormat="1" ht="15.75">
      <c r="C1065" s="16"/>
      <c r="D1065" s="12" t="s">
        <v>235</v>
      </c>
      <c r="E1065" s="12">
        <f>E1059</f>
        <v>86.91000000000001</v>
      </c>
      <c r="F1065" s="16"/>
      <c r="G1065" s="11"/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</row>
    <row r="1066" spans="3:20" s="10" customFormat="1" ht="15.75">
      <c r="C1066" s="16"/>
      <c r="D1066" s="12" t="s">
        <v>236</v>
      </c>
      <c r="E1066" s="12">
        <f>E1059+E1060+E1061+E1062+E1063+E1064</f>
        <v>209.878</v>
      </c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</row>
    <row r="1067" spans="5:20" s="1" customFormat="1" ht="12.75" customHeigh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2022-04-28T13:12:06Z</dcterms:created>
  <dcterms:modified xsi:type="dcterms:W3CDTF">2022-04-28T13:13:30Z</dcterms:modified>
  <cp:category/>
  <cp:version/>
  <cp:contentType/>
  <cp:contentStatus/>
</cp:coreProperties>
</file>